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FBE74BFA-1FCF-E642-A812-639F5B91E25E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SOURCE!$A$3:$AG$2112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98" i="1" l="1"/>
  <c r="AA1198" i="1" s="1"/>
  <c r="AA1197" i="1"/>
  <c r="Z1197" i="1"/>
  <c r="AA1196" i="1"/>
  <c r="Z1196" i="1"/>
  <c r="Z1195" i="1"/>
  <c r="AA1195" i="1" s="1"/>
  <c r="Z1194" i="1"/>
  <c r="AA1194" i="1" s="1"/>
  <c r="AA1193" i="1"/>
  <c r="Z1193" i="1"/>
  <c r="AA1192" i="1"/>
  <c r="Z1192" i="1"/>
  <c r="Z1191" i="1"/>
  <c r="AA1191" i="1" s="1"/>
  <c r="Z1190" i="1"/>
  <c r="AA1190" i="1" s="1"/>
  <c r="AA1189" i="1"/>
  <c r="Z1189" i="1"/>
  <c r="AD1188" i="1"/>
  <c r="AA1188" i="1"/>
  <c r="Z1188" i="1"/>
  <c r="Z1187" i="1"/>
  <c r="AA1187" i="1" s="1"/>
  <c r="Z1186" i="1"/>
  <c r="AA1186" i="1" s="1"/>
  <c r="AA1185" i="1"/>
  <c r="Z1185" i="1"/>
  <c r="AD1184" i="1"/>
  <c r="AA1184" i="1"/>
  <c r="Z1184" i="1"/>
  <c r="Z1183" i="1"/>
  <c r="AA1183" i="1" s="1"/>
  <c r="Z1182" i="1"/>
  <c r="AA1182" i="1" s="1"/>
  <c r="AA1181" i="1"/>
  <c r="Z1181" i="1"/>
  <c r="AD1180" i="1"/>
  <c r="AA1180" i="1"/>
  <c r="Z1180" i="1"/>
  <c r="Z1179" i="1"/>
  <c r="AA1179" i="1" s="1"/>
  <c r="Z1178" i="1"/>
  <c r="AA1178" i="1" s="1"/>
  <c r="AA1177" i="1"/>
  <c r="Z1177" i="1"/>
  <c r="AD1176" i="1"/>
  <c r="AA1176" i="1"/>
  <c r="Z1176" i="1"/>
  <c r="Z1175" i="1"/>
  <c r="AA1175" i="1" s="1"/>
  <c r="Z1174" i="1"/>
  <c r="AA1174" i="1" s="1"/>
  <c r="AA1173" i="1"/>
  <c r="Z1173" i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Z1904" i="1"/>
  <c r="AA1904" i="1" s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Z1953" i="1"/>
  <c r="AA1953" i="1" s="1"/>
  <c r="Z1954" i="1"/>
  <c r="AA195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1834" i="1"/>
  <c r="AA1834" i="1" s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1167" i="1" l="1"/>
  <c r="T1167" i="1" s="1"/>
  <c r="AD1167" i="1"/>
  <c r="AF1195" i="1"/>
  <c r="T1195" i="1" s="1"/>
  <c r="AD1195" i="1"/>
  <c r="AG117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G1181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G1187" i="1"/>
  <c r="AF1187" i="1"/>
  <c r="T1187" i="1" s="1"/>
  <c r="AD1187" i="1"/>
  <c r="AF1183" i="1"/>
  <c r="T1183" i="1" s="1"/>
  <c r="AD1183" i="1"/>
  <c r="AG1189" i="1"/>
  <c r="AG1197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G1176" i="1"/>
  <c r="AG1180" i="1"/>
  <c r="AG1184" i="1"/>
  <c r="AG1188" i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D1904" i="1"/>
  <c r="AF1904" i="1"/>
  <c r="T1904" i="1" s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954" i="1"/>
  <c r="T1954" i="1" s="1"/>
  <c r="AD1954" i="1"/>
  <c r="AF1953" i="1"/>
  <c r="T1953" i="1" s="1"/>
  <c r="AD1953" i="1"/>
  <c r="AF1888" i="1"/>
  <c r="T1888" i="1" s="1"/>
  <c r="AD1888" i="1"/>
  <c r="AF1825" i="1"/>
  <c r="T1825" i="1" s="1"/>
  <c r="AD1825" i="1"/>
  <c r="AF1826" i="1"/>
  <c r="T1826" i="1" s="1"/>
  <c r="AD1826" i="1"/>
  <c r="AF1834" i="1"/>
  <c r="T1834" i="1" s="1"/>
  <c r="AD1834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2" i="1"/>
  <c r="Z1932" i="1"/>
  <c r="AA1932" i="1" s="1"/>
  <c r="AF1932" i="1" s="1"/>
  <c r="AG1932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178" i="1" l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904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1953" i="1"/>
  <c r="AG1954" i="1"/>
  <c r="AG2081" i="1"/>
  <c r="AG1888" i="1"/>
  <c r="AG2067" i="1"/>
  <c r="AG2066" i="1"/>
  <c r="AG1826" i="1"/>
  <c r="AG1825" i="1"/>
  <c r="AG1834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C4" i="7"/>
  <c r="A5" i="7" s="1"/>
  <c r="B5" i="7" s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AG1818" i="1" l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2002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32" i="1"/>
  <c r="AD1920" i="1"/>
  <c r="AD1908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779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02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932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8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2002" i="1"/>
  <c r="T1960" i="1"/>
  <c r="T1964" i="1"/>
  <c r="T1983" i="1"/>
  <c r="T2020" i="1"/>
  <c r="T1849" i="1"/>
  <c r="T1982" i="1"/>
  <c r="T1999" i="1"/>
  <c r="T1908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932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34" i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4" i="1" l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C23" i="7"/>
  <c r="A24" i="7" s="1"/>
  <c r="B23" i="7"/>
  <c r="D23" i="7" s="1"/>
  <c r="A26" i="1"/>
  <c r="A26" i="4" s="1"/>
  <c r="B27" i="1"/>
  <c r="AB24" i="1"/>
  <c r="V1977" i="1" l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C24" i="7"/>
  <c r="A25" i="7" s="1"/>
  <c r="B24" i="7"/>
  <c r="D24" i="7" s="1"/>
  <c r="A27" i="1"/>
  <c r="A27" i="4" s="1"/>
  <c r="B28" i="1"/>
  <c r="AB25" i="1"/>
  <c r="V2009" i="1" l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C25" i="7"/>
  <c r="A26" i="7" s="1"/>
  <c r="B25" i="7"/>
  <c r="D25" i="7" s="1"/>
  <c r="B29" i="1"/>
  <c r="A28" i="1"/>
  <c r="A28" i="4" s="1"/>
  <c r="AB26" i="1"/>
  <c r="V2029" i="1" l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A404" i="4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A444" i="4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A477" i="4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A479" i="4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C480" i="7" l="1"/>
  <c r="A481" i="7" s="1"/>
  <c r="B480" i="7"/>
  <c r="D480" i="7" s="1"/>
  <c r="A480" i="4"/>
  <c r="F480" i="1"/>
  <c r="S480" i="1" s="1"/>
  <c r="A483" i="1"/>
  <c r="A483" i="4" s="1"/>
  <c r="B484" i="1"/>
  <c r="AB481" i="1"/>
  <c r="U81" i="9"/>
  <c r="N80" i="9"/>
  <c r="Y80" i="9" s="1"/>
  <c r="C481" i="7" l="1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A531" i="4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A533" i="4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C593" i="7"/>
  <c r="A594" i="7" s="1"/>
  <c r="D593" i="7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C909" i="7"/>
  <c r="A910" i="7" s="1"/>
  <c r="D909" i="7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C917" i="7"/>
  <c r="A918" i="7" s="1"/>
  <c r="D917" i="7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C925" i="7"/>
  <c r="A926" i="7" s="1"/>
  <c r="D925" i="7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D405" i="9" s="1"/>
  <c r="AB1612" i="1"/>
  <c r="I403" i="9" l="1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I404" i="9" l="1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D414" i="9" s="1"/>
  <c r="AB1623" i="1"/>
  <c r="I412" i="9" s="1"/>
  <c r="Q411" i="9" l="1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Q413" i="9" l="1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D474" i="9" s="1"/>
  <c r="AB1685" i="1"/>
  <c r="I472" i="9" s="1"/>
  <c r="Q472" i="9" l="1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M473" i="9" l="1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AB1721" i="1"/>
  <c r="I501" i="9" s="1"/>
  <c r="S1721" i="1"/>
  <c r="M501" i="9" l="1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AB1722" i="1"/>
  <c r="I502" i="9" s="1"/>
  <c r="S1722" i="1"/>
  <c r="Q502" i="9" l="1"/>
  <c r="K502" i="9" s="1"/>
  <c r="M502" i="9"/>
  <c r="D506" i="9"/>
  <c r="D504" i="9"/>
  <c r="A503" i="9"/>
  <c r="F503" i="9"/>
  <c r="C1725" i="7"/>
  <c r="A1726" i="7" s="1"/>
  <c r="B1725" i="7"/>
  <c r="D1725" i="7" s="1"/>
  <c r="A506" i="9"/>
  <c r="F506" i="9"/>
  <c r="D517" i="9"/>
  <c r="F517" i="9" s="1"/>
  <c r="D515" i="9"/>
  <c r="A514" i="9"/>
  <c r="F514" i="9"/>
  <c r="B1729" i="1"/>
  <c r="A1728" i="1"/>
  <c r="A1728" i="4" s="1"/>
  <c r="AB1728" i="1"/>
  <c r="AC1722" i="1"/>
  <c r="D505" i="9" s="1"/>
  <c r="AB1723" i="1"/>
  <c r="I503" i="9" s="1"/>
  <c r="M503" i="9" l="1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M504" i="9" l="1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D541" i="9" s="1"/>
  <c r="AB1767" i="1"/>
  <c r="I539" i="9" s="1"/>
  <c r="S1767" i="1"/>
  <c r="M539" i="9" l="1"/>
  <c r="Q539" i="9"/>
  <c r="K539" i="9" s="1"/>
  <c r="A541" i="9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D542" i="9" s="1"/>
  <c r="AB1768" i="1"/>
  <c r="I540" i="9" s="1"/>
  <c r="S1768" i="1"/>
  <c r="M540" i="9" l="1"/>
  <c r="Q540" i="9"/>
  <c r="K540" i="9" s="1"/>
  <c r="A542" i="9"/>
  <c r="F542" i="9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AB1769" i="1"/>
  <c r="D543" i="9" l="1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AB1779" i="1"/>
  <c r="I542" i="9" l="1"/>
  <c r="C1782" i="7"/>
  <c r="A1783" i="7" s="1"/>
  <c r="B1782" i="7"/>
  <c r="D1782" i="7" s="1"/>
  <c r="A1785" i="1"/>
  <c r="A1785" i="4" s="1"/>
  <c r="B1786" i="1"/>
  <c r="S1779" i="1"/>
  <c r="AC1779" i="1"/>
  <c r="D545" i="9" s="1"/>
  <c r="AB1780" i="1"/>
  <c r="I543" i="9" l="1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I544" i="9" l="1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5" i="9" s="1"/>
  <c r="M545" i="9" l="1"/>
  <c r="Q545" i="9"/>
  <c r="K545" i="9" s="1"/>
  <c r="M544" i="9"/>
  <c r="Q544" i="9"/>
  <c r="K544" i="9" s="1"/>
  <c r="C1785" i="7"/>
  <c r="A1786" i="7" s="1"/>
  <c r="B1785" i="7"/>
  <c r="D1785" i="7" s="1"/>
  <c r="B1789" i="1"/>
  <c r="A1788" i="1"/>
  <c r="A1788" i="4" s="1"/>
  <c r="AB1783" i="1"/>
  <c r="I546" i="9" l="1"/>
  <c r="C1786" i="7"/>
  <c r="A1787" i="7" s="1"/>
  <c r="B1786" i="7"/>
  <c r="D1786" i="7" s="1"/>
  <c r="B1790" i="1"/>
  <c r="A1789" i="1"/>
  <c r="A1789" i="4" s="1"/>
  <c r="AB1784" i="1"/>
  <c r="I547" i="9" s="1"/>
  <c r="M546" i="9" l="1"/>
  <c r="Q546" i="9"/>
  <c r="K546" i="9" s="1"/>
  <c r="M547" i="9"/>
  <c r="Q547" i="9"/>
  <c r="K547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8" i="9" l="1"/>
  <c r="C1789" i="7"/>
  <c r="A1790" i="7" s="1"/>
  <c r="B1789" i="7"/>
  <c r="D1789" i="7" s="1"/>
  <c r="A1792" i="1"/>
  <c r="A1792" i="4" s="1"/>
  <c r="B1793" i="1"/>
  <c r="B1794" i="1" s="1"/>
  <c r="AB1787" i="1"/>
  <c r="I549" i="9" s="1"/>
  <c r="Q549" i="9" l="1"/>
  <c r="K549" i="9" s="1"/>
  <c r="M549" i="9"/>
  <c r="Q548" i="9"/>
  <c r="K548" i="9" s="1"/>
  <c r="M548" i="9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50" i="9" l="1"/>
  <c r="C1794" i="7"/>
  <c r="A1795" i="7" s="1"/>
  <c r="B1794" i="7"/>
  <c r="D1794" i="7" s="1"/>
  <c r="A1797" i="1"/>
  <c r="A1797" i="4" s="1"/>
  <c r="B1798" i="1"/>
  <c r="AB1797" i="1"/>
  <c r="I553" i="9" s="1"/>
  <c r="AB1792" i="1"/>
  <c r="I551" i="9" s="1"/>
  <c r="M553" i="9" l="1"/>
  <c r="Q553" i="9"/>
  <c r="K553" i="9" s="1"/>
  <c r="Q551" i="9"/>
  <c r="K551" i="9" s="1"/>
  <c r="M551" i="9"/>
  <c r="M550" i="9"/>
  <c r="Q550" i="9"/>
  <c r="K550" i="9" s="1"/>
  <c r="C1795" i="7"/>
  <c r="A1796" i="7" s="1"/>
  <c r="B1795" i="7"/>
  <c r="D1795" i="7" s="1"/>
  <c r="A1798" i="1"/>
  <c r="A1798" i="4" s="1"/>
  <c r="B1799" i="1"/>
  <c r="AB1798" i="1"/>
  <c r="AB1793" i="1"/>
  <c r="I552" i="9" l="1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4" i="9" s="1"/>
  <c r="Q554" i="9" l="1"/>
  <c r="K554" i="9" s="1"/>
  <c r="M554" i="9"/>
  <c r="C1801" i="7"/>
  <c r="A1802" i="7" s="1"/>
  <c r="B1801" i="7"/>
  <c r="D1801" i="7" s="1"/>
  <c r="A1804" i="1"/>
  <c r="A1804" i="4" s="1"/>
  <c r="B1805" i="1"/>
  <c r="AB1804" i="1"/>
  <c r="I555" i="9" s="1"/>
  <c r="M555" i="9" l="1"/>
  <c r="Q555" i="9"/>
  <c r="K555" i="9" s="1"/>
  <c r="C1802" i="7"/>
  <c r="A1803" i="7" s="1"/>
  <c r="B1802" i="7"/>
  <c r="D1802" i="7" s="1"/>
  <c r="B1806" i="1"/>
  <c r="A1805" i="1"/>
  <c r="A1805" i="4" s="1"/>
  <c r="AB1805" i="1"/>
  <c r="I556" i="9" s="1"/>
  <c r="Q556" i="9" l="1"/>
  <c r="K556" i="9" s="1"/>
  <c r="M556" i="9"/>
  <c r="C1803" i="7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A1832" i="1"/>
  <c r="C1825" i="7"/>
  <c r="A1826" i="7" s="1"/>
  <c r="B1825" i="7"/>
  <c r="D1825" i="7" s="1"/>
  <c r="A1830" i="4"/>
  <c r="AB1833" i="1" l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34" i="1"/>
  <c r="B1828" i="7" l="1"/>
  <c r="D1828" i="7" s="1"/>
  <c r="C1828" i="7"/>
  <c r="A1829" i="7" s="1"/>
  <c r="A1833" i="4"/>
  <c r="AB1834" i="1"/>
  <c r="A1834" i="1"/>
  <c r="P1834" i="1"/>
  <c r="AC1834" i="1" s="1"/>
  <c r="B1835" i="1"/>
  <c r="A1835" i="4" s="1"/>
  <c r="E1834" i="1"/>
  <c r="C1829" i="7" l="1"/>
  <c r="A1830" i="7" s="1"/>
  <c r="B1829" i="7"/>
  <c r="D1829" i="7" s="1"/>
  <c r="B1836" i="1"/>
  <c r="A1836" i="4" s="1"/>
  <c r="AB1835" i="1"/>
  <c r="F1834" i="1"/>
  <c r="S1834" i="1" s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I561" i="9" s="1"/>
  <c r="M561" i="9" l="1"/>
  <c r="Q561" i="9"/>
  <c r="K561" i="9" s="1"/>
  <c r="B1852" i="7"/>
  <c r="D1852" i="7" s="1"/>
  <c r="C1852" i="7"/>
  <c r="A1853" i="7" s="1"/>
  <c r="A1858" i="1"/>
  <c r="A1858" i="4" s="1"/>
  <c r="B1859" i="1"/>
  <c r="AB1858" i="1"/>
  <c r="I562" i="9" l="1"/>
  <c r="B1853" i="7"/>
  <c r="D1853" i="7" s="1"/>
  <c r="C1853" i="7"/>
  <c r="A1854" i="7" s="1"/>
  <c r="I559" i="9"/>
  <c r="A1859" i="1"/>
  <c r="A1859" i="4" s="1"/>
  <c r="B1860" i="1"/>
  <c r="AB1859" i="1"/>
  <c r="I563" i="9" l="1"/>
  <c r="Q562" i="9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4" i="9" s="1"/>
  <c r="M564" i="9" l="1"/>
  <c r="Q564" i="9"/>
  <c r="K564" i="9" s="1"/>
  <c r="Q563" i="9"/>
  <c r="K563" i="9" s="1"/>
  <c r="M563" i="9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I565" i="9" s="1"/>
  <c r="M565" i="9" l="1"/>
  <c r="Q565" i="9"/>
  <c r="K565" i="9" s="1"/>
  <c r="B1856" i="7"/>
  <c r="D1856" i="7" s="1"/>
  <c r="C1856" i="7"/>
  <c r="A1857" i="7" s="1"/>
  <c r="B1863" i="1"/>
  <c r="A1862" i="1"/>
  <c r="A1862" i="4" s="1"/>
  <c r="AB1862" i="1"/>
  <c r="I566" i="9" s="1"/>
  <c r="Q566" i="9" l="1"/>
  <c r="K566" i="9" s="1"/>
  <c r="M566" i="9"/>
  <c r="B1857" i="7"/>
  <c r="D1857" i="7" s="1"/>
  <c r="C1857" i="7"/>
  <c r="A1858" i="7" s="1"/>
  <c r="A1863" i="1"/>
  <c r="A1863" i="4" s="1"/>
  <c r="B1864" i="1"/>
  <c r="AB1863" i="1"/>
  <c r="I567" i="9" s="1"/>
  <c r="M567" i="9" l="1"/>
  <c r="Q567" i="9"/>
  <c r="K567" i="9" s="1"/>
  <c r="C1858" i="7"/>
  <c r="A1859" i="7" s="1"/>
  <c r="B1858" i="7"/>
  <c r="D1858" i="7" s="1"/>
  <c r="A1864" i="1"/>
  <c r="A1864" i="4" s="1"/>
  <c r="B1865" i="1"/>
  <c r="AB1864" i="1"/>
  <c r="I568" i="9" s="1"/>
  <c r="Q568" i="9" l="1"/>
  <c r="K568" i="9" s="1"/>
  <c r="M568" i="9"/>
  <c r="B1859" i="7"/>
  <c r="D1859" i="7" s="1"/>
  <c r="C1859" i="7"/>
  <c r="A1860" i="7" s="1"/>
  <c r="A1865" i="1"/>
  <c r="A1865" i="4" s="1"/>
  <c r="B1866" i="1"/>
  <c r="AB1865" i="1"/>
  <c r="I569" i="9" s="1"/>
  <c r="Q569" i="9" l="1"/>
  <c r="K569" i="9" s="1"/>
  <c r="M569" i="9"/>
  <c r="C1860" i="7"/>
  <c r="A1861" i="7" s="1"/>
  <c r="B1860" i="7"/>
  <c r="D1860" i="7" s="1"/>
  <c r="A1866" i="1"/>
  <c r="A1866" i="4" s="1"/>
  <c r="B1867" i="1"/>
  <c r="AB1866" i="1"/>
  <c r="I570" i="9" s="1"/>
  <c r="Q570" i="9" l="1"/>
  <c r="K570" i="9" s="1"/>
  <c r="M570" i="9"/>
  <c r="B1861" i="7"/>
  <c r="D1861" i="7" s="1"/>
  <c r="C1861" i="7"/>
  <c r="A1862" i="7" s="1"/>
  <c r="B1868" i="1"/>
  <c r="A1867" i="1"/>
  <c r="A1867" i="4" s="1"/>
  <c r="AB1867" i="1"/>
  <c r="I571" i="9" s="1"/>
  <c r="M571" i="9" l="1"/>
  <c r="Q571" i="9"/>
  <c r="K571" i="9" s="1"/>
  <c r="C1862" i="7"/>
  <c r="A1863" i="7" s="1"/>
  <c r="B1862" i="7"/>
  <c r="D1862" i="7" s="1"/>
  <c r="B1869" i="1"/>
  <c r="A1868" i="1"/>
  <c r="A1868" i="4" s="1"/>
  <c r="AB1868" i="1"/>
  <c r="I572" i="9" s="1"/>
  <c r="Q572" i="9" l="1"/>
  <c r="K572" i="9" s="1"/>
  <c r="M572" i="9"/>
  <c r="B1863" i="7"/>
  <c r="D1863" i="7" s="1"/>
  <c r="C1863" i="7"/>
  <c r="A1864" i="7" s="1"/>
  <c r="A1869" i="1"/>
  <c r="A1869" i="4" s="1"/>
  <c r="B1870" i="1"/>
  <c r="AB1869" i="1"/>
  <c r="I573" i="9" s="1"/>
  <c r="Q573" i="9" l="1"/>
  <c r="K573" i="9" s="1"/>
  <c r="M573" i="9"/>
  <c r="C1864" i="7"/>
  <c r="A1865" i="7" s="1"/>
  <c r="B1864" i="7"/>
  <c r="D1864" i="7" s="1"/>
  <c r="A1870" i="1"/>
  <c r="A1870" i="4" s="1"/>
  <c r="B1871" i="1"/>
  <c r="AB1870" i="1"/>
  <c r="I574" i="9" s="1"/>
  <c r="Q574" i="9" l="1"/>
  <c r="K574" i="9" s="1"/>
  <c r="M574" i="9"/>
  <c r="B1865" i="7"/>
  <c r="D1865" i="7" s="1"/>
  <c r="C1865" i="7"/>
  <c r="A1866" i="7" s="1"/>
  <c r="A1871" i="1"/>
  <c r="A1871" i="4" s="1"/>
  <c r="B1872" i="1"/>
  <c r="AB1871" i="1"/>
  <c r="I575" i="9" s="1"/>
  <c r="Q575" i="9" l="1"/>
  <c r="K575" i="9" s="1"/>
  <c r="M575" i="9"/>
  <c r="C1866" i="7"/>
  <c r="A1867" i="7" s="1"/>
  <c r="B1866" i="7"/>
  <c r="D1866" i="7" s="1"/>
  <c r="A1872" i="1"/>
  <c r="A1872" i="4" s="1"/>
  <c r="B1873" i="1"/>
  <c r="AB1872" i="1"/>
  <c r="I576" i="9" s="1"/>
  <c r="Q576" i="9" l="1"/>
  <c r="K576" i="9" s="1"/>
  <c r="M576" i="9"/>
  <c r="B1867" i="7"/>
  <c r="D1867" i="7" s="1"/>
  <c r="C1867" i="7"/>
  <c r="A1868" i="7" s="1"/>
  <c r="B1874" i="1"/>
  <c r="A1873" i="1"/>
  <c r="A1873" i="4" s="1"/>
  <c r="AB1873" i="1"/>
  <c r="I577" i="9" s="1"/>
  <c r="M577" i="9" l="1"/>
  <c r="Q577" i="9"/>
  <c r="K577" i="9" s="1"/>
  <c r="B1868" i="7"/>
  <c r="D1868" i="7" s="1"/>
  <c r="C1868" i="7"/>
  <c r="A1869" i="7" s="1"/>
  <c r="B1875" i="1"/>
  <c r="A1874" i="1"/>
  <c r="A1874" i="4" s="1"/>
  <c r="AB1874" i="1"/>
  <c r="I578" i="9" s="1"/>
  <c r="Q578" i="9" l="1"/>
  <c r="K578" i="9" s="1"/>
  <c r="M578" i="9"/>
  <c r="B1869" i="7"/>
  <c r="D1869" i="7" s="1"/>
  <c r="C1869" i="7"/>
  <c r="A1870" i="7" s="1"/>
  <c r="A1875" i="1"/>
  <c r="A1875" i="4" s="1"/>
  <c r="B1876" i="1"/>
  <c r="AB1875" i="1"/>
  <c r="I579" i="9" s="1"/>
  <c r="Q579" i="9" l="1"/>
  <c r="K579" i="9" s="1"/>
  <c r="M579" i="9"/>
  <c r="C1870" i="7"/>
  <c r="A1871" i="7" s="1"/>
  <c r="B1870" i="7"/>
  <c r="D1870" i="7" s="1"/>
  <c r="A1876" i="1"/>
  <c r="A1876" i="4" s="1"/>
  <c r="B1877" i="1"/>
  <c r="AB1876" i="1"/>
  <c r="I580" i="9" l="1"/>
  <c r="B1871" i="7"/>
  <c r="D1871" i="7" s="1"/>
  <c r="C1871" i="7"/>
  <c r="A1872" i="7" s="1"/>
  <c r="A1877" i="1"/>
  <c r="A1877" i="4" s="1"/>
  <c r="B1878" i="1"/>
  <c r="AB1877" i="1"/>
  <c r="I581" i="9" l="1"/>
  <c r="Q580" i="9"/>
  <c r="K580" i="9" s="1"/>
  <c r="M580" i="9"/>
  <c r="B1872" i="7"/>
  <c r="D1872" i="7" s="1"/>
  <c r="C1872" i="7"/>
  <c r="A1873" i="7" s="1"/>
  <c r="A1878" i="1"/>
  <c r="A1878" i="4" s="1"/>
  <c r="B1879" i="1"/>
  <c r="AB1878" i="1"/>
  <c r="I582" i="9" s="1"/>
  <c r="M582" i="9" l="1"/>
  <c r="Q582" i="9"/>
  <c r="K582" i="9" s="1"/>
  <c r="M581" i="9"/>
  <c r="Q581" i="9"/>
  <c r="K581" i="9" s="1"/>
  <c r="B1873" i="7"/>
  <c r="D1873" i="7" s="1"/>
  <c r="C1873" i="7"/>
  <c r="A1874" i="7" s="1"/>
  <c r="B1880" i="1"/>
  <c r="A1879" i="1"/>
  <c r="A1879" i="4" s="1"/>
  <c r="AB1879" i="1"/>
  <c r="C1874" i="7" l="1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3" i="9" l="1"/>
  <c r="C1878" i="7"/>
  <c r="A1879" i="7" s="1"/>
  <c r="B1878" i="7"/>
  <c r="D1878" i="7" s="1"/>
  <c r="A1884" i="1"/>
  <c r="A1884" i="4" s="1"/>
  <c r="B1885" i="1"/>
  <c r="AB1884" i="1"/>
  <c r="I584" i="9" s="1"/>
  <c r="M584" i="9" l="1"/>
  <c r="Q584" i="9"/>
  <c r="K584" i="9" s="1"/>
  <c r="M583" i="9"/>
  <c r="Q583" i="9"/>
  <c r="K583" i="9" s="1"/>
  <c r="B1879" i="7"/>
  <c r="D1879" i="7" s="1"/>
  <c r="C1879" i="7"/>
  <c r="A1880" i="7" s="1"/>
  <c r="B1886" i="1"/>
  <c r="A1885" i="1"/>
  <c r="A1885" i="4" s="1"/>
  <c r="AB1885" i="1"/>
  <c r="I585" i="9" s="1"/>
  <c r="M585" i="9" l="1"/>
  <c r="Q585" i="9"/>
  <c r="K585" i="9" s="1"/>
  <c r="C1880" i="7"/>
  <c r="A1881" i="7" s="1"/>
  <c r="B1880" i="7"/>
  <c r="D1880" i="7" s="1"/>
  <c r="B1887" i="1"/>
  <c r="B1888" i="1" s="1"/>
  <c r="A1886" i="1"/>
  <c r="A1886" i="4" s="1"/>
  <c r="AB1886" i="1"/>
  <c r="I586" i="9" l="1"/>
  <c r="B1881" i="7"/>
  <c r="D1881" i="7" s="1"/>
  <c r="C1881" i="7"/>
  <c r="A1882" i="7" s="1"/>
  <c r="AB1888" i="1"/>
  <c r="A1888" i="1"/>
  <c r="A1888" i="4" s="1"/>
  <c r="A1887" i="1"/>
  <c r="A1887" i="4" s="1"/>
  <c r="AB1887" i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I589" i="9" s="1"/>
  <c r="M589" i="9" l="1"/>
  <c r="Q589" i="9"/>
  <c r="K589" i="9" s="1"/>
  <c r="B1888" i="7"/>
  <c r="D1888" i="7" s="1"/>
  <c r="C1888" i="7"/>
  <c r="A1889" i="7" s="1"/>
  <c r="A1894" i="1"/>
  <c r="A1894" i="4" s="1"/>
  <c r="B1895" i="1"/>
  <c r="AB1894" i="1"/>
  <c r="I587" i="9" s="1"/>
  <c r="B1889" i="7" l="1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C1890" i="7" l="1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B1904" i="1" s="1"/>
  <c r="AB1902" i="1"/>
  <c r="P1904" i="1" l="1"/>
  <c r="AC1904" i="1" s="1"/>
  <c r="AB1904" i="1"/>
  <c r="A1904" i="1"/>
  <c r="E1904" i="1"/>
  <c r="F1904" i="1" s="1"/>
  <c r="S1904" i="1" s="1"/>
  <c r="C1897" i="7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AB1906" i="1"/>
  <c r="C1901" i="7" l="1"/>
  <c r="A1902" i="7" s="1"/>
  <c r="B1901" i="7"/>
  <c r="D1901" i="7" s="1"/>
  <c r="A1907" i="1"/>
  <c r="A1907" i="4" s="1"/>
  <c r="B1908" i="1"/>
  <c r="AB1907" i="1"/>
  <c r="B1902" i="7" l="1"/>
  <c r="D1902" i="7" s="1"/>
  <c r="C1902" i="7"/>
  <c r="A1903" i="7" s="1"/>
  <c r="A1908" i="1"/>
  <c r="A1908" i="4" s="1"/>
  <c r="B1909" i="1"/>
  <c r="AB1908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AB1930" i="1"/>
  <c r="C1925" i="7" l="1"/>
  <c r="A1926" i="7" s="1"/>
  <c r="B1925" i="7"/>
  <c r="D1925" i="7" s="1"/>
  <c r="A1931" i="1"/>
  <c r="A1931" i="4" s="1"/>
  <c r="B1932" i="1"/>
  <c r="AB1931" i="1"/>
  <c r="B1926" i="7" l="1"/>
  <c r="D1926" i="7" s="1"/>
  <c r="C1926" i="7"/>
  <c r="A1927" i="7" s="1"/>
  <c r="A1932" i="1"/>
  <c r="A1932" i="4" s="1"/>
  <c r="B1933" i="1"/>
  <c r="AB1932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E1953" i="1" l="1"/>
  <c r="F1953" i="1" s="1"/>
  <c r="S1953" i="1" s="1"/>
  <c r="AB1953" i="1"/>
  <c r="A1953" i="1"/>
  <c r="B1954" i="1"/>
  <c r="P1953" i="1"/>
  <c r="AC1953" i="1" s="1"/>
  <c r="B1946" i="7"/>
  <c r="D1946" i="7" s="1"/>
  <c r="C1946" i="7"/>
  <c r="A1947" i="7" s="1"/>
  <c r="A1952" i="1"/>
  <c r="A1952" i="4" s="1"/>
  <c r="AB1952" i="1"/>
  <c r="E1954" i="1" l="1"/>
  <c r="F1954" i="1" s="1"/>
  <c r="S1954" i="1" s="1"/>
  <c r="AB1954" i="1"/>
  <c r="A1954" i="1"/>
  <c r="P1954" i="1"/>
  <c r="AC1954" i="1" s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A2000" i="1"/>
  <c r="A2000" i="4" s="1"/>
  <c r="AB2000" i="1"/>
  <c r="B1995" i="7" l="1"/>
  <c r="D1995" i="7" s="1"/>
  <c r="C1995" i="7"/>
  <c r="A1996" i="7" s="1"/>
  <c r="A2001" i="1"/>
  <c r="A2001" i="4" s="1"/>
  <c r="B2002" i="1"/>
  <c r="AB2001" i="1"/>
  <c r="C1996" i="7" l="1"/>
  <c r="A1997" i="7" s="1"/>
  <c r="B1996" i="7"/>
  <c r="D1996" i="7" s="1"/>
  <c r="A2002" i="1"/>
  <c r="A2002" i="4" s="1"/>
  <c r="B2003" i="1"/>
  <c r="AB2002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A2027" i="1"/>
  <c r="A2027" i="4" s="1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I623" i="9" l="1"/>
  <c r="AB2061" i="1"/>
  <c r="B2062" i="1"/>
  <c r="A2061" i="1"/>
  <c r="B2053" i="7"/>
  <c r="D2053" i="7" s="1"/>
  <c r="C2053" i="7"/>
  <c r="A2054" i="7" s="1"/>
  <c r="AB2041" i="1"/>
  <c r="I624" i="9" l="1"/>
  <c r="M623" i="9"/>
  <c r="Q623" i="9"/>
  <c r="K623" i="9" s="1"/>
  <c r="B2063" i="1"/>
  <c r="AB2062" i="1"/>
  <c r="A2062" i="1"/>
  <c r="C2054" i="7"/>
  <c r="A2055" i="7" s="1"/>
  <c r="B2054" i="7"/>
  <c r="D2054" i="7" s="1"/>
  <c r="AB2042" i="1"/>
  <c r="Q624" i="9" l="1"/>
  <c r="K624" i="9" s="1"/>
  <c r="M624" i="9"/>
  <c r="AB2063" i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5" i="9" l="1"/>
  <c r="Q625" i="9" s="1"/>
  <c r="K625" i="9" s="1"/>
  <c r="I622" i="9"/>
  <c r="C2062" i="7"/>
  <c r="A2063" i="7" s="1"/>
  <c r="B2070" i="1"/>
  <c r="A2069" i="1"/>
  <c r="A2069" i="4" s="1"/>
  <c r="AB2050" i="1"/>
  <c r="M625" i="9" l="1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I632" i="9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M632" i="9"/>
  <c r="Q632" i="9"/>
  <c r="K632" i="9" s="1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I631" i="9" s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631" i="9" l="1"/>
  <c r="Q631" i="9"/>
  <c r="K631" i="9" s="1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M650" i="9" l="1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B2097" i="7"/>
  <c r="D2097" i="7" s="1"/>
  <c r="C2097" i="7"/>
  <c r="A2098" i="7" s="1"/>
  <c r="A2104" i="1"/>
  <c r="A2104" i="4" s="1"/>
  <c r="B2105" i="1"/>
  <c r="M651" i="9"/>
  <c r="Q651" i="9"/>
  <c r="K651" i="9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M634" i="9" l="1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C2108" i="7"/>
  <c r="A2109" i="7" s="1"/>
  <c r="B2108" i="7"/>
  <c r="D2108" i="7" s="1"/>
  <c r="M656" i="9"/>
  <c r="Q656" i="9"/>
  <c r="K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Q639" i="9" l="1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B2111" i="7"/>
  <c r="D2111" i="7" s="1"/>
  <c r="C2111" i="7"/>
  <c r="A2112" i="7" s="1"/>
  <c r="M659" i="9"/>
  <c r="Q659" i="9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Q642" i="9" l="1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7" i="9"/>
  <c r="I644" i="9"/>
  <c r="M647" i="9"/>
  <c r="Q647" i="9"/>
  <c r="K647" i="9" s="1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U217" i="9"/>
  <c r="N216" i="9"/>
  <c r="Y216" i="9" s="1"/>
  <c r="N278" i="9"/>
  <c r="Y278" i="9" s="1"/>
  <c r="I649" i="9" l="1"/>
  <c r="I646" i="9"/>
  <c r="Q648" i="9"/>
  <c r="K648" i="9" s="1"/>
  <c r="M645" i="9"/>
  <c r="Q645" i="9"/>
  <c r="K645" i="9" s="1"/>
  <c r="Q663" i="9"/>
  <c r="K663" i="9" s="1"/>
  <c r="M649" i="9"/>
  <c r="Q649" i="9"/>
  <c r="K649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M646" i="9" l="1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N337" i="9"/>
  <c r="Y337" i="9" s="1"/>
  <c r="U339" i="9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<sst xmlns="http://schemas.openxmlformats.org/spreadsheetml/2006/main" count="26730" uniqueCount="5259">
  <si>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</si>
  <si>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</si>
  <si>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</si>
  <si>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</si>
  <si>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</si>
  <si>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</si>
  <si>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</si>
  <si>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</si>
  <si>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</si>
  <si>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</si>
  <si>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</si>
  <si>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</si>
  <si>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</si>
  <si>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</si>
  <si>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</si>
  <si>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</si>
  <si>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</si>
  <si>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</si>
  <si>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</si>
  <si>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</si>
  <si>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</si>
  <si>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</si>
  <si>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</si>
  <si>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</si>
  <si>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</si>
  <si>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</si>
  <si>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</si>
  <si>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</si>
  <si>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</si>
  <si>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</si>
  <si>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</si>
  <si>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</si>
  <si>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</si>
  <si>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</si>
  <si>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</si>
  <si>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</si>
  <si>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</si>
  <si>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</si>
  <si>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</si>
  <si>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</si>
  <si>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</si>
  <si>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</si>
  <si>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</si>
  <si>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</si>
  <si>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</si>
  <si>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</si>
  <si>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</si>
  <si>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</si>
  <si>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</si>
  <si>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</si>
  <si>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</si>
  <si>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</si>
  <si>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</si>
  <si>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</si>
  <si>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</si>
  <si>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</si>
  <si>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</si>
  <si>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</si>
  <si>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</si>
  <si>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</si>
  <si>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</si>
  <si>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</si>
  <si>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</si>
  <si>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</si>
  <si>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</si>
  <si>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</si>
  <si>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</si>
  <si>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</si>
  <si>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</si>
  <si>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</si>
  <si>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</si>
  <si>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</si>
  <si>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</si>
  <si>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</si>
  <si>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</si>
  <si>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</si>
  <si>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</si>
  <si>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</si>
  <si>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</si>
  <si>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</si>
  <si>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</si>
  <si>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</si>
  <si>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</si>
  <si>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</si>
  <si>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</si>
  <si>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</si>
  <si>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</si>
  <si>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</si>
  <si>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</si>
  <si>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</si>
  <si>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</si>
  <si>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</si>
  <si>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</si>
  <si>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</si>
  <si>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</si>
  <si>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</si>
  <si>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</si>
  <si>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</si>
  <si>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</si>
  <si>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</si>
  <si>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</si>
  <si>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</si>
  <si>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</si>
  <si>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</si>
  <si>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</si>
  <si>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</si>
  <si>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</si>
  <si>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</si>
  <si>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</si>
  <si>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</si>
  <si>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</si>
  <si>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</si>
  <si>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</si>
  <si>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</si>
  <si>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</si>
  <si>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</si>
  <si>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</si>
  <si>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</si>
  <si>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</si>
  <si>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</si>
  <si>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</si>
  <si>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</si>
  <si>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</si>
  <si>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</si>
  <si>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</si>
  <si>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</si>
  <si>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</si>
  <si>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</si>
  <si>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</si>
  <si>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</si>
  <si>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</si>
  <si>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</si>
  <si>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</si>
  <si>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</si>
  <si>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</si>
  <si>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</si>
  <si>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</si>
  <si>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</si>
  <si>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</si>
  <si>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</si>
  <si>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</si>
  <si>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</si>
  <si>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</si>
  <si>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</si>
  <si>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</si>
  <si>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</si>
  <si>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</si>
  <si>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</si>
  <si>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</si>
  <si>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</si>
  <si>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</si>
  <si>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</si>
  <si>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</si>
  <si>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</si>
  <si>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</si>
  <si>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</si>
  <si>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</si>
  <si>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</si>
  <si>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</si>
  <si>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</si>
  <si>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</si>
  <si>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</si>
  <si>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</si>
  <si>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</si>
  <si>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</si>
  <si>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</si>
  <si>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</si>
  <si>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</si>
  <si>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</si>
  <si>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</si>
  <si>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</si>
  <si>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</si>
  <si>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</si>
  <si>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</si>
  <si>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</si>
  <si>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</si>
  <si>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</si>
  <si>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</si>
  <si>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</si>
  <si>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</si>
  <si>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</si>
  <si>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</si>
  <si>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</si>
  <si>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</si>
  <si>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</si>
  <si>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</si>
  <si>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</si>
  <si>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</si>
  <si>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</si>
  <si>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</si>
  <si>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</si>
  <si>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</si>
  <si>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</si>
  <si>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</si>
  <si>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</si>
  <si>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</si>
  <si>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</si>
  <si>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</si>
  <si>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</si>
  <si>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</si>
  <si>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</si>
  <si>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</si>
  <si>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</si>
  <si>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</si>
  <si>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</si>
  <si>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</si>
  <si>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</si>
  <si>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</si>
  <si>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</si>
  <si>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</si>
  <si>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</si>
  <si>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</si>
  <si>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</si>
  <si>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</si>
  <si>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</si>
  <si>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</si>
  <si>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</si>
  <si>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</si>
  <si>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</si>
  <si>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</si>
  <si>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</si>
  <si>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</si>
  <si>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</si>
  <si>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</si>
  <si>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</si>
  <si>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</si>
  <si>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</si>
  <si>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</si>
  <si>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</si>
  <si>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</si>
  <si>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</si>
  <si>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</si>
  <si>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</si>
  <si>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</si>
  <si>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</si>
  <si>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</si>
  <si>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</si>
  <si>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</si>
  <si>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</si>
  <si>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</si>
  <si>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</si>
  <si>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</si>
  <si>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</si>
  <si>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</si>
  <si>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</si>
  <si>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</si>
  <si>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</si>
  <si>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</si>
  <si>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</si>
  <si>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</si>
  <si>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</si>
  <si>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</si>
  <si>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</si>
  <si>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</si>
  <si>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</si>
  <si>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</si>
  <si>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</si>
  <si>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</si>
  <si>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</si>
  <si>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</si>
  <si>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</si>
  <si>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</si>
  <si>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</si>
  <si>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</si>
  <si>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</si>
  <si>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</si>
  <si>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</si>
  <si>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</si>
  <si>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</si>
  <si>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</si>
  <si>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</si>
  <si>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</si>
  <si>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</si>
  <si>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</si>
  <si>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</si>
  <si>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</si>
  <si>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</si>
  <si>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</si>
  <si>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</si>
  <si>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</si>
  <si>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</si>
  <si>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</si>
  <si>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</si>
  <si>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</si>
  <si>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</si>
  <si>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</si>
  <si>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</si>
  <si>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</si>
  <si>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</si>
  <si>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</si>
  <si>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</si>
  <si>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</si>
  <si>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</si>
  <si>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</si>
  <si>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</si>
  <si>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</si>
  <si>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</si>
  <si>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</si>
  <si>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</si>
  <si>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</si>
  <si>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</si>
  <si>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</si>
  <si>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</si>
  <si>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</si>
  <si>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</si>
  <si>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</si>
  <si>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</si>
  <si>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</si>
  <si>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</si>
  <si>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</si>
  <si>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</si>
  <si>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</si>
  <si>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</si>
  <si>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</si>
  <si>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</si>
  <si>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</si>
  <si>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</si>
  <si>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</si>
  <si>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</si>
  <si>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</si>
  <si>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</si>
  <si>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</si>
  <si>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</si>
  <si>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</si>
  <si>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</si>
  <si>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</si>
  <si>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</si>
  <si>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</si>
  <si>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</si>
  <si>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</si>
  <si>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</si>
  <si>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</si>
  <si>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</si>
  <si>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</si>
  <si>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</si>
  <si>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</si>
  <si>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</si>
  <si>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</si>
  <si>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</si>
  <si>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</si>
  <si>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</si>
  <si>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</si>
  <si>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</si>
  <si>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</si>
  <si>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</si>
  <si>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</si>
  <si>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</si>
  <si>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</si>
  <si>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</si>
  <si>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</si>
  <si>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</si>
  <si>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</si>
  <si>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</si>
  <si>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</si>
  <si>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</si>
  <si>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</si>
  <si>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</si>
  <si>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</si>
  <si>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</si>
  <si>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</si>
  <si>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</si>
  <si>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</si>
  <si>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</si>
  <si>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</si>
  <si>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</si>
  <si>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</si>
  <si>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</si>
  <si>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</si>
  <si>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</si>
  <si>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</si>
  <si>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</si>
  <si>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</si>
  <si>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</si>
  <si>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</si>
  <si>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</si>
  <si>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</si>
  <si>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</si>
  <si>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</si>
  <si>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</si>
  <si>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</si>
  <si>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</si>
  <si>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</si>
  <si>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</si>
  <si>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</si>
  <si>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</si>
  <si>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</si>
  <si>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</si>
  <si>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</si>
  <si>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</si>
  <si>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</si>
  <si>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</si>
  <si>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</si>
  <si>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</si>
  <si>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</si>
  <si>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</si>
  <si>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</si>
  <si>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</si>
  <si>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</si>
  <si>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</si>
  <si>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</si>
  <si>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</si>
  <si>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</si>
  <si>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</si>
  <si>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</si>
  <si>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</si>
  <si>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</si>
  <si>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</si>
  <si>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</si>
  <si>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</si>
  <si>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</si>
  <si>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</si>
  <si>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</si>
  <si>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</si>
  <si>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</si>
  <si>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</si>
  <si>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</si>
  <si>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</si>
  <si>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</si>
  <si>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</si>
  <si>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</si>
  <si>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</si>
  <si>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</si>
  <si>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</si>
  <si>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</si>
  <si>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</si>
  <si>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</si>
  <si>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</si>
  <si>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</si>
  <si>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</si>
  <si>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</si>
  <si>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</si>
  <si>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</si>
  <si>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</si>
  <si>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</si>
  <si>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</si>
  <si>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</si>
  <si>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</si>
  <si>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</si>
  <si>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</si>
  <si>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</si>
  <si>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</si>
  <si>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</si>
  <si>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</si>
  <si>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</si>
  <si>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</si>
  <si>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</si>
  <si>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</si>
  <si>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</si>
  <si>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</si>
  <si>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</si>
  <si>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</si>
  <si>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</si>
  <si>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</si>
  <si>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</si>
  <si>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</si>
  <si>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</si>
  <si>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</si>
  <si>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</si>
  <si>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</si>
  <si>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</si>
  <si>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</si>
  <si>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</si>
  <si>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</si>
  <si>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</si>
  <si>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</si>
  <si>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</si>
  <si>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</si>
  <si>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</si>
  <si>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</si>
  <si>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</si>
  <si>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</si>
  <si>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</si>
  <si>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</si>
  <si>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</si>
  <si>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</si>
  <si>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</si>
  <si>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</si>
  <si>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</si>
  <si>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</si>
  <si>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</si>
  <si>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</si>
  <si>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</si>
  <si>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</si>
  <si>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</si>
  <si>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</si>
  <si>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</si>
  <si>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</si>
  <si>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</si>
  <si>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</si>
  <si>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</si>
  <si>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</si>
  <si>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</si>
  <si>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</si>
  <si>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</si>
  <si>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</si>
  <si>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</si>
  <si>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</si>
  <si>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</si>
  <si>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</si>
  <si>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</si>
  <si>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</si>
  <si>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</si>
  <si>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</si>
  <si>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</si>
  <si>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</si>
  <si>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</si>
  <si>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</si>
  <si>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</si>
  <si>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</si>
  <si>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</si>
  <si>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</si>
  <si>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</si>
  <si>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</si>
  <si>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</si>
  <si>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</si>
  <si>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</si>
  <si>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</si>
  <si>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</si>
  <si>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</si>
  <si>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</si>
  <si>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</si>
  <si>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</si>
  <si>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</si>
  <si>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</si>
  <si>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</si>
  <si>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</si>
  <si>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</si>
  <si>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</si>
  <si>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</si>
  <si>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</si>
  <si>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</si>
  <si>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</si>
  <si>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</si>
  <si>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</si>
  <si>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</si>
  <si>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</si>
  <si>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</si>
  <si>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</si>
  <si>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</si>
  <si>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</si>
  <si>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</si>
  <si>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</si>
  <si>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</si>
  <si>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</si>
  <si>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</si>
  <si>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</si>
  <si>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</si>
  <si>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</si>
  <si>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</si>
  <si>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</si>
  <si>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</si>
  <si>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</si>
  <si>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</si>
  <si>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</si>
  <si>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</si>
  <si>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</si>
  <si>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</si>
  <si>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</si>
  <si>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</si>
  <si>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</si>
  <si>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</si>
  <si>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</si>
  <si>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</si>
  <si>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</si>
  <si>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</si>
  <si>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</si>
  <si>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</si>
  <si>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</si>
  <si>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</si>
  <si>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</si>
  <si>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</si>
  <si>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</si>
  <si>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</si>
  <si>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</si>
  <si>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</si>
  <si>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</si>
  <si>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</si>
  <si>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</si>
  <si>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</si>
  <si>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</si>
  <si>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</si>
  <si>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</si>
  <si>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</si>
  <si>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</si>
  <si>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</si>
  <si>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</si>
  <si>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</si>
  <si>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</si>
  <si>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</si>
  <si>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</si>
  <si>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</si>
  <si>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</si>
  <si>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</si>
  <si>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</si>
  <si>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</si>
  <si>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</si>
  <si>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</si>
  <si>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</si>
  <si>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</si>
  <si>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</si>
  <si>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</si>
  <si>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</si>
  <si>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</si>
  <si>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</si>
  <si>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</si>
  <si>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</si>
  <si>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</si>
  <si>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</si>
  <si>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</si>
  <si>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</si>
  <si>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</si>
  <si>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</si>
  <si>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</si>
  <si>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</si>
  <si>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</si>
  <si>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</si>
  <si>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</si>
  <si>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</si>
  <si>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</si>
  <si>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</si>
  <si>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</si>
  <si>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</si>
  <si>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</si>
  <si>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</si>
  <si>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</si>
  <si>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</si>
  <si>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</si>
  <si>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</si>
  <si>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</si>
  <si>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</si>
  <si>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</si>
  <si>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</si>
  <si>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</si>
  <si>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</si>
  <si>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</si>
  <si>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</si>
  <si>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</si>
  <si>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</si>
  <si>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</si>
  <si>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</si>
  <si>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</si>
  <si>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</si>
  <si>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</si>
  <si>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</si>
  <si>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</si>
  <si>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</si>
  <si>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</si>
  <si>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</si>
  <si>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</si>
  <si>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</si>
  <si>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</si>
  <si>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</si>
  <si>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</si>
  <si>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</si>
  <si>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</si>
  <si>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</si>
  <si>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</si>
  <si>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</si>
  <si>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</si>
  <si>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</si>
  <si>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</si>
  <si>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</si>
  <si>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</si>
  <si>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</si>
  <si>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</si>
  <si>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</si>
  <si>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</si>
  <si>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</si>
  <si>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</si>
  <si>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</si>
  <si>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</si>
  <si>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</si>
  <si>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</si>
  <si>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</si>
  <si>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</si>
  <si>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</si>
  <si>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</si>
  <si>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</si>
  <si>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</si>
  <si>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</si>
  <si>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</si>
  <si>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</si>
  <si>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</si>
  <si>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</si>
  <si>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</si>
  <si>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</si>
  <si>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</si>
  <si>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</si>
  <si>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</si>
  <si>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</si>
  <si>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</si>
  <si>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</si>
  <si>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</si>
  <si>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</si>
  <si>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</si>
  <si>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</si>
  <si>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</si>
  <si>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</si>
  <si>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</si>
  <si>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</si>
  <si>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</si>
  <si>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</si>
  <si>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</si>
  <si>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</si>
  <si>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</si>
  <si>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</si>
  <si>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</si>
  <si>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</si>
  <si>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</si>
  <si>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</si>
  <si>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</si>
  <si>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</si>
  <si>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</si>
  <si>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</si>
  <si>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</si>
  <si>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</si>
  <si>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</si>
  <si>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</si>
  <si>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</si>
  <si>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</si>
  <si>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</si>
  <si>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</si>
  <si>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</si>
  <si>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</si>
  <si>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</si>
  <si>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</si>
  <si>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</si>
  <si>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</si>
  <si>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</si>
  <si>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</si>
  <si>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</si>
  <si>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</si>
  <si>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</si>
  <si>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</si>
  <si>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</si>
  <si>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</si>
  <si>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</si>
  <si>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</si>
  <si>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</si>
  <si>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</si>
  <si>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</si>
  <si>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</si>
  <si>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</si>
  <si>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</si>
  <si>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</si>
  <si>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</si>
  <si>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</si>
  <si>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</si>
  <si>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</si>
  <si>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</si>
  <si>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</si>
  <si>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</si>
  <si>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</si>
  <si>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</si>
  <si>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</si>
  <si>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</si>
  <si>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</si>
  <si>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</si>
  <si>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</si>
  <si>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</si>
  <si>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</si>
  <si>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</si>
  <si>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</si>
  <si>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</si>
  <si>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</si>
  <si>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</si>
  <si>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</si>
  <si>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</si>
  <si>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</si>
  <si>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</si>
  <si>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</si>
  <si>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</si>
  <si>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</si>
  <si>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</si>
  <si>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</si>
  <si>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</si>
  <si>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</si>
  <si>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</si>
  <si>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</si>
  <si>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</si>
  <si>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</si>
  <si>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</si>
  <si>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</si>
  <si>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</si>
  <si>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</si>
  <si>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</si>
  <si>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</si>
  <si>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</si>
  <si>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</si>
  <si>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</si>
  <si>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</si>
  <si>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</si>
  <si>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</si>
  <si>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</si>
  <si>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</si>
  <si>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</si>
  <si>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</si>
  <si>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</si>
  <si>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</si>
  <si>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</si>
  <si>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</si>
  <si>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</si>
  <si>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</si>
  <si>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</si>
  <si>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</si>
  <si>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</si>
  <si>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</si>
  <si>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</si>
  <si>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</si>
  <si>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</si>
  <si>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</si>
  <si>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</si>
  <si>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</si>
  <si>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</si>
  <si>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</si>
  <si>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</si>
  <si>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</si>
  <si>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</si>
  <si>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</si>
  <si>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</si>
  <si>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</si>
  <si>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</si>
  <si>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</si>
  <si>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</si>
  <si>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</si>
  <si>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</si>
  <si>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</si>
  <si>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</si>
  <si>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</si>
  <si>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</si>
  <si>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</si>
  <si>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</si>
  <si>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</si>
  <si>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</si>
  <si>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</si>
  <si>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</si>
  <si>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</si>
  <si>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</si>
  <si>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</si>
  <si>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</si>
  <si>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</si>
  <si>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</si>
  <si>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</si>
  <si>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</si>
  <si>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</si>
  <si>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</si>
  <si>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</si>
  <si>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</si>
  <si>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</si>
  <si>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</si>
  <si>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</si>
  <si>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</si>
  <si>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</si>
  <si>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</si>
  <si>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</si>
  <si>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</si>
  <si>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</si>
  <si>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</si>
  <si>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</si>
  <si>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</si>
  <si>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</si>
  <si>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</si>
  <si>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</si>
  <si>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</si>
  <si>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</si>
  <si>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</si>
  <si>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</si>
  <si>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</si>
  <si>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</si>
  <si>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</si>
  <si>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</si>
  <si>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</si>
  <si>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</si>
  <si>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</si>
  <si>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</si>
  <si>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</si>
  <si>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</si>
  <si>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</si>
  <si>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</si>
  <si>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</si>
  <si>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</si>
  <si>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</si>
  <si>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</si>
  <si>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</si>
  <si>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</si>
  <si>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</si>
  <si>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</si>
  <si>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</si>
  <si>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</si>
  <si>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</si>
  <si>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</si>
  <si>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</si>
  <si>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</si>
  <si>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</si>
  <si>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</si>
  <si>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</si>
  <si>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</si>
  <si>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</si>
  <si>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</si>
  <si>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</si>
  <si>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</si>
  <si>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</si>
  <si>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</si>
  <si>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</si>
  <si>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</si>
  <si>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</si>
  <si>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</si>
  <si>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</si>
  <si>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</si>
  <si>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</si>
  <si>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</si>
  <si>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</si>
  <si>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</si>
  <si>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</si>
  <si>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</si>
  <si>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</si>
  <si>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</si>
  <si>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</si>
  <si>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</si>
  <si>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</si>
  <si>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</si>
  <si>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</si>
  <si>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</si>
  <si>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</si>
  <si>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</si>
  <si>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</si>
  <si>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</si>
  <si>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</si>
  <si>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</si>
  <si>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</si>
  <si>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</si>
  <si>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</si>
  <si>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</si>
  <si>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</si>
  <si>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</si>
  <si>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</si>
  <si>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</si>
  <si>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</si>
  <si>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</si>
  <si>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</si>
  <si>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</si>
  <si>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</si>
  <si>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</si>
  <si>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</si>
  <si>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</si>
  <si>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</si>
  <si>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</si>
  <si>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</si>
  <si>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</si>
  <si>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</si>
  <si>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</si>
  <si>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</si>
  <si>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</si>
  <si>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</si>
  <si>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</si>
  <si>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</si>
  <si>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</si>
  <si>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</si>
  <si>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</si>
  <si>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</si>
  <si>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</si>
  <si>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</si>
  <si>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</si>
  <si>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</si>
  <si>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</si>
  <si>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</si>
  <si>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</si>
  <si>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</si>
  <si>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</si>
  <si>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</si>
  <si>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</si>
  <si>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</si>
  <si>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</si>
  <si>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</si>
  <si>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</si>
  <si>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</si>
  <si>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</si>
  <si>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</si>
  <si>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</si>
  <si>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</si>
  <si>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</si>
  <si>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</si>
  <si>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</si>
  <si>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</si>
  <si>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</si>
  <si>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</si>
  <si>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</si>
  <si>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</si>
  <si>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</si>
  <si>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</si>
  <si>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</si>
  <si>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</si>
  <si>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</si>
  <si>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</si>
  <si>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</si>
  <si>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</si>
  <si>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</si>
  <si>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</si>
  <si>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</si>
  <si>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</si>
  <si>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</si>
  <si>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</si>
  <si>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</si>
  <si>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</si>
  <si>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</si>
  <si>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</si>
  <si>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</si>
  <si>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</si>
  <si>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</si>
  <si>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</si>
  <si>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</si>
  <si>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</si>
  <si>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</si>
  <si>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</si>
  <si>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</si>
  <si>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</si>
  <si>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</si>
  <si>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</si>
  <si>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</si>
  <si>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</si>
  <si>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</si>
  <si>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</si>
  <si>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</si>
  <si>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</si>
  <si>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</si>
  <si>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</si>
  <si>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</si>
  <si>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</si>
  <si>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</si>
  <si>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</si>
  <si>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</si>
  <si>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</si>
  <si>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</si>
  <si>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</si>
  <si>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</si>
  <si>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</si>
  <si>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</si>
  <si>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</si>
  <si>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</si>
  <si>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</si>
  <si>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</si>
  <si>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</si>
  <si>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</si>
  <si>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</si>
  <si>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</si>
  <si>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</si>
  <si>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</si>
  <si>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</si>
  <si>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</si>
  <si>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</si>
  <si>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</si>
  <si>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</si>
  <si>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</si>
  <si>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</si>
  <si>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</si>
  <si>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</si>
  <si>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</si>
  <si>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</si>
  <si>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</si>
  <si>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</si>
  <si>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</si>
  <si>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</si>
  <si>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</si>
  <si>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</si>
  <si>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</si>
  <si>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</si>
  <si>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</si>
  <si>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</si>
  <si>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</si>
  <si>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</si>
  <si>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</si>
  <si>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</si>
  <si>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</si>
  <si>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</si>
  <si>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</si>
  <si>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</si>
  <si>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</si>
  <si>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</si>
  <si>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</si>
  <si>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</si>
  <si>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</si>
  <si>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</si>
  <si>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</si>
  <si>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</si>
  <si>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</si>
  <si>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</si>
  <si>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</si>
  <si>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</si>
  <si>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</si>
  <si>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</si>
  <si>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</si>
  <si>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</si>
  <si>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</si>
  <si>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</si>
  <si>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</si>
  <si>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</si>
  <si>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</si>
  <si>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</si>
  <si>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</si>
  <si>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</si>
  <si>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</si>
  <si>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</si>
  <si>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</si>
  <si>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</si>
  <si>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</si>
  <si>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</si>
  <si>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</si>
  <si>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</si>
  <si>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</si>
  <si>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</si>
  <si>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</si>
  <si>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</si>
  <si>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</si>
  <si>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</si>
  <si>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</si>
  <si>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</si>
  <si>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</si>
  <si>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</si>
  <si>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</si>
  <si>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</si>
  <si>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</si>
  <si>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</si>
  <si>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</si>
  <si>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</si>
  <si>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</si>
  <si>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</si>
  <si>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</si>
  <si>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</si>
  <si>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</si>
  <si>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</si>
  <si>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</si>
  <si>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</si>
  <si>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</si>
  <si>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</si>
  <si>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</si>
  <si>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</si>
  <si>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</si>
  <si>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</si>
  <si>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</si>
  <si>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</si>
  <si>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</si>
  <si>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</si>
  <si>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</si>
  <si>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</si>
  <si>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</si>
  <si>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</si>
  <si>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</si>
  <si>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</si>
  <si>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</si>
  <si>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</si>
  <si>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</si>
  <si>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</si>
  <si>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</si>
  <si>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</si>
  <si>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</si>
  <si>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</si>
  <si>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</si>
  <si>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</si>
  <si>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</si>
  <si>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</si>
  <si>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</si>
  <si>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</si>
  <si>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</si>
  <si>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</si>
  <si>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</si>
  <si>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</si>
  <si>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</si>
  <si>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</si>
  <si>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</si>
  <si>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</si>
  <si>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</si>
  <si>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</si>
  <si>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</si>
  <si>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</si>
  <si>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</si>
  <si>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</si>
  <si>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</si>
  <si>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</si>
  <si>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</si>
  <si>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</si>
  <si>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</si>
  <si>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</si>
  <si>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</si>
  <si>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</si>
  <si>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</si>
  <si>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</si>
  <si>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</si>
  <si>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</si>
  <si>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</si>
  <si>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</si>
  <si>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</si>
  <si>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</si>
  <si>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</si>
  <si>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</si>
  <si>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</si>
  <si>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</si>
  <si>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</si>
  <si>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</si>
  <si>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</si>
  <si>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</si>
  <si>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</si>
  <si>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</si>
  <si>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</si>
  <si>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</si>
  <si>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</si>
  <si>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</si>
  <si>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</si>
  <si>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</si>
  <si>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</si>
  <si>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</si>
  <si>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</si>
  <si>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</si>
  <si>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</si>
  <si>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</si>
  <si>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</si>
  <si>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</si>
  <si>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</si>
  <si>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</si>
  <si>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</si>
  <si>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</si>
  <si>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</si>
  <si>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</si>
  <si>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</si>
  <si>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</si>
  <si>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</si>
  <si>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</si>
  <si>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</si>
  <si>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</si>
  <si>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</si>
  <si>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</si>
  <si>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</si>
  <si>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</si>
  <si>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</si>
  <si>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</si>
  <si>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</si>
  <si>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</si>
  <si>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</si>
  <si>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</si>
  <si>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</si>
  <si>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</si>
  <si>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</si>
  <si>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</si>
  <si>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</si>
  <si>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</si>
  <si>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</si>
  <si>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</si>
  <si>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</si>
  <si>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</si>
  <si>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</si>
  <si>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</si>
  <si>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</si>
  <si>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</si>
  <si>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</si>
  <si>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</si>
  <si>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</si>
  <si>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</si>
  <si>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</si>
  <si>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</si>
  <si>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</si>
  <si>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</si>
  <si>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</si>
  <si>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</si>
  <si>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</si>
  <si>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</si>
  <si>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</si>
  <si>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</si>
  <si>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</si>
  <si>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</si>
  <si>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</si>
  <si>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</si>
  <si>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</si>
  <si>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</si>
  <si>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</si>
  <si>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</si>
  <si>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</si>
  <si>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</si>
  <si>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</si>
  <si>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</si>
  <si>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</si>
  <si>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</si>
  <si>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</si>
  <si>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</si>
  <si>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</si>
  <si>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</si>
  <si>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</si>
  <si>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</si>
  <si>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</si>
  <si>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</si>
  <si>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</si>
  <si>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</si>
  <si>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</si>
  <si>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</si>
  <si>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</si>
  <si>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</si>
  <si>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</si>
  <si>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</si>
  <si>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</si>
  <si>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</si>
  <si>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</si>
  <si>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</si>
  <si>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</si>
  <si>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</si>
  <si>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</si>
  <si>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</si>
  <si>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</si>
  <si>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</si>
  <si>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</si>
  <si>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</si>
  <si>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</si>
  <si>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</si>
  <si>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</si>
  <si>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</si>
  <si>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</si>
  <si>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</si>
  <si>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</si>
  <si>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</si>
  <si>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</si>
  <si>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</si>
  <si>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</si>
  <si>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</si>
  <si>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</si>
  <si>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</si>
  <si>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</si>
  <si>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</si>
  <si>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</si>
  <si>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</si>
  <si>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</si>
  <si>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</si>
  <si>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</si>
  <si>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</si>
  <si>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</si>
  <si>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</si>
  <si>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</si>
  <si>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</si>
  <si>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</si>
  <si>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</si>
  <si>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</si>
  <si>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</si>
  <si>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</si>
  <si>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</si>
  <si>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</si>
  <si>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</si>
  <si>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</si>
  <si>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</si>
  <si>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</si>
  <si>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</si>
  <si>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</si>
  <si>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</si>
  <si>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</si>
  <si>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</si>
  <si>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</si>
  <si>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</si>
  <si>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</si>
  <si>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</si>
  <si>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</si>
  <si>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</si>
  <si>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</si>
  <si>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</si>
  <si>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</si>
  <si>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</si>
  <si>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</si>
  <si>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</si>
  <si>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</si>
  <si>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</si>
  <si>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</si>
  <si>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</si>
  <si>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</si>
  <si>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</si>
  <si>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</si>
  <si>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</si>
  <si>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</si>
  <si>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</si>
  <si>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</si>
  <si>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</si>
  <si>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</si>
  <si>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</si>
  <si>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</si>
  <si>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</si>
  <si>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</si>
  <si>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</si>
  <si>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</si>
  <si>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</si>
  <si>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</si>
  <si>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</si>
  <si>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</si>
  <si>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</si>
  <si>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</si>
  <si>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</si>
  <si>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</si>
  <si>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</si>
  <si>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</si>
  <si>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</si>
  <si>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</si>
  <si>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</si>
  <si>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</si>
  <si>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</si>
  <si>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</si>
  <si>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</si>
  <si>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</si>
  <si>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</si>
  <si>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</si>
  <si>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</si>
  <si>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</si>
  <si>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</si>
  <si>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</si>
  <si>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</si>
  <si>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</si>
  <si>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</si>
  <si>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</si>
  <si>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</si>
  <si>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</si>
  <si>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</si>
  <si>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</si>
  <si>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</si>
  <si>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</si>
  <si>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</si>
  <si>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</si>
  <si>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</si>
  <si>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</si>
  <si>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</si>
  <si>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</si>
  <si>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</si>
  <si>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</si>
  <si>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</si>
  <si>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</si>
  <si>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</si>
  <si>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</si>
  <si>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</si>
  <si>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</si>
  <si>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</si>
  <si>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</si>
  <si>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</si>
  <si>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</si>
  <si>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</si>
  <si>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</si>
  <si>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</si>
  <si>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</si>
  <si>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</si>
  <si>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</si>
  <si>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</si>
  <si>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</si>
  <si>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</si>
  <si>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</si>
  <si>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</si>
  <si>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</si>
  <si>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</si>
  <si>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</si>
  <si>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</si>
  <si>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</si>
  <si>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</si>
  <si>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</si>
  <si>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</si>
  <si>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</si>
  <si>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</si>
  <si>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</si>
  <si>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</si>
  <si>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</si>
  <si>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</si>
  <si>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</si>
  <si>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</si>
  <si>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</si>
  <si>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</si>
  <si>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</si>
  <si>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</si>
  <si>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</si>
  <si>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</si>
  <si>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</si>
  <si>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</si>
  <si>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</si>
  <si>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</si>
  <si>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</si>
  <si>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</si>
  <si>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</si>
  <si>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</si>
  <si>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</si>
  <si>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</si>
  <si>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</si>
  <si>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</si>
  <si>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</si>
  <si>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</si>
  <si>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</si>
  <si>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</si>
  <si>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</si>
  <si>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</si>
  <si>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</si>
  <si>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</si>
  <si>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</si>
  <si>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</si>
  <si>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</si>
  <si>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</si>
  <si>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</si>
  <si>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</si>
  <si>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</si>
  <si>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</si>
  <si>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</si>
  <si>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</si>
  <si>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</si>
  <si>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</si>
  <si>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</si>
  <si>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</si>
  <si>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</si>
  <si>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</si>
  <si>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</si>
  <si>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</si>
  <si>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</si>
  <si>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</si>
  <si>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</si>
  <si>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</si>
  <si>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</si>
  <si>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</si>
  <si>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</si>
  <si>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</si>
  <si>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</si>
  <si>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</si>
  <si>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</si>
  <si>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</si>
  <si>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</si>
  <si>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</si>
  <si>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</si>
  <si>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</si>
  <si>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</si>
  <si>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</si>
  <si>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</si>
  <si>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</si>
  <si>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</si>
  <si>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</si>
  <si>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</si>
  <si>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</si>
  <si>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</si>
  <si>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</si>
  <si>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</si>
  <si>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</si>
  <si>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</si>
  <si>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</si>
  <si>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</si>
  <si>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</si>
  <si>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</si>
  <si>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</si>
  <si>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</si>
  <si>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</si>
  <si>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</si>
  <si>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</si>
  <si>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</si>
  <si>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</si>
  <si>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</si>
  <si>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</si>
  <si>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</si>
  <si>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</si>
  <si>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</si>
  <si>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</si>
  <si>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</si>
  <si>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</si>
  <si>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</si>
  <si>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</si>
  <si>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</si>
  <si>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</si>
  <si>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</si>
  <si>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</si>
  <si>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</si>
  <si>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</si>
  <si>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</si>
  <si>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</si>
  <si>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</si>
  <si>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</si>
  <si>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</si>
  <si>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</si>
  <si>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</si>
  <si>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</si>
  <si>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</si>
  <si>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</si>
  <si>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</si>
  <si>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</si>
  <si>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</si>
  <si>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</si>
  <si>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</si>
  <si>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</si>
  <si>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</si>
  <si>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</si>
  <si>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</si>
  <si>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</si>
  <si>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</si>
  <si>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</si>
  <si>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</si>
  <si>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</si>
  <si>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</si>
  <si>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</si>
  <si>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</si>
  <si>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</si>
  <si>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</si>
  <si>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</si>
  <si>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</si>
  <si>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</si>
  <si>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</si>
  <si>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</si>
  <si>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</si>
  <si>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</si>
  <si>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</si>
  <si>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</si>
  <si>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</si>
  <si>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</si>
  <si>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</si>
  <si>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</si>
  <si>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</si>
  <si>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</si>
  <si>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</si>
  <si>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</si>
  <si>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</si>
  <si>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</si>
  <si>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</si>
  <si>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</si>
  <si>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</si>
  <si>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</si>
  <si>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</si>
  <si>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</si>
  <si>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</si>
  <si>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</si>
  <si>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</si>
  <si>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</si>
  <si>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</si>
  <si>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</si>
  <si>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</si>
  <si>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</si>
  <si>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</si>
  <si>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</si>
  <si>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</si>
  <si>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</si>
  <si>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</si>
  <si>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</si>
  <si>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</si>
  <si>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</si>
  <si>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</si>
  <si>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</si>
  <si>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</si>
  <si>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</si>
  <si>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</si>
  <si>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</si>
  <si>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</si>
  <si>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</si>
  <si>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</si>
  <si>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</si>
  <si>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</si>
  <si>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</si>
  <si>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</si>
  <si>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</si>
  <si>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</si>
  <si>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</si>
  <si>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</si>
  <si>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</si>
  <si>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</si>
  <si>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</si>
  <si>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</si>
  <si>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</si>
  <si>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</si>
  <si>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</si>
  <si>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</si>
  <si>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</si>
  <si>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</si>
  <si>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</si>
  <si>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</si>
  <si>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</si>
  <si>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</si>
  <si>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</si>
  <si>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</si>
  <si>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</si>
  <si>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</si>
  <si>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</si>
  <si>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</si>
  <si>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</si>
  <si>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</si>
  <si>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</si>
  <si>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</si>
  <si>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</si>
  <si>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</si>
  <si>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</si>
  <si>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</si>
  <si>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</si>
  <si>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</si>
  <si>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</si>
  <si>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</si>
  <si>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</si>
  <si>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</si>
  <si>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</si>
  <si>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</si>
  <si>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</si>
  <si>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</si>
  <si>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</si>
  <si>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</si>
  <si>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</si>
  <si>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</si>
  <si>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</si>
  <si>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</si>
  <si>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</si>
  <si>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</si>
  <si>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</si>
  <si>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</si>
  <si>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</si>
  <si>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</si>
  <si>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</si>
  <si>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</si>
  <si>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</si>
  <si>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</si>
  <si>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</si>
  <si>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</si>
  <si>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</si>
  <si>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</si>
  <si>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</si>
  <si>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</si>
  <si>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</si>
  <si>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</si>
  <si>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</si>
  <si>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</si>
  <si>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</si>
  <si>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</si>
  <si>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</si>
  <si>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</si>
  <si>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</si>
  <si>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</si>
  <si>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</si>
  <si>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</si>
  <si>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</si>
  <si>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</si>
  <si>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</si>
  <si>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</si>
  <si>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</si>
  <si>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</si>
  <si>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</si>
  <si>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</si>
  <si>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</si>
  <si>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</si>
  <si>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</si>
  <si>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</si>
  <si>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</si>
  <si>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</si>
  <si>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</si>
  <si>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</si>
  <si>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</si>
  <si>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</si>
  <si>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</si>
  <si>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</si>
  <si>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</si>
  <si>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</si>
  <si>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</si>
  <si>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</si>
  <si>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</si>
  <si>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</si>
  <si>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</si>
  <si>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</si>
  <si>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</si>
  <si>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</si>
  <si>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</si>
  <si>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</si>
  <si>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</si>
  <si>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</si>
  <si>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</si>
  <si>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</si>
  <si>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</si>
  <si>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</si>
  <si>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</si>
  <si>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</si>
  <si>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</si>
  <si>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</si>
  <si>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</si>
  <si>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</si>
  <si>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</si>
  <si>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</si>
  <si>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</si>
  <si>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</si>
  <si>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</si>
  <si>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</si>
  <si>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</si>
  <si>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</si>
  <si>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</si>
  <si>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</si>
  <si>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</si>
  <si>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</si>
  <si>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</si>
  <si>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</si>
  <si>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</si>
  <si>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</si>
  <si>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</si>
  <si>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</si>
  <si>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</si>
  <si>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</si>
  <si>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</si>
  <si>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</si>
  <si>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</si>
  <si>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</si>
  <si>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</si>
  <si>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</si>
  <si>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</si>
  <si>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</si>
  <si>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</si>
  <si>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</si>
  <si>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</si>
  <si>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</si>
  <si>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</si>
  <si>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</si>
  <si>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</si>
  <si>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</si>
  <si>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</si>
  <si>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</si>
  <si>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</si>
  <si>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</si>
  <si>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</si>
  <si>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</si>
  <si>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</si>
  <si>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</si>
  <si>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</si>
  <si>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</si>
  <si>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</si>
  <si>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</si>
  <si>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</si>
  <si>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</si>
  <si>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</si>
  <si>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</si>
  <si>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</si>
  <si>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</si>
  <si>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</si>
  <si>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</si>
  <si>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</si>
  <si>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</si>
  <si>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</si>
  <si>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</si>
  <si>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</si>
  <si>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</si>
  <si>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</si>
  <si>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</si>
  <si>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</si>
  <si>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</si>
  <si>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</si>
  <si>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</si>
  <si>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</si>
  <si>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</si>
  <si>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</si>
  <si>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</si>
  <si>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</si>
  <si>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</si>
  <si>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</si>
  <si>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</si>
  <si>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</si>
  <si>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</si>
  <si>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</si>
  <si>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</si>
  <si>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</si>
  <si>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</si>
  <si>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</si>
  <si>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</si>
  <si>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</si>
  <si>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</si>
  <si>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</si>
  <si>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</si>
  <si>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</si>
  <si>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</si>
  <si>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</si>
  <si>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</si>
  <si>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</si>
  <si>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</si>
  <si>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</si>
  <si>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</si>
  <si>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</si>
  <si>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</si>
  <si>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</si>
  <si>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</si>
  <si>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</si>
  <si>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</si>
  <si>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</si>
  <si>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</si>
  <si>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</si>
  <si>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</si>
  <si>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</si>
  <si>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</si>
  <si>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</si>
  <si>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</si>
  <si>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</si>
  <si>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</si>
  <si>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</si>
  <si>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</si>
  <si>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</si>
  <si>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</si>
  <si>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</si>
  <si>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</si>
  <si>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</si>
  <si>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</si>
  <si>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</si>
  <si>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</si>
  <si>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</si>
  <si>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</si>
  <si>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</si>
  <si>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</si>
  <si>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</si>
  <si>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</si>
  <si>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</si>
  <si>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</si>
  <si>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</si>
  <si>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</si>
  <si>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</si>
  <si>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</si>
  <si>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</si>
  <si>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</si>
  <si>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</si>
  <si>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</si>
  <si>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</si>
  <si>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</si>
  <si>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</si>
  <si>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</si>
  <si>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</si>
  <si>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</si>
  <si>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</si>
  <si>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</si>
  <si>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</si>
  <si>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</si>
  <si>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</si>
  <si>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</si>
  <si>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</si>
  <si>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</si>
  <si>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</si>
  <si>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</si>
  <si>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</si>
  <si>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</si>
  <si>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</si>
  <si>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</si>
  <si>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</si>
  <si>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</si>
  <si>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</si>
  <si>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</si>
  <si>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</si>
  <si>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</si>
  <si>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</si>
  <si>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</si>
  <si>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</si>
  <si>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</si>
  <si>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</si>
  <si>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</si>
  <si>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</si>
  <si>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</si>
  <si>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</si>
  <si>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</si>
  <si>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</si>
  <si>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</si>
  <si>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</si>
  <si>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</si>
  <si>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</si>
  <si>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</si>
  <si>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</si>
  <si>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</si>
  <si>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</si>
  <si>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</si>
  <si>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</si>
  <si>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</si>
  <si>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</si>
  <si>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</si>
  <si>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</si>
  <si>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</si>
  <si>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</si>
  <si>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</si>
  <si>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</si>
  <si>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</si>
  <si>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</si>
  <si>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</si>
  <si>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</si>
  <si>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</si>
  <si>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</si>
  <si>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</si>
  <si>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</si>
  <si>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</si>
  <si>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</si>
  <si>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</si>
  <si>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</si>
  <si>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</si>
  <si>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</si>
  <si>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</si>
  <si>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</si>
  <si>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</si>
  <si>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</si>
  <si>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</si>
  <si>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</si>
  <si>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</si>
  <si>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</si>
  <si>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</si>
  <si>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</si>
  <si>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</si>
  <si>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</si>
  <si>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</si>
  <si>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</si>
  <si>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</si>
  <si>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</si>
  <si>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</si>
  <si>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</si>
  <si>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</si>
  <si>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</si>
  <si>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</si>
  <si>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</si>
  <si>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</si>
  <si>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</si>
  <si>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</si>
  <si>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</si>
  <si>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</si>
  <si>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</si>
  <si>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</si>
  <si>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</si>
  <si>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</si>
  <si>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</si>
  <si>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</si>
  <si>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</si>
  <si>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</si>
  <si>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</si>
  <si>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</si>
  <si>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</si>
  <si>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</si>
  <si>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</si>
  <si>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</si>
  <si>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</si>
  <si>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</si>
  <si>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</si>
  <si>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</si>
  <si>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</si>
  <si>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</si>
  <si>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</si>
  <si>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</si>
  <si>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</si>
  <si>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</si>
  <si>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</si>
  <si>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</si>
  <si>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</si>
  <si>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</si>
  <si>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</si>
  <si>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</si>
  <si>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</si>
  <si>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</si>
  <si>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</si>
  <si>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</si>
  <si>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</si>
  <si>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</si>
  <si>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</si>
  <si>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</si>
  <si>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</si>
  <si>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</si>
  <si>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</si>
  <si>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</si>
  <si>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</si>
  <si>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</si>
  <si>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</si>
  <si>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</si>
  <si>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</si>
  <si>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</si>
  <si>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</si>
  <si>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</si>
  <si>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</si>
  <si>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</si>
  <si>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</si>
  <si>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</si>
  <si>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</si>
  <si>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</si>
  <si>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</si>
  <si>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</si>
  <si>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</si>
  <si>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</si>
  <si>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</si>
  <si>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</si>
  <si>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</si>
  <si>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</si>
  <si>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</si>
  <si>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</si>
  <si>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</si>
  <si>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</si>
  <si>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</si>
  <si>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</si>
  <si>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</si>
  <si>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</si>
  <si>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</si>
  <si>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</si>
  <si>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</si>
  <si>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</si>
  <si>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</si>
  <si>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</si>
  <si>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</si>
  <si>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</si>
  <si>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</si>
  <si>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</si>
  <si>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</si>
  <si>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</si>
  <si>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</si>
  <si>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</si>
  <si>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</si>
  <si>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</si>
  <si>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</si>
  <si>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</si>
  <si>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</si>
  <si>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</si>
  <si>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</si>
  <si>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</si>
  <si>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</si>
  <si>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</si>
  <si>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</si>
  <si>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</si>
  <si>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</si>
  <si>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</si>
  <si>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</si>
  <si>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</si>
  <si>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</si>
  <si>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</si>
  <si>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</si>
  <si>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</si>
  <si>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</si>
  <si>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</si>
  <si>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</si>
  <si>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</si>
  <si>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</si>
  <si>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</si>
  <si>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</si>
  <si>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</si>
  <si>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</si>
  <si>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</si>
  <si>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</si>
  <si>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</si>
  <si>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</si>
  <si>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</si>
  <si>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</si>
  <si>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</si>
  <si>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</si>
  <si>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</si>
  <si>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</si>
  <si>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</si>
  <si>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</si>
  <si>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</si>
  <si>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</si>
  <si>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</si>
  <si>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</si>
  <si>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</si>
  <si>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</si>
  <si>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</si>
  <si>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</si>
  <si>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</si>
  <si>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</si>
  <si>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</si>
  <si>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</si>
  <si>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</si>
  <si>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</si>
  <si>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</si>
  <si>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</si>
  <si>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</si>
  <si>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</si>
  <si>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</si>
  <si>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</si>
  <si>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</si>
  <si>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</si>
  <si>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</si>
  <si>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</si>
  <si>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</si>
  <si>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</si>
  <si>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</si>
  <si>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</si>
  <si>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</si>
  <si>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</si>
  <si>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</si>
  <si>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</si>
  <si>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</si>
  <si>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</si>
  <si>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</si>
  <si>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</si>
  <si>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</si>
  <si>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</si>
  <si>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</si>
  <si>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</si>
  <si>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</si>
  <si>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</si>
  <si>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</si>
  <si>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</si>
  <si>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</si>
  <si>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</si>
  <si>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</si>
  <si>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</si>
  <si>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</si>
  <si>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</si>
  <si>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</si>
  <si>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</si>
  <si>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</si>
  <si>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</si>
  <si>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</si>
  <si>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</si>
  <si>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</si>
  <si>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</si>
  <si>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</si>
  <si>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</si>
  <si>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</si>
  <si>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</si>
  <si>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</si>
  <si>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</si>
  <si>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</si>
  <si>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</si>
  <si>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</si>
  <si>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</si>
  <si>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</si>
  <si>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</si>
  <si>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</si>
  <si>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</si>
  <si>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</si>
  <si>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</si>
  <si>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</si>
  <si>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</si>
  <si>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</si>
  <si>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</si>
  <si>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</si>
  <si>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</si>
  <si>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</si>
  <si>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</si>
  <si>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</si>
  <si>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</si>
  <si>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</si>
  <si>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</si>
  <si>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</si>
  <si>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</si>
  <si>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</si>
  <si>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</si>
  <si>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</si>
  <si>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</si>
  <si>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</si>
  <si>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</si>
  <si>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</si>
  <si>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</si>
  <si>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</si>
  <si>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</si>
  <si>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</si>
  <si>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</si>
  <si>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</si>
  <si>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</si>
  <si>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</si>
  <si>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</si>
  <si>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</si>
  <si>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</si>
  <si>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</si>
  <si>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</si>
  <si>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</si>
  <si>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</si>
  <si>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</si>
  <si>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</si>
  <si>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</si>
  <si>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</si>
  <si>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</si>
  <si>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</si>
  <si>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</si>
  <si>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</si>
  <si>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</si>
  <si>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</si>
  <si>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</si>
  <si>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</si>
  <si>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</si>
  <si>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</si>
  <si>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</si>
  <si>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</si>
  <si>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</si>
  <si>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</si>
  <si>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</si>
  <si>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</si>
  <si>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</si>
  <si>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</si>
  <si>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</si>
  <si>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</si>
  <si>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</si>
  <si>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</si>
  <si>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</si>
  <si>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</si>
  <si>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</si>
  <si>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</si>
  <si>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</si>
  <si>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</si>
  <si>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</si>
  <si>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</si>
  <si>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</si>
  <si>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</si>
  <si>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</si>
  <si>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</si>
  <si>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</si>
  <si>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</si>
  <si>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</si>
  <si>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</si>
  <si>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</si>
  <si>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</si>
  <si>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</si>
  <si>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</si>
  <si>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</si>
  <si>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</si>
  <si>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</si>
  <si>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</si>
  <si>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</si>
  <si>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</si>
  <si>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</si>
  <si>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</si>
  <si>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</si>
  <si>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</si>
  <si>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</si>
  <si>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</si>
  <si>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</si>
  <si>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</si>
  <si>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</si>
  <si>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</si>
  <si>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</si>
  <si>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</si>
  <si>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</si>
  <si>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</si>
  <si>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</si>
  <si>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</si>
  <si>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</si>
  <si>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</si>
  <si>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</si>
  <si>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</si>
  <si>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</si>
  <si>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</si>
  <si>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</si>
  <si>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</si>
  <si>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</si>
  <si>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</si>
  <si>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</si>
  <si>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</si>
  <si>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</si>
  <si>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</si>
  <si>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</si>
  <si>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</si>
  <si>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</si>
  <si>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</si>
  <si>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</si>
  <si>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</si>
  <si>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</si>
  <si>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</si>
  <si>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</si>
  <si>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</si>
  <si>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</si>
  <si>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</si>
  <si>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</si>
  <si>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</si>
  <si>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</si>
  <si>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</si>
  <si>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</si>
  <si>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</si>
  <si>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</si>
  <si>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</si>
  <si>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</si>
  <si>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</si>
  <si>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</si>
  <si>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</si>
  <si>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</si>
  <si>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</si>
  <si>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</si>
  <si>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</si>
  <si>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</si>
  <si>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</si>
  <si>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</si>
  <si>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</si>
  <si>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</si>
  <si>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</si>
  <si>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</si>
  <si>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</si>
  <si>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</si>
  <si>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</si>
  <si>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</si>
  <si>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</si>
  <si>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</si>
  <si>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</si>
  <si>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</si>
  <si>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</si>
  <si>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</si>
  <si>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</si>
  <si>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</si>
  <si>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</si>
  <si>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</si>
  <si>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</si>
  <si>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</si>
  <si>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</si>
  <si>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</si>
  <si>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</si>
  <si>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</si>
  <si>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</si>
  <si>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</si>
  <si>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</si>
  <si>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</si>
  <si>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</si>
  <si>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</si>
  <si>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</si>
  <si>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</si>
  <si>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</si>
  <si>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</si>
  <si>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</si>
  <si>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</si>
  <si>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</si>
  <si>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</si>
  <si>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</si>
  <si>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</si>
  <si>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</si>
  <si>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</si>
  <si>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</si>
  <si>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</si>
  <si>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</si>
  <si>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</si>
  <si>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</si>
  <si>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</si>
  <si>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</si>
  <si>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</si>
  <si>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</si>
  <si>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</si>
  <si>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</si>
  <si>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</si>
  <si>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</si>
  <si>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</si>
  <si>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</si>
  <si>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</si>
  <si>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</si>
  <si>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</si>
  <si>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</si>
  <si>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</si>
  <si>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</si>
  <si>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</si>
  <si>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</si>
  <si>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</si>
  <si>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</si>
  <si>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</si>
  <si>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</si>
  <si>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</si>
  <si>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</si>
  <si>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</si>
  <si>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</si>
  <si>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</si>
  <si>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</si>
  <si>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</si>
  <si>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</si>
  <si>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</si>
  <si>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</si>
  <si>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</si>
  <si>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</si>
  <si>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</si>
  <si>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</si>
  <si>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</si>
  <si>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</si>
  <si>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</si>
  <si>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</si>
  <si>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</si>
  <si>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</si>
  <si>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</si>
  <si>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</si>
  <si>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</si>
  <si>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</si>
  <si>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</si>
  <si>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</si>
  <si>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</si>
  <si>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</si>
  <si>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</si>
  <si>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</si>
  <si>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</si>
  <si>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</si>
  <si>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</si>
  <si>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</si>
  <si>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</si>
  <si>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</si>
  <si>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</si>
  <si>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</si>
  <si>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</si>
  <si>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</si>
  <si>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</si>
  <si>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</si>
  <si>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</si>
  <si>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</si>
  <si>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</si>
  <si>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</si>
  <si>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</si>
  <si>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</si>
  <si>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</si>
  <si>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</si>
  <si>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</si>
  <si>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</si>
  <si>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</si>
  <si>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</si>
  <si>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</si>
  <si>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</si>
  <si>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</si>
  <si>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</si>
  <si>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</si>
  <si>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</si>
  <si>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</si>
  <si>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</si>
  <si>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</si>
  <si>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</si>
  <si>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</si>
  <si>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</si>
  <si>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</si>
  <si>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</si>
  <si>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</si>
  <si>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</si>
  <si>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</si>
  <si>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</si>
  <si>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</si>
  <si>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</si>
  <si>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</si>
  <si>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</si>
  <si>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</si>
  <si>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</si>
  <si>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</si>
  <si>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</si>
  <si>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</si>
  <si>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</si>
  <si>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</si>
  <si>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</si>
  <si>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</si>
  <si>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</si>
  <si>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</si>
  <si>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</si>
  <si>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</si>
  <si>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</si>
  <si>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</si>
  <si>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</si>
  <si>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</si>
  <si>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</si>
  <si>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</si>
  <si>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</si>
  <si>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</si>
  <si>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</si>
  <si>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</si>
  <si>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</si>
  <si>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</si>
  <si>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</si>
  <si>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</si>
  <si>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</si>
  <si>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</si>
  <si>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</si>
  <si>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</si>
  <si>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</si>
  <si>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</si>
  <si>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</si>
  <si>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</si>
  <si>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</si>
  <si>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</si>
  <si>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</si>
  <si>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</si>
  <si>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</si>
  <si>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</si>
  <si>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</si>
  <si>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</si>
  <si>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</si>
  <si>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</si>
  <si>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</si>
  <si>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</si>
  <si>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</si>
  <si>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</si>
  <si>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</si>
  <si>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</si>
  <si>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</si>
  <si>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</si>
  <si>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</si>
  <si>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</si>
  <si>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</si>
  <si>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</si>
  <si>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</si>
  <si>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</si>
  <si>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</si>
  <si>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</si>
  <si>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</si>
  <si>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</si>
  <si>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</si>
  <si>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</si>
  <si>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</si>
  <si>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</si>
  <si>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</si>
  <si>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</si>
  <si>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</si>
  <si>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</si>
  <si>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</si>
  <si>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</si>
  <si>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</si>
  <si>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</si>
  <si>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</si>
  <si>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</si>
  <si>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</si>
  <si>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</si>
  <si>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</si>
  <si>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</si>
  <si>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</si>
  <si>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</si>
  <si>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</si>
  <si>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</si>
  <si>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</si>
  <si>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</si>
  <si>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</si>
  <si>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</si>
  <si>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</si>
  <si>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</si>
  <si>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</si>
  <si>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</si>
  <si>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</si>
  <si>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</si>
  <si>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</si>
  <si>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</si>
  <si>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</si>
  <si>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</si>
  <si>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</si>
  <si>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</si>
  <si>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</si>
  <si>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</si>
  <si>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</si>
  <si>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</si>
  <si>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</si>
  <si>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</si>
  <si>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</si>
  <si>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</si>
  <si>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</si>
  <si>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</si>
  <si>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</si>
  <si>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</si>
  <si>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</si>
  <si>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</si>
  <si>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</si>
  <si>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</si>
  <si>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</si>
  <si>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</si>
  <si>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</si>
  <si>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</si>
  <si>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</si>
  <si>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</si>
  <si>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</si>
  <si>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</si>
  <si>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</si>
  <si>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</si>
  <si>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</si>
  <si>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</si>
  <si>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</si>
  <si>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</si>
  <si>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</si>
  <si>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</si>
  <si>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</si>
  <si>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</si>
  <si>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</si>
  <si>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</si>
  <si>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</si>
  <si>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</si>
  <si>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</si>
  <si>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</si>
  <si>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</si>
  <si>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</si>
  <si>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</si>
  <si>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</si>
  <si>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</si>
  <si>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</si>
  <si>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</si>
  <si>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</si>
  <si>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</si>
  <si>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</si>
  <si>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</si>
  <si>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</si>
  <si>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</si>
  <si>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</si>
  <si>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</si>
  <si>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</si>
  <si>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</si>
  <si>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</si>
  <si>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</si>
  <si>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</si>
  <si>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</si>
  <si>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</si>
  <si>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</si>
  <si>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</si>
  <si>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</si>
  <si>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</si>
  <si>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</si>
  <si>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</si>
  <si>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</si>
  <si>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</si>
  <si>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</si>
  <si>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</si>
  <si>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</si>
  <si>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</si>
  <si>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</si>
  <si>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</si>
  <si>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</si>
  <si>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</si>
  <si>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</si>
  <si>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</si>
  <si>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</si>
  <si>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</si>
  <si>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</si>
  <si>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</si>
  <si>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</si>
  <si>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</si>
  <si>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</si>
  <si>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</si>
  <si>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</si>
  <si>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</si>
  <si>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</si>
  <si>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</si>
  <si>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</si>
  <si>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</si>
  <si>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</si>
  <si>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</si>
  <si>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</si>
  <si>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</si>
  <si>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</si>
  <si>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</si>
  <si>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</si>
  <si>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</si>
  <si>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</si>
  <si>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</si>
  <si>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</si>
  <si>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</si>
  <si>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</si>
  <si>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</si>
  <si>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</si>
  <si>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</si>
  <si>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</si>
  <si>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</si>
  <si>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</si>
  <si>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</si>
  <si>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</si>
  <si>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</si>
  <si>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</si>
  <si>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</si>
  <si>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</si>
  <si>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</si>
  <si>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</si>
  <si>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</si>
  <si>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</si>
  <si>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</si>
  <si>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</si>
  <si>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</si>
  <si>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</si>
  <si>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</si>
  <si>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</si>
  <si>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</si>
  <si>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</si>
  <si>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</si>
  <si>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</si>
  <si>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</si>
  <si>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</si>
  <si>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</si>
  <si>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</si>
  <si>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</si>
  <si>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</si>
  <si>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</si>
  <si>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</si>
  <si>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</si>
  <si>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</si>
  <si>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</si>
  <si>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</si>
  <si>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</si>
  <si>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</si>
  <si>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</si>
  <si>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</si>
  <si>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</si>
  <si>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</si>
  <si>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</si>
  <si>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</si>
  <si>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</si>
  <si>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</si>
  <si>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</si>
  <si>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</si>
  <si>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</si>
  <si>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</si>
  <si>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</si>
  <si>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</si>
  <si>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</si>
  <si>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</si>
  <si>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</si>
  <si>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</si>
  <si>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</si>
  <si>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</si>
  <si>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</si>
  <si>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</si>
  <si>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</si>
  <si>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</si>
  <si>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</si>
  <si>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</si>
  <si>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</si>
  <si>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</si>
  <si>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</si>
  <si>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</si>
  <si>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</si>
  <si>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</si>
  <si>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</si>
  <si>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</si>
  <si>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</si>
  <si>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</si>
  <si>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</si>
  <si>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</si>
  <si>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</si>
  <si>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</si>
  <si>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</si>
  <si>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</si>
  <si>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</si>
  <si>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</si>
  <si>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</si>
  <si>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</si>
  <si>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</si>
  <si>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</si>
  <si>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</si>
  <si>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</si>
  <si>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</si>
  <si>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</si>
  <si>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</si>
  <si>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</si>
  <si>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</si>
  <si>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</si>
  <si>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</si>
  <si>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</si>
  <si>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</si>
  <si>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</si>
  <si>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</si>
  <si>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</si>
  <si>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</si>
  <si>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</si>
  <si>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</si>
  <si>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</si>
  <si>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</si>
  <si>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</si>
  <si>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</si>
  <si>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</si>
  <si>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</si>
  <si>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</si>
  <si>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</si>
  <si>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</si>
  <si>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</si>
  <si>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</si>
  <si>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</si>
  <si>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</si>
  <si>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</si>
  <si>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</si>
  <si>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</si>
  <si>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</si>
  <si>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</si>
  <si>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</si>
  <si>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</si>
  <si>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</si>
  <si>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</si>
  <si>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</si>
  <si>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</si>
  <si>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</si>
  <si>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</si>
  <si>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</si>
  <si>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</si>
  <si>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</si>
  <si>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</si>
  <si>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</si>
  <si>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</si>
  <si>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</si>
  <si>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</si>
  <si>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</si>
  <si>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</si>
  <si>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</si>
  <si>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</si>
  <si>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</si>
  <si>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</si>
  <si>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</si>
  <si>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</si>
  <si>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</si>
  <si>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</si>
  <si>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</si>
  <si>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</si>
  <si>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</si>
  <si>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</si>
  <si>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</si>
  <si>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</si>
  <si>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</si>
  <si>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</si>
  <si>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</si>
  <si>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</si>
  <si>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</si>
  <si>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</si>
  <si>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</si>
  <si>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</si>
  <si>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</si>
  <si>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</si>
  <si>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</si>
  <si>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</si>
  <si>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</si>
  <si>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</si>
  <si>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</si>
  <si>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</si>
  <si>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</si>
  <si>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</si>
  <si>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</si>
  <si>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</si>
  <si>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</si>
  <si>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</si>
  <si>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</si>
  <si>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</si>
  <si>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</si>
  <si>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</si>
  <si>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</si>
  <si>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</si>
  <si>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</si>
  <si>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</si>
  <si>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</si>
  <si>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</si>
  <si>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</si>
  <si>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</si>
  <si>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</si>
  <si>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</si>
  <si>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</si>
  <si>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</si>
  <si>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</si>
  <si>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</si>
  <si>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</si>
  <si>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</si>
  <si>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</si>
  <si>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</si>
  <si>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</si>
  <si>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</si>
  <si>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</si>
  <si>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</si>
  <si>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</si>
  <si>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</si>
  <si>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</si>
  <si>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</si>
  <si>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</si>
  <si>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</si>
  <si>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</si>
  <si>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</si>
  <si>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</si>
  <si>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</si>
  <si>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</si>
  <si>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</si>
  <si>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</si>
  <si>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</si>
  <si>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</si>
  <si>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</si>
  <si>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</si>
  <si>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</si>
  <si>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</si>
  <si>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</si>
  <si>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</si>
  <si>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</si>
  <si>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</si>
  <si>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</si>
  <si>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</si>
  <si>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</si>
  <si>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</si>
  <si>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</si>
  <si>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</si>
  <si>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</si>
  <si>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</si>
  <si>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</si>
  <si>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</si>
  <si>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</si>
  <si>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</si>
  <si>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</si>
  <si>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</si>
  <si>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</si>
  <si>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</si>
  <si>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</si>
  <si>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</si>
  <si>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</si>
  <si>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</si>
  <si>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</si>
  <si>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</si>
  <si>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</si>
  <si>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</si>
  <si>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</si>
  <si>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</si>
  <si>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</si>
  <si>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</si>
  <si>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</si>
  <si>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</si>
  <si>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</si>
  <si>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</si>
  <si>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</si>
  <si>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</si>
  <si>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</si>
  <si>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</si>
  <si>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</si>
  <si>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</si>
  <si>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</si>
  <si>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</si>
  <si>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</si>
  <si>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</si>
  <si>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</si>
  <si>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</si>
  <si>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</si>
  <si>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</si>
  <si>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</si>
  <si>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</si>
  <si>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</si>
  <si>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</si>
  <si>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</si>
  <si>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</si>
  <si>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</si>
  <si>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</si>
  <si>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</si>
  <si>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</si>
  <si>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</si>
  <si>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</si>
  <si>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</si>
  <si>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</si>
  <si>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</si>
  <si>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</si>
  <si>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</si>
  <si>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</si>
  <si>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</si>
  <si>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</si>
  <si>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</si>
  <si>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</si>
  <si>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</si>
  <si>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</si>
  <si>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</si>
  <si>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</si>
  <si>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</si>
  <si>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</si>
  <si>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</si>
  <si>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</si>
  <si>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</si>
  <si>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</si>
  <si>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</si>
  <si>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</si>
  <si>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</si>
  <si>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</si>
  <si>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</si>
  <si>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</si>
  <si>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</si>
  <si>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</si>
  <si>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</si>
  <si>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</si>
  <si>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</si>
  <si>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</si>
  <si>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</si>
  <si>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</si>
  <si>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</si>
  <si>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</si>
  <si>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</si>
  <si>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</si>
  <si>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</si>
  <si>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</si>
  <si>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</si>
  <si>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</si>
  <si>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</si>
  <si>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</si>
  <si>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</si>
  <si>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</si>
  <si>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</si>
  <si>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</si>
  <si>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</si>
  <si>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</si>
  <si>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</si>
  <si>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</si>
  <si>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</si>
  <si>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</si>
  <si>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</si>
  <si>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</si>
  <si>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</si>
  <si>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</si>
  <si>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</si>
  <si>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</si>
  <si>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</si>
  <si>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</si>
  <si>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</si>
  <si>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</si>
  <si>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</si>
  <si>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</si>
  <si>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</si>
  <si>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</si>
  <si>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</si>
  <si>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</si>
  <si>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</si>
  <si>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</si>
  <si>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</si>
  <si>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</si>
  <si>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</si>
  <si>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</si>
  <si>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</si>
  <si>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</si>
  <si>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</si>
  <si>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</si>
  <si>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</si>
  <si>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</si>
  <si>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</si>
  <si>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</si>
  <si>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</si>
  <si>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</si>
  <si>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</si>
  <si>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</si>
  <si>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</si>
  <si>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</si>
  <si>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</si>
  <si>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</si>
  <si>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</si>
  <si>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</si>
  <si>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</si>
  <si>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</si>
  <si>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</si>
  <si>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</si>
  <si>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</si>
  <si>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</si>
  <si>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</si>
  <si>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</si>
  <si>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</si>
  <si>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</si>
  <si>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</si>
  <si>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</si>
  <si>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</si>
  <si>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</si>
  <si>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</si>
  <si>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</si>
  <si>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</si>
  <si>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</si>
  <si>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</si>
  <si>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</si>
  <si>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</si>
  <si>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</si>
  <si>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</si>
  <si>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</si>
  <si>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</si>
  <si>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</si>
  <si>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</si>
  <si>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</si>
  <si>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</si>
  <si>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</si>
  <si>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</si>
  <si>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</si>
  <si>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</si>
  <si>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</si>
  <si>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</si>
  <si>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</si>
  <si>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</si>
  <si>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</si>
  <si>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</si>
  <si>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</si>
  <si>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</si>
  <si>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</si>
  <si>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</si>
  <si>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</si>
  <si>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</si>
  <si>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</si>
  <si>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</si>
  <si>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</si>
  <si>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</si>
  <si>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</si>
  <si>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</si>
  <si>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</si>
  <si>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</si>
  <si>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</si>
  <si>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</si>
  <si>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</si>
  <si>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</si>
  <si>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</si>
  <si>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</si>
  <si>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</si>
  <si>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</si>
  <si>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</si>
  <si>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</si>
  <si>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</si>
  <si>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</si>
  <si>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</si>
  <si>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</si>
  <si>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</si>
  <si>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</si>
  <si>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</si>
  <si>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</si>
  <si>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</si>
  <si>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</si>
  <si>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</si>
  <si>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</si>
  <si>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</si>
  <si>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</si>
  <si>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</si>
  <si>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</si>
  <si>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</si>
  <si>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</si>
  <si>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</si>
  <si>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</si>
  <si>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</si>
  <si>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</si>
  <si>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</si>
  <si>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</si>
  <si>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</si>
  <si>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</si>
  <si>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</si>
  <si>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</si>
  <si>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</si>
  <si>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</si>
  <si>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</si>
  <si>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</si>
  <si>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</si>
  <si>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</si>
  <si>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</si>
  <si>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</si>
  <si>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</si>
  <si>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</si>
  <si>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</si>
  <si>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</si>
  <si>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</si>
  <si>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</si>
  <si>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</si>
  <si>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</si>
  <si>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</si>
  <si>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</si>
  <si>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</si>
  <si>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</si>
  <si>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</si>
  <si>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</si>
  <si>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</si>
  <si>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</si>
  <si>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</si>
  <si>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</si>
  <si>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</si>
  <si>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</si>
  <si>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</si>
  <si>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</si>
  <si>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</si>
  <si>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</si>
  <si>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</si>
  <si>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</si>
  <si>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</si>
  <si>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</si>
  <si>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</si>
  <si>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</si>
  <si>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</si>
  <si>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</si>
  <si>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</si>
  <si>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</si>
  <si>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</si>
  <si>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</si>
  <si>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</si>
  <si>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</si>
  <si>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</si>
  <si>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</si>
  <si>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</si>
  <si>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</si>
  <si>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</si>
  <si>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</si>
  <si>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</si>
  <si>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</si>
  <si>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</si>
  <si>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</si>
  <si>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</si>
  <si>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</si>
  <si>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</si>
  <si>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</si>
  <si>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</si>
  <si>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</si>
  <si>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</si>
  <si>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</si>
  <si>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</si>
  <si>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</si>
  <si>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</si>
  <si>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</si>
  <si>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</si>
  <si>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</si>
  <si>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</si>
  <si>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</si>
  <si>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</si>
  <si>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</si>
  <si>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</si>
  <si>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</si>
  <si>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</si>
  <si>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</si>
  <si>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</si>
  <si>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</si>
  <si>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</si>
  <si>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</si>
  <si>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</si>
  <si>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</si>
  <si>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</si>
  <si>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</si>
  <si>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</si>
  <si>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</si>
  <si>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</si>
  <si>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</si>
  <si>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</si>
  <si>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</si>
  <si>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</si>
  <si>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</si>
  <si>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</si>
  <si>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</si>
  <si>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</si>
  <si>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</si>
  <si>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</si>
  <si>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</si>
  <si>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</si>
  <si>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</si>
  <si>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</si>
  <si>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</si>
  <si>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</si>
  <si>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</si>
  <si>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</si>
  <si>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</si>
  <si>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</si>
  <si>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</si>
  <si>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</si>
  <si>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</si>
  <si>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</si>
  <si>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</si>
  <si>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</si>
  <si>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</si>
  <si>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</si>
  <si>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</si>
  <si>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</si>
  <si>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</si>
  <si>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</si>
  <si>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</si>
  <si>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</si>
  <si>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</si>
  <si>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</si>
  <si>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</si>
  <si>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</si>
  <si>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</si>
  <si>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</si>
  <si>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</si>
  <si>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</si>
  <si>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</si>
  <si>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</si>
  <si>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</si>
  <si>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</si>
  <si>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</si>
  <si>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</si>
  <si>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</si>
  <si>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</si>
  <si>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</si>
  <si>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</si>
  <si>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</si>
  <si>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</si>
  <si>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</si>
  <si>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</si>
  <si>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</si>
  <si>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</si>
  <si>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</si>
  <si>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</si>
  <si>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</si>
  <si>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</si>
  <si>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</si>
  <si>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</si>
  <si>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</si>
  <si>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</si>
  <si>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</si>
  <si>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</si>
  <si>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</si>
  <si>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</si>
  <si>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</si>
  <si>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</si>
  <si>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</si>
  <si>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</si>
  <si>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</si>
  <si>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</si>
  <si>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</si>
  <si>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</si>
  <si>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</si>
  <si>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</si>
  <si>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</si>
  <si>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</si>
  <si>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</si>
  <si>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</si>
  <si>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</si>
  <si>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</si>
  <si>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</si>
  <si>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</si>
  <si>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</si>
  <si>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</si>
  <si>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</si>
  <si>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</si>
  <si>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</si>
  <si>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</si>
  <si>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</si>
  <si>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</si>
  <si>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</si>
  <si>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</si>
  <si>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</si>
  <si>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</si>
  <si>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</si>
  <si>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</si>
  <si>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</si>
  <si>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</si>
  <si>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</si>
  <si>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</si>
  <si>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</si>
  <si>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</si>
  <si>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</si>
  <si>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</si>
  <si>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</si>
  <si>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</si>
  <si>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</si>
  <si>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</si>
  <si>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</si>
  <si>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</si>
  <si>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</si>
  <si>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</si>
  <si>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</si>
  <si>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</si>
  <si>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</si>
  <si>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</si>
  <si>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</si>
  <si>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</si>
  <si>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</si>
  <si>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</si>
  <si>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</si>
  <si>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</si>
  <si>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</si>
  <si>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</si>
  <si>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</si>
  <si>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</si>
  <si>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</si>
  <si>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</si>
  <si>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</si>
  <si>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</si>
  <si>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</si>
  <si>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</si>
  <si>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</si>
  <si>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</si>
  <si>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</si>
  <si>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</si>
  <si>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</si>
  <si>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</si>
  <si>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</si>
  <si>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</si>
  <si>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</si>
  <si>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</si>
  <si>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</si>
  <si>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</si>
  <si>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</si>
  <si>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</si>
  <si>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</si>
  <si>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</si>
  <si>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</si>
  <si>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</si>
  <si>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</si>
  <si>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</si>
  <si>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</si>
  <si>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</si>
  <si>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</si>
  <si>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</si>
  <si>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</si>
  <si>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</si>
  <si>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</si>
  <si>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</si>
  <si>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</si>
  <si>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</si>
  <si>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</si>
  <si>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</si>
  <si>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</si>
  <si>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</si>
  <si>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</si>
  <si>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</si>
  <si>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</si>
  <si>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</si>
  <si>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</si>
  <si>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</si>
  <si>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</si>
  <si>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</si>
  <si>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</si>
  <si>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</si>
  <si>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</si>
  <si>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</si>
  <si>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</si>
  <si>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</si>
  <si>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</si>
  <si>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</si>
  <si>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</si>
  <si>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</si>
  <si>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</si>
  <si>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</si>
  <si>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</si>
  <si>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</si>
  <si>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</si>
  <si>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</si>
  <si>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</si>
  <si>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</si>
  <si>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</si>
  <si>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</si>
  <si>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</si>
  <si>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</si>
  <si>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</si>
  <si>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</si>
  <si>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</si>
  <si>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</si>
  <si>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</si>
  <si>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</si>
  <si>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</si>
  <si>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</si>
  <si>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</si>
  <si>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</si>
  <si>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</si>
  <si>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</si>
  <si>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</si>
  <si>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</si>
  <si>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</si>
  <si>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</si>
  <si>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</si>
  <si>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</si>
  <si>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</si>
  <si>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</si>
  <si>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</si>
  <si>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</si>
  <si>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</si>
  <si>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</si>
  <si>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</si>
  <si>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</si>
  <si>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</si>
  <si>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</si>
  <si>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</si>
  <si>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</si>
  <si>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</si>
  <si>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</si>
  <si>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</si>
  <si>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</si>
  <si>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</si>
  <si>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</si>
  <si>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</si>
  <si>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</si>
  <si>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</si>
  <si>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</si>
  <si>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</si>
  <si>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</si>
  <si>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</si>
  <si>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</si>
  <si>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</si>
  <si>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</si>
  <si>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</si>
  <si>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</si>
  <si>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</si>
  <si>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</si>
  <si>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</si>
  <si>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</si>
  <si>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</si>
  <si>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</si>
  <si>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</si>
  <si>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</si>
  <si>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</si>
  <si>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</si>
  <si>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</si>
  <si>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</si>
  <si>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</si>
  <si>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</si>
  <si>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</si>
  <si>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</si>
  <si>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</si>
  <si>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</si>
  <si>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</si>
  <si>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</si>
  <si>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</si>
  <si>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</si>
  <si>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</si>
  <si>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</si>
  <si>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</si>
  <si>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</si>
  <si>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</si>
  <si>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</si>
  <si>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</si>
  <si>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</si>
  <si>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</si>
  <si>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</si>
  <si>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</si>
  <si>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</si>
  <si>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</si>
  <si>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</si>
  <si>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</si>
  <si>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</si>
  <si>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</si>
  <si>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</si>
  <si>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</si>
  <si>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</si>
  <si>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</si>
  <si>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</si>
  <si>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</si>
  <si>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</si>
  <si>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</si>
  <si>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</si>
  <si>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</si>
  <si>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</si>
  <si>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</si>
  <si>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</si>
  <si>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</si>
  <si>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</si>
  <si>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</si>
  <si>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</si>
  <si>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</si>
  <si>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</si>
  <si>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</si>
  <si>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</si>
  <si>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</si>
  <si>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</si>
  <si>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</si>
  <si>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</si>
  <si>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</si>
  <si>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</si>
  <si>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</si>
  <si>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</si>
  <si>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</si>
  <si>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</si>
  <si>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</si>
  <si>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</si>
  <si>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</si>
  <si>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</si>
  <si>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</si>
  <si>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</si>
  <si>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</si>
  <si>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</si>
  <si>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</si>
  <si>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</si>
  <si>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</si>
  <si>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</si>
  <si>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</si>
  <si>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</si>
  <si>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</si>
  <si>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</si>
  <si>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</si>
  <si>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</si>
  <si>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</si>
  <si>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</si>
  <si>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</si>
  <si>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</si>
  <si>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</si>
  <si>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</si>
  <si>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</si>
  <si>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</si>
  <si>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</si>
  <si>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</si>
  <si>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</si>
  <si>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</si>
  <si>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</si>
  <si>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</si>
  <si>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</si>
  <si>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</si>
  <si>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</si>
  <si>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</si>
  <si>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</si>
  <si>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</si>
  <si>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</si>
  <si>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</si>
  <si>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</si>
  <si>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</si>
  <si>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</si>
  <si>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</si>
  <si>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</si>
  <si>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</si>
  <si>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</si>
  <si>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</si>
  <si>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</si>
  <si>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</si>
  <si>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</si>
  <si>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</si>
  <si>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</si>
  <si>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</si>
  <si>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</si>
  <si>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</si>
  <si>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</si>
  <si>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</si>
  <si>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</si>
  <si>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</si>
  <si>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</si>
  <si>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</si>
  <si>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</si>
  <si>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</si>
  <si>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</si>
  <si>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</si>
  <si>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</si>
  <si>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</si>
  <si>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</si>
  <si>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</si>
  <si>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</si>
  <si>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</si>
  <si>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</si>
  <si>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</si>
  <si>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</si>
  <si>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</si>
  <si>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</si>
  <si>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</si>
  <si>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</si>
  <si>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</si>
  <si>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</si>
  <si>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</si>
  <si>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</si>
  <si>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</si>
  <si>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</si>
  <si>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</si>
  <si>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</si>
  <si>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</si>
  <si>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</si>
  <si>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</si>
  <si>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</si>
  <si>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</si>
  <si>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</si>
  <si>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</si>
  <si>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</si>
  <si>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</si>
  <si>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</si>
  <si>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</si>
  <si>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</si>
  <si>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</si>
  <si>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</si>
  <si>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</si>
  <si>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</si>
  <si>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</si>
  <si>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</si>
  <si>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</si>
  <si>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</si>
  <si>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</si>
  <si>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</si>
  <si>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</si>
  <si>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</si>
  <si>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</si>
  <si>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</si>
  <si>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</si>
  <si>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</si>
  <si>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</si>
  <si>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</si>
  <si>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</si>
  <si>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</si>
  <si>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</si>
  <si>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</si>
  <si>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</si>
  <si>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</si>
  <si>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</si>
  <si>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</si>
  <si>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</si>
  <si>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</si>
  <si>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</si>
  <si>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</si>
  <si>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</si>
  <si>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</si>
  <si>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</si>
  <si>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</si>
  <si>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</si>
  <si>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</si>
  <si>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</si>
  <si>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</si>
  <si>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</si>
  <si>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</si>
  <si>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</si>
  <si>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</si>
  <si>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</si>
  <si>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</si>
  <si>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</si>
  <si>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</si>
  <si>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</si>
  <si>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</si>
  <si>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</si>
  <si>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</si>
  <si>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</si>
  <si>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</si>
  <si>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</si>
  <si>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</si>
  <si>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</si>
  <si>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</si>
  <si>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</si>
  <si>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</si>
  <si>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</si>
  <si>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</si>
  <si>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</si>
  <si>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</si>
  <si>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</si>
  <si>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</si>
  <si>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</si>
  <si>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</si>
  <si>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</si>
  <si>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</si>
  <si>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</si>
  <si>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</si>
  <si>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</si>
  <si>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</si>
  <si>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</si>
  <si>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</si>
  <si>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</si>
  <si>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</si>
  <si>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</si>
  <si>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</si>
  <si>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</si>
  <si>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</si>
  <si>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</si>
  <si>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</si>
  <si>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</si>
  <si>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</si>
  <si>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</si>
  <si>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</si>
  <si>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</si>
  <si>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</si>
  <si>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</si>
  <si>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</si>
  <si>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</si>
  <si>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</si>
  <si>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</si>
  <si>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</si>
  <si>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</si>
  <si>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</si>
  <si>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</si>
  <si>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</si>
  <si>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</si>
  <si>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</si>
  <si>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</si>
  <si>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</si>
  <si>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</si>
  <si>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</si>
  <si>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</si>
  <si>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</si>
  <si>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</si>
  <si>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</si>
  <si>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</si>
  <si>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</si>
  <si>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</si>
  <si>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</si>
  <si>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</si>
  <si>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</si>
  <si>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</si>
  <si>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</si>
  <si>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</si>
  <si>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</si>
  <si>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</si>
  <si>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</si>
  <si>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</si>
  <si>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</si>
  <si>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</si>
  <si>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</si>
  <si>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</si>
  <si>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</si>
  <si>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</si>
  <si>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</si>
  <si>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</si>
  <si>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</si>
  <si>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</si>
  <si>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</si>
  <si>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</si>
  <si>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</si>
  <si>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</si>
  <si>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</si>
  <si>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</si>
  <si>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</si>
  <si>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</si>
  <si>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</si>
  <si>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</si>
  <si>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</si>
  <si>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</si>
  <si>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</si>
  <si>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</si>
  <si>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</si>
  <si>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</si>
  <si>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</si>
  <si>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</si>
  <si>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</si>
  <si>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</si>
  <si>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</si>
  <si>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</si>
  <si>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</si>
  <si>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</si>
  <si>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</si>
  <si>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</si>
  <si>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</si>
  <si>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</si>
  <si>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</si>
  <si>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</si>
  <si>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</si>
  <si>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</si>
  <si>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</si>
  <si>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</si>
  <si>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</si>
  <si>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</si>
  <si>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</si>
  <si>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</si>
  <si>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</si>
  <si>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</si>
  <si>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</si>
  <si>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</si>
  <si>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</si>
  <si>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</si>
  <si>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</si>
  <si>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</si>
  <si>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</si>
  <si>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</si>
  <si>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</si>
  <si>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</si>
  <si>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</si>
  <si>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</si>
  <si>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</si>
  <si>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</si>
  <si>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</si>
  <si>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</si>
  <si>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</si>
  <si>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</si>
  <si>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</si>
  <si>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</si>
  <si>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</si>
  <si>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</si>
  <si>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</si>
  <si>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</si>
  <si>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</si>
  <si>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</si>
  <si>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</si>
  <si>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</si>
  <si>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</si>
  <si>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</si>
  <si>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</si>
  <si>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</si>
  <si>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</si>
  <si>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</si>
  <si>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</si>
  <si>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</si>
  <si>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</si>
  <si>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</si>
  <si>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</si>
  <si>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</si>
  <si>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</si>
  <si>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</si>
  <si>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</si>
  <si>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</si>
  <si>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</si>
  <si>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</si>
  <si>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</si>
  <si>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</si>
  <si>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</si>
  <si>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</si>
  <si>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</si>
  <si>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</si>
  <si>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</si>
  <si>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</si>
  <si>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</si>
  <si>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</si>
  <si>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</si>
  <si>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</si>
  <si>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</si>
  <si>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</si>
  <si>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</si>
  <si>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</si>
  <si>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</si>
  <si>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</si>
  <si>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</si>
  <si>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</si>
  <si>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</si>
  <si>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</si>
  <si>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</si>
  <si>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</si>
  <si>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</si>
  <si>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</si>
  <si>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</si>
  <si>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</si>
  <si>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</si>
  <si>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</si>
  <si>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</si>
  <si>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</si>
  <si>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</si>
  <si>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</si>
  <si>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</si>
  <si>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</si>
  <si>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</si>
  <si>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</si>
  <si>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</si>
  <si>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</si>
  <si>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</si>
  <si>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</si>
  <si>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</si>
  <si>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</si>
  <si>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</si>
  <si>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</si>
  <si>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</si>
  <si>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</si>
  <si>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</si>
  <si>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</si>
  <si>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</si>
  <si>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</si>
  <si>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</si>
  <si>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</si>
  <si>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</si>
  <si>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</si>
  <si>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</si>
  <si>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</si>
  <si>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</si>
  <si>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</si>
  <si>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</si>
  <si>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</si>
  <si>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</si>
  <si>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</si>
  <si>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</si>
  <si>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</si>
  <si>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</si>
  <si>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</si>
  <si>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</si>
  <si>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</si>
  <si>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</si>
  <si>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</si>
  <si>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</si>
  <si>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</si>
  <si>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</si>
  <si>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</si>
  <si>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</si>
  <si>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</si>
  <si>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</si>
  <si>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</si>
  <si>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</si>
  <si>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</si>
  <si>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</si>
  <si>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</si>
  <si>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</si>
  <si>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</si>
  <si>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</si>
  <si>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</si>
  <si>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</si>
  <si>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</si>
  <si>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</si>
  <si>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</si>
  <si>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</si>
  <si>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</si>
  <si>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</si>
  <si>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</si>
  <si>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</si>
  <si>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</si>
  <si>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</si>
  <si>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</si>
  <si>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</si>
  <si>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</si>
  <si>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</si>
  <si>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</si>
  <si>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</si>
  <si>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</si>
  <si>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</si>
  <si>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</si>
  <si>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</si>
  <si>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</si>
  <si>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</si>
  <si>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</si>
  <si>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</si>
  <si>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</si>
  <si>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</si>
  <si>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</si>
  <si>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</si>
  <si>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</si>
  <si>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</si>
  <si>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</si>
  <si>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</si>
  <si>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</si>
  <si>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</si>
  <si>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</si>
  <si>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</si>
  <si>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</si>
  <si>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</si>
  <si>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</si>
  <si>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</si>
  <si>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</si>
  <si>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</si>
  <si>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</si>
  <si>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</si>
  <si>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</si>
  <si>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</si>
  <si>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</si>
  <si>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</si>
  <si>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</si>
  <si>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</si>
  <si>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</si>
  <si>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</si>
  <si>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</si>
  <si>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</si>
  <si>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</si>
  <si>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</si>
  <si>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</si>
  <si>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</si>
  <si>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</si>
  <si>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</si>
  <si>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</si>
  <si>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</si>
  <si>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</si>
  <si>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</si>
  <si>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</si>
  <si>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</si>
  <si>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</si>
  <si>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</si>
  <si>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</si>
  <si>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</si>
  <si>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</si>
  <si>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</si>
  <si>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</si>
  <si>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</si>
  <si>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</si>
  <si>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</si>
  <si>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</si>
  <si>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</si>
  <si>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</si>
  <si>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</si>
  <si>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</si>
  <si>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</si>
  <si>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</si>
  <si>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</si>
  <si>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</si>
  <si>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</si>
  <si>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</si>
  <si>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</si>
  <si>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</si>
  <si>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</si>
  <si>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</si>
  <si>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</si>
  <si>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</si>
  <si>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</si>
  <si>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</si>
  <si>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</si>
  <si>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</si>
  <si>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</si>
  <si>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</si>
  <si>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</si>
  <si>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</si>
  <si>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</si>
  <si>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</si>
  <si>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</si>
  <si>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</si>
  <si>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</si>
  <si>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</si>
  <si>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</si>
  <si>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</si>
  <si>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</si>
  <si>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</si>
  <si>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</si>
  <si>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</si>
  <si>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</si>
  <si>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</si>
  <si>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</si>
  <si>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</si>
  <si>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</si>
  <si>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</si>
  <si>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</si>
  <si>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</si>
  <si>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</si>
  <si>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</si>
  <si>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</si>
  <si>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</si>
  <si>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</si>
  <si>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</si>
  <si>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</si>
  <si>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</si>
  <si>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</si>
  <si>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</si>
  <si>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</si>
  <si>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</si>
  <si>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</si>
  <si>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</si>
  <si>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</si>
  <si>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</si>
  <si>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</si>
  <si>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</si>
  <si>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</si>
  <si>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</si>
  <si>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</si>
  <si>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</si>
  <si>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</si>
  <si>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</si>
  <si>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</si>
  <si>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</si>
  <si>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</si>
  <si>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</si>
  <si>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</si>
  <si>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</si>
  <si>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</si>
  <si>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</si>
  <si>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</si>
  <si>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</si>
  <si>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</si>
  <si>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</si>
  <si>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</si>
  <si>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</si>
  <si>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</si>
  <si>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</si>
  <si>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</si>
  <si>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</si>
  <si>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</si>
  <si>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</si>
  <si>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</si>
  <si>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</si>
  <si>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</si>
  <si>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</si>
  <si>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</si>
  <si>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</si>
  <si>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</si>
  <si>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</si>
  <si>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</si>
  <si>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</si>
  <si>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</si>
  <si>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</si>
  <si>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</si>
  <si>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</si>
  <si>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</si>
  <si>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</si>
  <si>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</si>
  <si>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</si>
  <si>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</si>
  <si>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</si>
  <si>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</si>
  <si>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</si>
  <si>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</si>
  <si>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</si>
  <si>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</si>
  <si>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</si>
  <si>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</si>
  <si>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</si>
  <si>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</si>
  <si>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</si>
  <si>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</si>
  <si>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</si>
  <si>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</si>
  <si>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</si>
  <si>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</si>
  <si>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</si>
  <si>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</si>
  <si>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</si>
  <si>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</si>
  <si>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</si>
  <si>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</si>
  <si>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</si>
  <si>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</si>
  <si>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</si>
  <si>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</si>
  <si>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</si>
  <si>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</si>
  <si>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</si>
  <si>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</si>
  <si>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</si>
  <si>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</si>
  <si>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</si>
  <si>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</si>
  <si>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</si>
  <si>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</si>
  <si>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</si>
  <si>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</si>
  <si>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</si>
  <si>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</si>
  <si>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</si>
  <si>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</si>
  <si>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</si>
  <si>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</si>
  <si>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</si>
  <si>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</si>
  <si>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</si>
  <si>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</si>
  <si>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</si>
  <si>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</si>
  <si>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</si>
  <si>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</si>
  <si>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</si>
  <si>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</si>
  <si>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</si>
  <si>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</si>
  <si>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</si>
  <si>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</si>
  <si>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</si>
  <si>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</si>
  <si>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</si>
  <si>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</si>
  <si>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</si>
  <si>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</si>
  <si>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</si>
  <si>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</si>
  <si>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</si>
  <si>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</si>
  <si>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</si>
  <si>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</si>
  <si>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</si>
  <si>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</si>
  <si>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</si>
  <si>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</si>
  <si>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</si>
  <si>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</si>
  <si>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</si>
  <si>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</si>
  <si>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</si>
  <si>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</si>
  <si>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</si>
  <si>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</si>
  <si>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</si>
  <si>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</si>
  <si>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</si>
  <si>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</si>
  <si>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</si>
  <si>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</si>
  <si>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</si>
  <si>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</si>
  <si>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</si>
  <si>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</si>
  <si>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</si>
  <si>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</si>
  <si>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</si>
  <si>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</si>
  <si>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</si>
  <si>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</si>
  <si>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</si>
  <si>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</si>
  <si>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</si>
  <si>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</si>
  <si>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</si>
  <si>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</si>
  <si>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</si>
  <si>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</si>
  <si>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</si>
  <si>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</si>
  <si>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</si>
  <si>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</si>
  <si>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</si>
  <si>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</si>
  <si>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</si>
  <si>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</si>
  <si>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</si>
  <si>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</si>
  <si>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</si>
  <si>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</si>
  <si>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</si>
  <si>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</si>
  <si>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</si>
  <si>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</si>
  <si>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</si>
  <si>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</si>
  <si>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</si>
  <si>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</si>
  <si>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</si>
  <si>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</si>
  <si>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</si>
  <si>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</si>
  <si>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</si>
  <si>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</si>
  <si>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</si>
  <si>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</si>
  <si>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</si>
  <si>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</si>
  <si>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</si>
  <si>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</si>
  <si>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</si>
  <si>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</si>
  <si>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</si>
  <si>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</si>
  <si>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</si>
  <si>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</si>
  <si>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</si>
  <si>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</si>
  <si>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</si>
  <si>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</si>
  <si>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</si>
  <si>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</si>
  <si>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</si>
  <si>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</si>
  <si>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</si>
  <si>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</si>
  <si>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</si>
  <si>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</si>
  <si>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</si>
  <si>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</si>
  <si>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</si>
  <si>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</si>
  <si>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</si>
  <si>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</si>
  <si>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</si>
  <si>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</si>
  <si>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</si>
  <si>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</si>
  <si>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</si>
  <si>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</si>
  <si>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</si>
  <si>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</si>
  <si>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</si>
  <si>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</si>
  <si>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</si>
  <si>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</si>
  <si>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</si>
  <si>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</si>
  <si>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</si>
  <si>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</si>
  <si>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</si>
  <si>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</si>
  <si>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</si>
  <si>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</si>
  <si>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</si>
  <si>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</si>
  <si>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</si>
  <si>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</si>
  <si>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</si>
  <si>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</si>
  <si>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</si>
  <si>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</si>
  <si>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</si>
  <si>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</si>
  <si>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</si>
  <si>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</si>
  <si>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</si>
  <si>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</si>
  <si>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</si>
  <si>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</si>
  <si>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</si>
  <si>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</si>
  <si>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</si>
  <si>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</si>
  <si>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</si>
  <si>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</si>
  <si>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</si>
  <si>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</si>
  <si>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</si>
  <si>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</si>
  <si>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</si>
  <si>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</si>
  <si>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</si>
  <si>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</si>
  <si>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</si>
  <si>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</si>
  <si>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</si>
  <si>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</si>
  <si>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</si>
  <si>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</si>
  <si>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</si>
  <si>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</si>
  <si>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</si>
  <si>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</si>
  <si>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</si>
  <si>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</si>
  <si>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</si>
  <si>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</si>
  <si>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</si>
  <si>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</si>
  <si>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</si>
  <si>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</si>
  <si>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</si>
  <si>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</si>
  <si>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</si>
  <si>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</si>
  <si>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</si>
  <si>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</si>
  <si>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</si>
  <si>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</si>
  <si>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</si>
  <si>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</si>
  <si>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</si>
  <si>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</si>
  <si>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</si>
  <si>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</si>
  <si>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</si>
  <si>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</si>
  <si>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</si>
  <si>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</si>
  <si>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</si>
  <si>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</si>
  <si>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</si>
  <si>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</si>
  <si>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</si>
  <si>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</si>
  <si>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</si>
  <si>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</si>
  <si>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</si>
  <si>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</si>
  <si>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</si>
  <si>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</si>
  <si>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</si>
  <si>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</si>
  <si>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</si>
  <si>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</si>
  <si>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</si>
  <si>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</si>
  <si>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</si>
  <si>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</si>
  <si>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</si>
  <si>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</si>
  <si>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</si>
  <si>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</si>
  <si>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</si>
  <si>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</si>
  <si>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</si>
  <si>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</si>
  <si>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</si>
  <si>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</si>
  <si>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</si>
  <si>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</si>
  <si>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</si>
  <si>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</si>
  <si>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</si>
  <si>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</si>
  <si>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</si>
  <si>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</si>
  <si>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</si>
  <si>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</si>
  <si>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</si>
  <si>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</si>
  <si>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</si>
  <si>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</si>
  <si>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</si>
  <si>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</si>
  <si>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</si>
  <si>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</si>
  <si>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</si>
  <si>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</si>
  <si>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</si>
  <si>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</si>
  <si>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</si>
  <si>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</si>
  <si>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</si>
  <si>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</si>
  <si>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</si>
  <si>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</si>
  <si>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</si>
  <si>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</si>
  <si>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</si>
  <si>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</si>
  <si>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</si>
  <si>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</si>
  <si>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</si>
  <si>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</si>
  <si>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</si>
  <si>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</si>
  <si>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</si>
  <si>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</si>
  <si>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</si>
  <si>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</si>
  <si>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</si>
  <si>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</si>
  <si>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</si>
  <si>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</si>
  <si>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</si>
  <si>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</si>
  <si>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</si>
  <si>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</si>
  <si>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</si>
  <si>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</si>
  <si>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</si>
  <si>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</si>
  <si>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</si>
  <si>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</si>
  <si>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</si>
  <si>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</si>
  <si>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</si>
  <si>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</si>
  <si>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</si>
  <si>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</si>
  <si>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</si>
  <si>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</si>
  <si>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</si>
  <si>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</si>
  <si>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</si>
  <si>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</si>
  <si>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</si>
  <si>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</si>
  <si>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</si>
  <si>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</si>
  <si>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</si>
  <si>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</si>
  <si>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</si>
  <si>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</si>
  <si>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</si>
  <si>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</si>
  <si>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</si>
  <si>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</si>
  <si>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</si>
  <si>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</si>
  <si>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</si>
  <si>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</si>
  <si>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</si>
  <si>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</si>
  <si>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</si>
  <si>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</si>
  <si>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</si>
  <si>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</si>
  <si>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</si>
  <si>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</si>
  <si>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</si>
  <si>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</si>
  <si>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</si>
  <si>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</si>
  <si>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</si>
  <si>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</si>
  <si>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</si>
  <si>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</si>
  <si>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</si>
  <si>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</si>
  <si>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</si>
  <si>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</si>
  <si>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</si>
  <si>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</si>
  <si>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</si>
  <si>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</si>
  <si>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</si>
  <si>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</si>
  <si>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</si>
  <si>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</si>
  <si>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</si>
  <si>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</si>
  <si>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</si>
  <si>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</si>
  <si>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</si>
  <si>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</si>
  <si>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</si>
  <si>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</si>
  <si>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</si>
  <si>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</si>
  <si>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</si>
  <si>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</si>
  <si>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</si>
  <si>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</si>
  <si>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</si>
  <si>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</si>
  <si>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</si>
  <si>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</si>
  <si>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</si>
  <si>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</si>
  <si>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</si>
  <si>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</si>
  <si>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</si>
  <si>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</si>
  <si>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</si>
  <si>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</si>
  <si>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</si>
  <si>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</si>
  <si>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</si>
  <si>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</si>
  <si>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</si>
  <si>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</si>
  <si>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</si>
  <si>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</si>
  <si>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</si>
  <si>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</si>
  <si>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</si>
  <si>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</si>
  <si>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</si>
  <si>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</si>
  <si>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</si>
  <si>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</si>
  <si>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</si>
  <si>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</si>
  <si>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</si>
  <si>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</si>
  <si>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</si>
  <si>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</si>
  <si>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</si>
  <si>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</si>
  <si>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</si>
  <si>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</si>
  <si>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</si>
  <si>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</si>
  <si>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</si>
  <si>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</si>
  <si>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</si>
  <si>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</si>
  <si>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</si>
  <si>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</si>
  <si>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</si>
  <si>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</si>
  <si>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</si>
  <si>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</si>
  <si>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</si>
  <si>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</si>
  <si>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</si>
  <si>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</si>
  <si>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</si>
  <si>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</si>
  <si>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</si>
  <si>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</si>
  <si>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</si>
  <si>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</si>
  <si>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</si>
  <si>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</si>
  <si>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</si>
  <si>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</si>
  <si>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</si>
  <si>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</si>
  <si>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</si>
  <si>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</si>
  <si>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</si>
  <si>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</si>
  <si>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</si>
  <si>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</si>
  <si>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</si>
  <si>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</si>
  <si>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</si>
  <si>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</si>
  <si>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</si>
  <si>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</si>
  <si>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</si>
  <si>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</si>
  <si>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</si>
  <si>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</si>
  <si>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</si>
  <si>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</si>
  <si>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</si>
  <si>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</si>
  <si>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</si>
  <si>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</si>
  <si>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</si>
  <si>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</si>
  <si>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</si>
  <si>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</si>
  <si>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</si>
  <si>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</si>
  <si>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</si>
  <si>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</si>
  <si>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</si>
  <si>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</si>
  <si>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</si>
  <si>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</si>
  <si>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</si>
  <si>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</si>
  <si>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</si>
  <si>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</si>
  <si>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</si>
  <si>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</si>
  <si>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</si>
  <si>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</si>
  <si>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</si>
  <si>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</si>
  <si>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</si>
  <si>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</si>
  <si>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</si>
  <si>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</si>
  <si>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</si>
  <si>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</si>
  <si>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</si>
  <si>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</si>
  <si>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</si>
  <si>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</si>
  <si>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</si>
  <si>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</si>
  <si>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</si>
  <si>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</si>
  <si>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</si>
  <si>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</si>
  <si>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</si>
  <si>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</si>
  <si>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</si>
  <si>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</si>
  <si>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</si>
  <si>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</si>
  <si>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</si>
  <si>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</si>
  <si>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</si>
  <si>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</si>
  <si>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</si>
  <si>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</si>
  <si>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</si>
  <si>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</si>
  <si>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</si>
  <si>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</si>
  <si>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</si>
  <si>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</si>
  <si>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</si>
  <si>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</si>
  <si>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</si>
  <si>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</si>
  <si>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</si>
  <si>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</si>
  <si>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</si>
  <si>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</si>
  <si>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</si>
  <si>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</si>
  <si>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</si>
  <si>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</si>
  <si>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</si>
  <si>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</si>
  <si>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</si>
  <si>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</si>
  <si>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</si>
  <si>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</si>
  <si>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</si>
  <si>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</si>
  <si>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</si>
  <si>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</si>
  <si>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</si>
  <si>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</si>
  <si>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</si>
  <si>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</si>
  <si>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</si>
  <si>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</si>
  <si>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</si>
  <si>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</si>
  <si>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</si>
  <si>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</si>
  <si>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</si>
  <si>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</si>
  <si>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</si>
  <si>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</si>
  <si>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</si>
  <si>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</si>
  <si>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</si>
  <si>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</si>
  <si>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</si>
  <si>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</si>
  <si>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</si>
  <si>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</si>
  <si>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</si>
  <si>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</si>
  <si>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</si>
  <si>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</si>
  <si>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</si>
  <si>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</si>
  <si>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</si>
  <si>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</si>
  <si>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</si>
  <si>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</si>
  <si>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</si>
  <si>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</si>
  <si>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</si>
  <si>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</si>
  <si>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</si>
  <si>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</si>
  <si>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</si>
  <si>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</si>
  <si>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</si>
  <si>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</si>
  <si>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</si>
  <si>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</si>
  <si>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</si>
  <si>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</si>
  <si>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</si>
  <si>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</si>
  <si>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</si>
  <si>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</si>
  <si>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</si>
  <si>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</si>
  <si>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</si>
  <si>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</si>
  <si>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</si>
  <si>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</si>
  <si>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</si>
  <si>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</si>
  <si>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</si>
  <si>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</si>
  <si>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</si>
  <si>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</si>
  <si>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</si>
  <si>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</si>
  <si>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</si>
  <si>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</si>
  <si>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</si>
  <si>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</si>
  <si>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</si>
  <si>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</si>
  <si>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</si>
  <si>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</si>
  <si>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</si>
  <si>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</si>
  <si>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</si>
  <si>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</si>
  <si>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</si>
  <si>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</si>
  <si>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</si>
  <si>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</si>
  <si>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</si>
  <si>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</si>
  <si>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</si>
  <si>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</si>
  <si>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</si>
  <si>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</si>
  <si>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</si>
  <si>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</si>
  <si>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</si>
  <si>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</si>
  <si>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</si>
  <si>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</si>
  <si>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</si>
  <si>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</si>
  <si>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</si>
  <si>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</si>
  <si>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</si>
  <si>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</si>
  <si>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</si>
  <si>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</si>
  <si>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</si>
  <si>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</si>
  <si>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</si>
  <si>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</si>
  <si>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</si>
  <si>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</si>
  <si>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</si>
  <si>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</si>
  <si>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</si>
  <si>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</si>
  <si>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</si>
  <si>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</si>
  <si>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</si>
  <si>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</si>
  <si>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</si>
  <si>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</si>
  <si>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</si>
  <si>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</si>
  <si>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</si>
  <si>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</si>
  <si>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</si>
  <si>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</si>
  <si>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</si>
  <si>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</si>
  <si>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</si>
  <si>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</si>
  <si>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</si>
  <si>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</si>
  <si>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</si>
  <si>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</si>
  <si>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</si>
  <si>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</si>
  <si>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</si>
  <si>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</si>
  <si>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</si>
  <si>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</si>
  <si>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</si>
  <si>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</si>
  <si>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</si>
  <si>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</si>
  <si>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</si>
  <si>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</si>
  <si>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</si>
  <si>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</si>
  <si>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</si>
  <si>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</si>
  <si>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</si>
  <si>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</si>
  <si>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</si>
  <si>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</si>
  <si>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</si>
  <si>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</si>
  <si>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</si>
  <si>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</si>
  <si>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</si>
  <si>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</si>
  <si>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</si>
  <si>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</si>
  <si>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</si>
  <si>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</si>
  <si>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</si>
  <si>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</si>
  <si>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</si>
  <si>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</si>
  <si>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</si>
  <si>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</si>
  <si>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</si>
  <si>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</si>
  <si>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</si>
  <si>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</si>
  <si>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</si>
  <si>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</si>
  <si>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</si>
  <si>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</si>
  <si>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</si>
  <si>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</si>
  <si>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</si>
  <si>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</si>
  <si>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</si>
  <si>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</si>
  <si>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</si>
  <si>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</si>
  <si>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</si>
  <si>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</si>
  <si>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</si>
  <si>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</si>
  <si>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</si>
  <si>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</si>
  <si>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</si>
  <si>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</si>
  <si>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</si>
  <si>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</si>
  <si>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</si>
  <si>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</si>
  <si>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</si>
  <si>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</si>
  <si>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</si>
  <si>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</si>
  <si>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</si>
  <si>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</si>
  <si>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</si>
  <si>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</si>
  <si>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</si>
  <si>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</si>
  <si>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</si>
  <si>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</si>
  <si>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</si>
  <si>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</si>
  <si>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</si>
  <si>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</si>
  <si>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</si>
  <si>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</si>
  <si>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</si>
  <si>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</si>
  <si>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</si>
  <si>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</si>
  <si>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</si>
  <si>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</si>
  <si>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</si>
  <si>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</si>
  <si>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</si>
  <si>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</si>
  <si>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</si>
  <si>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</si>
  <si>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</si>
  <si>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</si>
  <si>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</si>
  <si>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</si>
  <si>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</si>
  <si>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</si>
  <si>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</si>
  <si>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</si>
  <si>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</si>
  <si>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</si>
  <si>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</si>
  <si>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</si>
  <si>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</si>
  <si>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</si>
  <si>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</si>
  <si>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</si>
  <si>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</si>
  <si>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</si>
  <si>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</si>
  <si>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</si>
  <si>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</si>
  <si>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</si>
  <si>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</si>
  <si>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</si>
  <si>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</si>
  <si>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</si>
  <si>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</si>
  <si>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</si>
  <si>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</si>
  <si>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</si>
  <si>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</si>
  <si>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</si>
  <si>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</si>
  <si>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</si>
  <si>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</si>
  <si>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</si>
  <si>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</si>
  <si>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</si>
  <si>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</si>
  <si>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</si>
  <si>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</si>
  <si>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</si>
  <si>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</si>
  <si>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</si>
  <si>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</si>
  <si>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</si>
  <si>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</si>
  <si>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</si>
  <si>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</si>
  <si>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</si>
  <si>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</si>
  <si>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</si>
  <si>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</si>
  <si>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</si>
  <si>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</si>
  <si>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</si>
  <si>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</si>
  <si>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</si>
  <si>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</si>
  <si>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</si>
  <si>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</si>
  <si>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</si>
  <si>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</si>
  <si>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</si>
  <si>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</si>
  <si>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</si>
  <si>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</si>
  <si>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</si>
  <si>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</si>
  <si>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</si>
  <si>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</si>
  <si>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"S-RESET"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</si>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</sst>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3" zoomScale="85" zoomScaleNormal="75" zoomScalePageLayoutView="75" workbookViewId="0">
      <pane ySplit="1" topLeftCell="A2021" activePane="bottomLeft" state="frozen"/>
      <selection activeCell="A3" sqref="A3"/>
      <selection pane="bottomLeft" activeCell="E2049" sqref="E2049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3839</v>
      </c>
      <c r="D3" s="53" t="s">
        <v>7</v>
      </c>
      <c r="E3" s="56" t="s">
        <v>527</v>
      </c>
      <c r="F3" s="56" t="s">
        <v>1419</v>
      </c>
      <c r="G3" s="81">
        <v>0</v>
      </c>
      <c r="H3" s="81">
        <v>0</v>
      </c>
      <c r="I3" s="58" t="s">
        <v>1</v>
      </c>
      <c r="J3" s="58" t="s">
        <v>1407</v>
      </c>
      <c r="K3" s="59" t="s">
        <v>3853</v>
      </c>
      <c r="L3" s="57" t="s">
        <v>4878</v>
      </c>
      <c r="M3" s="57" t="s">
        <v>4936</v>
      </c>
      <c r="N3" s="57"/>
      <c r="O3" s="52" t="s">
        <v>2758</v>
      </c>
      <c r="P3" s="56" t="s">
        <v>1424</v>
      </c>
      <c r="Q3" s="13"/>
      <c r="R3"/>
      <c r="S3" t="str">
        <f>IF(E3=F3,"","NOT EQUAL")</f>
        <v>NOT EQUAL</v>
      </c>
      <c r="T3" t="s">
        <v>4285</v>
      </c>
      <c r="U3"/>
      <c r="V3"/>
      <c r="W3" s="2" t="s">
        <v>2714</v>
      </c>
      <c r="X3" s="21" t="s">
        <v>2776</v>
      </c>
      <c r="Y3" s="21" t="s">
        <v>2777</v>
      </c>
      <c r="Z3"/>
      <c r="AA3"/>
      <c r="AD3" s="136" t="s">
        <v>4285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2278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2278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2751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3678</v>
      </c>
      <c r="D6" s="53" t="s">
        <v>2860</v>
      </c>
      <c r="E6" s="58" t="s">
        <v>1154</v>
      </c>
      <c r="F6" s="58" t="s">
        <v>1154</v>
      </c>
      <c r="G6" s="81">
        <v>0</v>
      </c>
      <c r="H6" s="81">
        <v>99</v>
      </c>
      <c r="I6" s="148" t="s">
        <v>3</v>
      </c>
      <c r="J6" s="58" t="s">
        <v>1406</v>
      </c>
      <c r="K6" s="59" t="s">
        <v>4017</v>
      </c>
      <c r="L6" s="57" t="s">
        <v>4878</v>
      </c>
      <c r="M6" s="57" t="s">
        <v>4939</v>
      </c>
      <c r="N6" s="57"/>
      <c r="O6" s="57"/>
      <c r="P6" s="56" t="s">
        <v>1676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2278</v>
      </c>
      <c r="X6" s="59" t="s">
        <v>2648</v>
      </c>
      <c r="Y6" s="59" t="s">
        <v>2278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3482</v>
      </c>
      <c r="D7" s="53" t="s">
        <v>2860</v>
      </c>
      <c r="E7" s="58" t="s">
        <v>1134</v>
      </c>
      <c r="F7" s="58" t="s">
        <v>1134</v>
      </c>
      <c r="G7" s="81">
        <v>0</v>
      </c>
      <c r="H7" s="81">
        <v>99</v>
      </c>
      <c r="I7" s="148" t="s">
        <v>3</v>
      </c>
      <c r="J7" s="58" t="s">
        <v>1406</v>
      </c>
      <c r="K7" s="59" t="s">
        <v>4017</v>
      </c>
      <c r="L7" s="57" t="s">
        <v>4878</v>
      </c>
      <c r="M7" s="57" t="s">
        <v>4940</v>
      </c>
      <c r="N7" s="57"/>
      <c r="O7" s="57"/>
      <c r="P7" s="56" t="s">
        <v>1622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2278</v>
      </c>
      <c r="X7" s="59" t="s">
        <v>2648</v>
      </c>
      <c r="Y7" s="59" t="s">
        <v>2278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4919</v>
      </c>
      <c r="D8" s="53" t="s">
        <v>2860</v>
      </c>
      <c r="E8" s="58" t="s">
        <v>1305</v>
      </c>
      <c r="F8" s="58" t="s">
        <v>1305</v>
      </c>
      <c r="G8" s="81">
        <v>0</v>
      </c>
      <c r="H8" s="81">
        <v>99</v>
      </c>
      <c r="I8" s="148" t="s">
        <v>3</v>
      </c>
      <c r="J8" s="58" t="s">
        <v>1406</v>
      </c>
      <c r="K8" s="59" t="s">
        <v>4017</v>
      </c>
      <c r="L8" s="57" t="s">
        <v>4878</v>
      </c>
      <c r="M8" s="57" t="s">
        <v>4940</v>
      </c>
      <c r="N8" s="57"/>
      <c r="O8" s="57"/>
      <c r="P8" s="56" t="s">
        <v>1987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2278</v>
      </c>
      <c r="X8" s="59" t="s">
        <v>2278</v>
      </c>
      <c r="Y8" s="59" t="s">
        <v>2278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4920</v>
      </c>
      <c r="D9" s="53" t="s">
        <v>4080</v>
      </c>
      <c r="E9" s="58" t="s">
        <v>1252</v>
      </c>
      <c r="F9" s="58" t="s">
        <v>1252</v>
      </c>
      <c r="G9" s="81">
        <v>0</v>
      </c>
      <c r="H9" s="81">
        <v>0</v>
      </c>
      <c r="I9" s="148" t="s">
        <v>3</v>
      </c>
      <c r="J9" s="58" t="s">
        <v>1407</v>
      </c>
      <c r="K9" s="59" t="s">
        <v>3853</v>
      </c>
      <c r="L9" s="57" t="s">
        <v>4878</v>
      </c>
      <c r="M9" s="57" t="s">
        <v>4936</v>
      </c>
      <c r="N9" s="57"/>
      <c r="O9" s="57"/>
      <c r="P9" s="56" t="s">
        <v>1865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2278</v>
      </c>
      <c r="X9" s="59" t="s">
        <v>2648</v>
      </c>
      <c r="Y9" s="59" t="s">
        <v>2278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4381</v>
      </c>
      <c r="D10" s="53" t="s">
        <v>2319</v>
      </c>
      <c r="E10" s="58" t="s">
        <v>1141</v>
      </c>
      <c r="F10" s="58" t="s">
        <v>1141</v>
      </c>
      <c r="G10" s="81">
        <v>0</v>
      </c>
      <c r="H10" s="81">
        <v>99</v>
      </c>
      <c r="I10" s="148" t="s">
        <v>3</v>
      </c>
      <c r="J10" s="58" t="s">
        <v>1406</v>
      </c>
      <c r="K10" s="59" t="s">
        <v>4017</v>
      </c>
      <c r="L10" s="57" t="s">
        <v>4878</v>
      </c>
      <c r="M10" s="57" t="s">
        <v>4941</v>
      </c>
      <c r="N10" s="57"/>
      <c r="O10" s="57"/>
      <c r="P10" s="56" t="s">
        <v>1646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2278</v>
      </c>
      <c r="X10" s="59" t="s">
        <v>2648</v>
      </c>
      <c r="Y10" s="59" t="s">
        <v>2278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4382</v>
      </c>
      <c r="D11" s="53" t="s">
        <v>2319</v>
      </c>
      <c r="E11" s="58" t="s">
        <v>1142</v>
      </c>
      <c r="F11" s="58" t="s">
        <v>1142</v>
      </c>
      <c r="G11" s="81">
        <v>0</v>
      </c>
      <c r="H11" s="81">
        <v>99</v>
      </c>
      <c r="I11" s="148" t="s">
        <v>3</v>
      </c>
      <c r="J11" s="58" t="s">
        <v>1406</v>
      </c>
      <c r="K11" s="59" t="s">
        <v>4017</v>
      </c>
      <c r="L11" s="57" t="s">
        <v>4878</v>
      </c>
      <c r="M11" s="57" t="s">
        <v>4941</v>
      </c>
      <c r="N11" s="57"/>
      <c r="O11" s="57"/>
      <c r="P11" s="56" t="s">
        <v>1647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2278</v>
      </c>
      <c r="X11" s="59" t="s">
        <v>2648</v>
      </c>
      <c r="Y11" s="59" t="s">
        <v>2278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4383</v>
      </c>
      <c r="D12" s="53" t="s">
        <v>2319</v>
      </c>
      <c r="E12" s="58" t="s">
        <v>1143</v>
      </c>
      <c r="F12" s="58" t="s">
        <v>1143</v>
      </c>
      <c r="G12" s="81">
        <v>0</v>
      </c>
      <c r="H12" s="81">
        <v>99</v>
      </c>
      <c r="I12" s="148" t="s">
        <v>3</v>
      </c>
      <c r="J12" s="58" t="s">
        <v>1406</v>
      </c>
      <c r="K12" s="59" t="s">
        <v>4017</v>
      </c>
      <c r="L12" s="57" t="s">
        <v>4878</v>
      </c>
      <c r="M12" s="57" t="s">
        <v>4941</v>
      </c>
      <c r="N12" s="57"/>
      <c r="O12" s="57"/>
      <c r="P12" s="56" t="s">
        <v>1648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2278</v>
      </c>
      <c r="X12" s="59" t="s">
        <v>2648</v>
      </c>
      <c r="Y12" s="59" t="s">
        <v>2278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4384</v>
      </c>
      <c r="D13" s="53" t="s">
        <v>2319</v>
      </c>
      <c r="E13" s="58" t="s">
        <v>1094</v>
      </c>
      <c r="F13" s="58" t="s">
        <v>1094</v>
      </c>
      <c r="G13" s="81">
        <v>0</v>
      </c>
      <c r="H13" s="81">
        <v>99</v>
      </c>
      <c r="I13" s="148" t="s">
        <v>3</v>
      </c>
      <c r="J13" s="58" t="s">
        <v>1406</v>
      </c>
      <c r="K13" s="59" t="s">
        <v>4017</v>
      </c>
      <c r="L13" s="57" t="s">
        <v>4878</v>
      </c>
      <c r="M13" s="57" t="s">
        <v>4941</v>
      </c>
      <c r="N13" s="57"/>
      <c r="O13" s="57"/>
      <c r="P13" s="56" t="s">
        <v>1530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2278</v>
      </c>
      <c r="X13" s="59" t="s">
        <v>2648</v>
      </c>
      <c r="Y13" s="59" t="s">
        <v>2278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4385</v>
      </c>
      <c r="D14" s="53" t="s">
        <v>2319</v>
      </c>
      <c r="E14" s="58" t="s">
        <v>1095</v>
      </c>
      <c r="F14" s="58" t="s">
        <v>1095</v>
      </c>
      <c r="G14" s="81">
        <v>0</v>
      </c>
      <c r="H14" s="81">
        <v>99</v>
      </c>
      <c r="I14" s="148" t="s">
        <v>3</v>
      </c>
      <c r="J14" s="58" t="s">
        <v>1406</v>
      </c>
      <c r="K14" s="59" t="s">
        <v>4017</v>
      </c>
      <c r="L14" s="57" t="s">
        <v>4878</v>
      </c>
      <c r="M14" s="57" t="s">
        <v>4941</v>
      </c>
      <c r="N14" s="57"/>
      <c r="O14" s="57"/>
      <c r="P14" s="56" t="s">
        <v>1531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2278</v>
      </c>
      <c r="X14" s="59" t="s">
        <v>2648</v>
      </c>
      <c r="Y14" s="59" t="s">
        <v>2278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4386</v>
      </c>
      <c r="D15" s="53" t="s">
        <v>2319</v>
      </c>
      <c r="E15" s="58" t="s">
        <v>1096</v>
      </c>
      <c r="F15" s="58" t="s">
        <v>1096</v>
      </c>
      <c r="G15" s="81">
        <v>0</v>
      </c>
      <c r="H15" s="81">
        <v>99</v>
      </c>
      <c r="I15" s="148" t="s">
        <v>3</v>
      </c>
      <c r="J15" s="58" t="s">
        <v>1406</v>
      </c>
      <c r="K15" s="59" t="s">
        <v>4017</v>
      </c>
      <c r="L15" s="57" t="s">
        <v>4878</v>
      </c>
      <c r="M15" s="57" t="s">
        <v>4941</v>
      </c>
      <c r="N15" s="57"/>
      <c r="O15" s="57"/>
      <c r="P15" s="56" t="s">
        <v>1533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2278</v>
      </c>
      <c r="X15" s="59" t="s">
        <v>2648</v>
      </c>
      <c r="Y15" s="59" t="s">
        <v>2278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4369</v>
      </c>
      <c r="D16" s="53" t="s">
        <v>4371</v>
      </c>
      <c r="E16" s="58" t="s">
        <v>384</v>
      </c>
      <c r="F16" s="58" t="s">
        <v>384</v>
      </c>
      <c r="G16" s="81">
        <v>0</v>
      </c>
      <c r="H16" s="81">
        <v>99</v>
      </c>
      <c r="I16" s="148" t="s">
        <v>3</v>
      </c>
      <c r="J16" s="58" t="s">
        <v>1406</v>
      </c>
      <c r="K16" s="59" t="s">
        <v>3853</v>
      </c>
      <c r="L16" s="57" t="s">
        <v>4878</v>
      </c>
      <c r="M16" s="57" t="s">
        <v>4942</v>
      </c>
      <c r="N16" s="57"/>
      <c r="O16" s="57"/>
      <c r="P16" s="56" t="s">
        <v>2000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2278</v>
      </c>
      <c r="X16" s="59" t="s">
        <v>2278</v>
      </c>
      <c r="Y16" s="59" t="s">
        <v>2278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4370</v>
      </c>
      <c r="D17" s="53" t="s">
        <v>4371</v>
      </c>
      <c r="E17" s="58" t="s">
        <v>385</v>
      </c>
      <c r="F17" s="58" t="s">
        <v>385</v>
      </c>
      <c r="G17" s="81">
        <v>0</v>
      </c>
      <c r="H17" s="81">
        <v>99</v>
      </c>
      <c r="I17" s="148" t="s">
        <v>3</v>
      </c>
      <c r="J17" s="58" t="s">
        <v>1406</v>
      </c>
      <c r="K17" s="59" t="s">
        <v>3853</v>
      </c>
      <c r="L17" s="57" t="s">
        <v>4878</v>
      </c>
      <c r="M17" s="57" t="s">
        <v>4942</v>
      </c>
      <c r="N17" s="57"/>
      <c r="O17" s="57"/>
      <c r="P17" s="56" t="s">
        <v>2001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2278</v>
      </c>
      <c r="X17" s="59" t="s">
        <v>2278</v>
      </c>
      <c r="Y17" s="59" t="s">
        <v>2278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4360</v>
      </c>
      <c r="D18" s="53" t="s">
        <v>4361</v>
      </c>
      <c r="E18" s="58" t="s">
        <v>1312</v>
      </c>
      <c r="F18" s="58" t="s">
        <v>1312</v>
      </c>
      <c r="G18" s="81">
        <v>0</v>
      </c>
      <c r="H18" s="81">
        <v>0</v>
      </c>
      <c r="I18" s="148" t="s">
        <v>3</v>
      </c>
      <c r="J18" s="58" t="s">
        <v>1406</v>
      </c>
      <c r="K18" s="59" t="s">
        <v>3853</v>
      </c>
      <c r="L18" s="57" t="s">
        <v>4878</v>
      </c>
      <c r="M18" s="57" t="s">
        <v>4936</v>
      </c>
      <c r="N18" s="57"/>
      <c r="O18" s="57"/>
      <c r="P18" s="56" t="s">
        <v>2002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2278</v>
      </c>
      <c r="X18" s="59" t="s">
        <v>2278</v>
      </c>
      <c r="Y18" s="59" t="s">
        <v>2278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4360</v>
      </c>
      <c r="D19" s="53" t="s">
        <v>4362</v>
      </c>
      <c r="E19" s="58" t="s">
        <v>1313</v>
      </c>
      <c r="F19" s="58" t="s">
        <v>1313</v>
      </c>
      <c r="G19" s="81">
        <v>0</v>
      </c>
      <c r="H19" s="81">
        <v>0</v>
      </c>
      <c r="I19" s="148" t="s">
        <v>3</v>
      </c>
      <c r="J19" s="58" t="s">
        <v>1406</v>
      </c>
      <c r="K19" s="59" t="s">
        <v>3853</v>
      </c>
      <c r="L19" s="57" t="s">
        <v>4878</v>
      </c>
      <c r="M19" s="57" t="s">
        <v>4936</v>
      </c>
      <c r="N19" s="57"/>
      <c r="O19" s="57"/>
      <c r="P19" s="56" t="s">
        <v>2003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2278</v>
      </c>
      <c r="X19" s="59" t="s">
        <v>2278</v>
      </c>
      <c r="Y19" s="59" t="s">
        <v>2278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4372</v>
      </c>
      <c r="D20" s="53" t="s">
        <v>4371</v>
      </c>
      <c r="E20" s="58" t="s">
        <v>1314</v>
      </c>
      <c r="F20" s="58" t="s">
        <v>1314</v>
      </c>
      <c r="G20" s="81">
        <v>0</v>
      </c>
      <c r="H20" s="81">
        <v>99</v>
      </c>
      <c r="I20" s="148" t="s">
        <v>3</v>
      </c>
      <c r="J20" s="58" t="s">
        <v>1406</v>
      </c>
      <c r="K20" s="59" t="s">
        <v>3853</v>
      </c>
      <c r="L20" s="57" t="s">
        <v>4878</v>
      </c>
      <c r="M20" s="57" t="s">
        <v>4942</v>
      </c>
      <c r="N20" s="57"/>
      <c r="O20" s="57"/>
      <c r="P20" s="56" t="s">
        <v>2004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2278</v>
      </c>
      <c r="X20" s="59" t="s">
        <v>2278</v>
      </c>
      <c r="Y20" s="59" t="s">
        <v>2278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4373</v>
      </c>
      <c r="D21" s="53" t="s">
        <v>4371</v>
      </c>
      <c r="E21" s="58" t="s">
        <v>386</v>
      </c>
      <c r="F21" s="58" t="s">
        <v>386</v>
      </c>
      <c r="G21" s="81">
        <v>0</v>
      </c>
      <c r="H21" s="81">
        <v>99</v>
      </c>
      <c r="I21" s="148" t="s">
        <v>3</v>
      </c>
      <c r="J21" s="58" t="s">
        <v>1406</v>
      </c>
      <c r="K21" s="59" t="s">
        <v>3853</v>
      </c>
      <c r="L21" s="57" t="s">
        <v>4878</v>
      </c>
      <c r="M21" s="57" t="s">
        <v>4942</v>
      </c>
      <c r="N21" s="57"/>
      <c r="O21" s="57"/>
      <c r="P21" s="56" t="s">
        <v>2005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2278</v>
      </c>
      <c r="X21" s="59" t="s">
        <v>2278</v>
      </c>
      <c r="Y21" s="59" t="s">
        <v>2278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4374</v>
      </c>
      <c r="D22" s="53" t="s">
        <v>4371</v>
      </c>
      <c r="E22" s="58" t="s">
        <v>1315</v>
      </c>
      <c r="F22" s="58" t="s">
        <v>1315</v>
      </c>
      <c r="G22" s="81">
        <v>0</v>
      </c>
      <c r="H22" s="81">
        <v>99</v>
      </c>
      <c r="I22" s="148" t="s">
        <v>3</v>
      </c>
      <c r="J22" s="58" t="s">
        <v>1406</v>
      </c>
      <c r="K22" s="59" t="s">
        <v>3853</v>
      </c>
      <c r="L22" s="57" t="s">
        <v>4878</v>
      </c>
      <c r="M22" s="57" t="s">
        <v>4942</v>
      </c>
      <c r="N22" s="57"/>
      <c r="O22" s="57"/>
      <c r="P22" s="56" t="s">
        <v>2006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2278</v>
      </c>
      <c r="X22" s="59" t="s">
        <v>2278</v>
      </c>
      <c r="Y22" s="59" t="s">
        <v>2278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4375</v>
      </c>
      <c r="D23" s="53" t="s">
        <v>4371</v>
      </c>
      <c r="E23" s="58" t="s">
        <v>387</v>
      </c>
      <c r="F23" s="58" t="s">
        <v>387</v>
      </c>
      <c r="G23" s="81">
        <v>0</v>
      </c>
      <c r="H23" s="81">
        <v>99</v>
      </c>
      <c r="I23" s="148" t="s">
        <v>3</v>
      </c>
      <c r="J23" s="58" t="s">
        <v>1406</v>
      </c>
      <c r="K23" s="59" t="s">
        <v>3853</v>
      </c>
      <c r="L23" s="57" t="s">
        <v>4878</v>
      </c>
      <c r="M23" s="57" t="s">
        <v>4942</v>
      </c>
      <c r="N23" s="57"/>
      <c r="O23" s="57"/>
      <c r="P23" s="56" t="s">
        <v>2007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2278</v>
      </c>
      <c r="X23" s="59" t="s">
        <v>2278</v>
      </c>
      <c r="Y23" s="59" t="s">
        <v>2278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4376</v>
      </c>
      <c r="D24" s="53" t="s">
        <v>4371</v>
      </c>
      <c r="E24" s="58" t="s">
        <v>388</v>
      </c>
      <c r="F24" s="58" t="s">
        <v>388</v>
      </c>
      <c r="G24" s="81">
        <v>0</v>
      </c>
      <c r="H24" s="81">
        <v>99</v>
      </c>
      <c r="I24" s="148" t="s">
        <v>3</v>
      </c>
      <c r="J24" s="58" t="s">
        <v>1406</v>
      </c>
      <c r="K24" s="59" t="s">
        <v>3853</v>
      </c>
      <c r="L24" s="57" t="s">
        <v>4878</v>
      </c>
      <c r="M24" s="57" t="s">
        <v>4942</v>
      </c>
      <c r="N24" s="57"/>
      <c r="O24" s="57"/>
      <c r="P24" s="56" t="s">
        <v>2008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2278</v>
      </c>
      <c r="X24" s="59" t="s">
        <v>2278</v>
      </c>
      <c r="Y24" s="59" t="s">
        <v>2278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3483</v>
      </c>
      <c r="D25" s="53" t="s">
        <v>2406</v>
      </c>
      <c r="E25" s="58" t="s">
        <v>1116</v>
      </c>
      <c r="F25" s="58" t="s">
        <v>1116</v>
      </c>
      <c r="G25" s="81">
        <v>0</v>
      </c>
      <c r="H25" s="81">
        <v>99</v>
      </c>
      <c r="I25" s="148" t="s">
        <v>3</v>
      </c>
      <c r="J25" s="58" t="s">
        <v>1406</v>
      </c>
      <c r="K25" s="59" t="s">
        <v>3853</v>
      </c>
      <c r="L25" s="57" t="s">
        <v>4878</v>
      </c>
      <c r="M25" s="57" t="s">
        <v>4943</v>
      </c>
      <c r="N25" s="57"/>
      <c r="O25" s="57"/>
      <c r="P25" s="56" t="s">
        <v>1572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2278</v>
      </c>
      <c r="X25" s="59" t="s">
        <v>2278</v>
      </c>
      <c r="Y25" s="59" t="s">
        <v>2278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3484</v>
      </c>
      <c r="D26" s="53" t="s">
        <v>2406</v>
      </c>
      <c r="E26" s="58" t="s">
        <v>1124</v>
      </c>
      <c r="F26" s="58" t="s">
        <v>1124</v>
      </c>
      <c r="G26" s="81">
        <v>0</v>
      </c>
      <c r="H26" s="81">
        <v>99</v>
      </c>
      <c r="I26" s="148" t="s">
        <v>3</v>
      </c>
      <c r="J26" s="58" t="s">
        <v>1406</v>
      </c>
      <c r="K26" s="59" t="s">
        <v>3853</v>
      </c>
      <c r="L26" s="57" t="s">
        <v>4878</v>
      </c>
      <c r="M26" s="57" t="s">
        <v>4943</v>
      </c>
      <c r="N26" s="57"/>
      <c r="O26" s="57"/>
      <c r="P26" s="56" t="s">
        <v>1593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2278</v>
      </c>
      <c r="X26" s="59" t="s">
        <v>2278</v>
      </c>
      <c r="Y26" s="59" t="s">
        <v>2278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4159</v>
      </c>
      <c r="D27" s="53" t="s">
        <v>4160</v>
      </c>
      <c r="E27" s="58" t="s">
        <v>1109</v>
      </c>
      <c r="F27" s="58" t="s">
        <v>1109</v>
      </c>
      <c r="G27" s="81">
        <v>0</v>
      </c>
      <c r="H27" s="81">
        <v>0</v>
      </c>
      <c r="I27" s="148" t="s">
        <v>3</v>
      </c>
      <c r="J27" s="58" t="s">
        <v>1406</v>
      </c>
      <c r="K27" s="59" t="s">
        <v>3853</v>
      </c>
      <c r="L27" s="57" t="s">
        <v>4878</v>
      </c>
      <c r="M27" s="57" t="s">
        <v>4936</v>
      </c>
      <c r="N27" s="57"/>
      <c r="O27" s="57"/>
      <c r="P27" s="56" t="s">
        <v>1556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2278</v>
      </c>
      <c r="X27" s="59" t="s">
        <v>2278</v>
      </c>
      <c r="Y27" s="59" t="s">
        <v>2278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4159</v>
      </c>
      <c r="D28" s="53" t="s">
        <v>4161</v>
      </c>
      <c r="E28" s="58" t="s">
        <v>240</v>
      </c>
      <c r="F28" s="58" t="s">
        <v>240</v>
      </c>
      <c r="G28" s="81">
        <v>0</v>
      </c>
      <c r="H28" s="81">
        <v>0</v>
      </c>
      <c r="I28" s="148" t="s">
        <v>3</v>
      </c>
      <c r="J28" s="58" t="s">
        <v>1406</v>
      </c>
      <c r="K28" s="59" t="s">
        <v>3853</v>
      </c>
      <c r="L28" s="57" t="s">
        <v>4878</v>
      </c>
      <c r="M28" s="57" t="s">
        <v>4936</v>
      </c>
      <c r="N28" s="57"/>
      <c r="O28" s="57"/>
      <c r="P28" s="56" t="s">
        <v>1787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2278</v>
      </c>
      <c r="X28" s="59" t="s">
        <v>2278</v>
      </c>
      <c r="Y28" s="59" t="s">
        <v>2278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4159</v>
      </c>
      <c r="D29" s="53" t="s">
        <v>4359</v>
      </c>
      <c r="E29" s="58" t="s">
        <v>1120</v>
      </c>
      <c r="F29" s="58" t="s">
        <v>1120</v>
      </c>
      <c r="G29" s="81">
        <v>0</v>
      </c>
      <c r="H29" s="81">
        <v>0</v>
      </c>
      <c r="I29" s="148" t="s">
        <v>3</v>
      </c>
      <c r="J29" s="58" t="s">
        <v>1406</v>
      </c>
      <c r="K29" s="59" t="s">
        <v>3853</v>
      </c>
      <c r="L29" s="57" t="s">
        <v>4878</v>
      </c>
      <c r="M29" s="57" t="s">
        <v>4936</v>
      </c>
      <c r="N29" s="57"/>
      <c r="O29" s="57"/>
      <c r="P29" s="56" t="s">
        <v>1587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2278</v>
      </c>
      <c r="X29" s="59" t="s">
        <v>2278</v>
      </c>
      <c r="Y29" s="59" t="s">
        <v>2278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4159</v>
      </c>
      <c r="D30" s="53" t="s">
        <v>4162</v>
      </c>
      <c r="E30" s="58" t="s">
        <v>147</v>
      </c>
      <c r="F30" s="58" t="s">
        <v>147</v>
      </c>
      <c r="G30" s="81">
        <v>0</v>
      </c>
      <c r="H30" s="81">
        <v>0</v>
      </c>
      <c r="I30" s="148" t="s">
        <v>3</v>
      </c>
      <c r="J30" s="58" t="s">
        <v>1406</v>
      </c>
      <c r="K30" s="59" t="s">
        <v>3853</v>
      </c>
      <c r="L30" s="57" t="s">
        <v>4878</v>
      </c>
      <c r="M30" s="57" t="s">
        <v>4936</v>
      </c>
      <c r="N30" s="57"/>
      <c r="O30" s="57"/>
      <c r="P30" s="56" t="s">
        <v>1644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2278</v>
      </c>
      <c r="X30" s="59" t="s">
        <v>2278</v>
      </c>
      <c r="Y30" s="59" t="s">
        <v>2278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4360</v>
      </c>
      <c r="D31" s="53" t="s">
        <v>4363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1406</v>
      </c>
      <c r="K31" s="59" t="s">
        <v>3853</v>
      </c>
      <c r="L31" s="57" t="s">
        <v>4878</v>
      </c>
      <c r="M31" s="57" t="s">
        <v>4936</v>
      </c>
      <c r="N31" s="57"/>
      <c r="O31" s="57"/>
      <c r="P31" s="56" t="s">
        <v>1511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2720</v>
      </c>
      <c r="X31" s="59" t="s">
        <v>2654</v>
      </c>
      <c r="Y31" s="59" t="s">
        <v>2278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4360</v>
      </c>
      <c r="D32" s="53" t="s">
        <v>4606</v>
      </c>
      <c r="E32" s="58" t="s">
        <v>1172</v>
      </c>
      <c r="F32" s="58" t="s">
        <v>1172</v>
      </c>
      <c r="G32" s="81">
        <v>0</v>
      </c>
      <c r="H32" s="81">
        <v>0</v>
      </c>
      <c r="I32" s="148" t="s">
        <v>3</v>
      </c>
      <c r="J32" s="58" t="s">
        <v>1406</v>
      </c>
      <c r="K32" s="59" t="s">
        <v>3853</v>
      </c>
      <c r="L32" s="57" t="s">
        <v>4878</v>
      </c>
      <c r="M32" s="57" t="s">
        <v>4936</v>
      </c>
      <c r="N32" s="57"/>
      <c r="O32" s="57"/>
      <c r="P32" s="56" t="s">
        <v>1716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2278</v>
      </c>
      <c r="X32" s="59" t="s">
        <v>2278</v>
      </c>
      <c r="Y32" s="59" t="s">
        <v>2278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4360</v>
      </c>
      <c r="D33" s="53" t="s">
        <v>4365</v>
      </c>
      <c r="E33" s="58" t="s">
        <v>234</v>
      </c>
      <c r="F33" s="58" t="s">
        <v>234</v>
      </c>
      <c r="G33" s="81">
        <v>0</v>
      </c>
      <c r="H33" s="81">
        <v>0</v>
      </c>
      <c r="I33" s="148" t="s">
        <v>3</v>
      </c>
      <c r="J33" s="58" t="s">
        <v>1406</v>
      </c>
      <c r="K33" s="59" t="s">
        <v>3853</v>
      </c>
      <c r="L33" s="57" t="s">
        <v>4878</v>
      </c>
      <c r="M33" s="57" t="s">
        <v>4936</v>
      </c>
      <c r="N33" s="57"/>
      <c r="O33" s="57"/>
      <c r="P33" s="56" t="s">
        <v>1769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2278</v>
      </c>
      <c r="X33" s="59" t="s">
        <v>2278</v>
      </c>
      <c r="Y33" s="59" t="s">
        <v>2278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4360</v>
      </c>
      <c r="D34" s="53" t="s">
        <v>4366</v>
      </c>
      <c r="E34" s="58" t="s">
        <v>1242</v>
      </c>
      <c r="F34" s="58" t="s">
        <v>1242</v>
      </c>
      <c r="G34" s="81">
        <v>0</v>
      </c>
      <c r="H34" s="81">
        <v>0</v>
      </c>
      <c r="I34" s="148" t="s">
        <v>3</v>
      </c>
      <c r="J34" s="58" t="s">
        <v>1406</v>
      </c>
      <c r="K34" s="59" t="s">
        <v>3853</v>
      </c>
      <c r="L34" s="57" t="s">
        <v>4878</v>
      </c>
      <c r="M34" s="57" t="s">
        <v>4936</v>
      </c>
      <c r="N34" s="57"/>
      <c r="O34" s="57"/>
      <c r="P34" s="56" t="s">
        <v>1845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2744</v>
      </c>
      <c r="X34" s="59" t="s">
        <v>2654</v>
      </c>
      <c r="Y34" s="59" t="s">
        <v>2278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4360</v>
      </c>
      <c r="D35" s="53" t="s">
        <v>4367</v>
      </c>
      <c r="E35" s="58" t="s">
        <v>1269</v>
      </c>
      <c r="F35" s="58" t="s">
        <v>1269</v>
      </c>
      <c r="G35" s="81">
        <v>0</v>
      </c>
      <c r="H35" s="81">
        <v>0</v>
      </c>
      <c r="I35" s="148" t="s">
        <v>3</v>
      </c>
      <c r="J35" s="58" t="s">
        <v>1406</v>
      </c>
      <c r="K35" s="59" t="s">
        <v>3853</v>
      </c>
      <c r="L35" s="57" t="s">
        <v>4878</v>
      </c>
      <c r="M35" s="57" t="s">
        <v>4936</v>
      </c>
      <c r="N35" s="57"/>
      <c r="O35" s="57"/>
      <c r="P35" s="56" t="s">
        <v>1913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2278</v>
      </c>
      <c r="X35" s="59" t="s">
        <v>2278</v>
      </c>
      <c r="Y35" s="59" t="s">
        <v>2278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4364</v>
      </c>
      <c r="D36" s="53" t="s">
        <v>7</v>
      </c>
      <c r="E36" s="58" t="s">
        <v>1280</v>
      </c>
      <c r="F36" s="58" t="s">
        <v>1280</v>
      </c>
      <c r="G36" s="81">
        <v>0</v>
      </c>
      <c r="H36" s="81">
        <v>0</v>
      </c>
      <c r="I36" s="148" t="s">
        <v>3</v>
      </c>
      <c r="J36" s="58" t="s">
        <v>1406</v>
      </c>
      <c r="K36" s="59" t="s">
        <v>3853</v>
      </c>
      <c r="L36" s="57" t="s">
        <v>4878</v>
      </c>
      <c r="M36" s="57" t="s">
        <v>4936</v>
      </c>
      <c r="N36" s="57"/>
      <c r="O36" s="57"/>
      <c r="P36" s="56" t="s">
        <v>1930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2278</v>
      </c>
      <c r="X36" s="59" t="s">
        <v>2278</v>
      </c>
      <c r="Y36" s="59" t="s">
        <v>2278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4360</v>
      </c>
      <c r="D37" s="53" t="s">
        <v>4368</v>
      </c>
      <c r="E37" s="58" t="s">
        <v>1345</v>
      </c>
      <c r="F37" s="58" t="s">
        <v>1345</v>
      </c>
      <c r="G37" s="60">
        <v>0</v>
      </c>
      <c r="H37" s="60">
        <v>0</v>
      </c>
      <c r="I37" s="148" t="s">
        <v>3</v>
      </c>
      <c r="J37" s="58" t="s">
        <v>1406</v>
      </c>
      <c r="K37" s="59" t="s">
        <v>4017</v>
      </c>
      <c r="L37" s="57" t="s">
        <v>4878</v>
      </c>
      <c r="M37" s="57" t="s">
        <v>4936</v>
      </c>
      <c r="N37" s="57"/>
      <c r="O37" s="57"/>
      <c r="P37" s="56" t="s">
        <v>2084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2278</v>
      </c>
      <c r="X37" s="59" t="s">
        <v>2278</v>
      </c>
      <c r="Y37" s="59" t="s">
        <v>2278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3485</v>
      </c>
      <c r="D38" s="53" t="s">
        <v>7</v>
      </c>
      <c r="E38" s="58" t="s">
        <v>261</v>
      </c>
      <c r="F38" s="58" t="s">
        <v>261</v>
      </c>
      <c r="G38" s="81">
        <v>0</v>
      </c>
      <c r="H38" s="81">
        <v>0</v>
      </c>
      <c r="I38" s="148" t="s">
        <v>3</v>
      </c>
      <c r="J38" s="58" t="s">
        <v>1406</v>
      </c>
      <c r="K38" s="59" t="s">
        <v>3853</v>
      </c>
      <c r="L38" s="57" t="s">
        <v>4878</v>
      </c>
      <c r="M38" s="57" t="s">
        <v>4936</v>
      </c>
      <c r="N38" s="57"/>
      <c r="O38" s="57"/>
      <c r="P38" s="56" t="s">
        <v>1816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2716</v>
      </c>
      <c r="X38" s="82" t="s">
        <v>2654</v>
      </c>
      <c r="Y38" s="83" t="s">
        <v>2278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4947</v>
      </c>
      <c r="D39" s="53" t="s">
        <v>7</v>
      </c>
      <c r="E39" s="58" t="s">
        <v>355</v>
      </c>
      <c r="F39" s="58" t="s">
        <v>355</v>
      </c>
      <c r="G39" s="81">
        <v>0</v>
      </c>
      <c r="H39" s="81">
        <v>0</v>
      </c>
      <c r="I39" s="148" t="s">
        <v>3</v>
      </c>
      <c r="J39" s="58" t="s">
        <v>1407</v>
      </c>
      <c r="K39" s="59" t="s">
        <v>3853</v>
      </c>
      <c r="L39" s="57" t="s">
        <v>4878</v>
      </c>
      <c r="M39" s="57" t="s">
        <v>4936</v>
      </c>
      <c r="N39" s="57"/>
      <c r="O39" s="57"/>
      <c r="P39" s="56" t="s">
        <v>1947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2278</v>
      </c>
      <c r="X39" s="59" t="s">
        <v>2278</v>
      </c>
      <c r="Y39" s="59" t="s">
        <v>2278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3486</v>
      </c>
      <c r="D40" s="61" t="s">
        <v>2861</v>
      </c>
      <c r="E40" s="58" t="s">
        <v>85</v>
      </c>
      <c r="F40" s="58" t="s">
        <v>85</v>
      </c>
      <c r="G40" s="81">
        <v>0</v>
      </c>
      <c r="H40" s="81">
        <v>0</v>
      </c>
      <c r="I40" s="148" t="s">
        <v>3</v>
      </c>
      <c r="J40" s="58" t="s">
        <v>1407</v>
      </c>
      <c r="K40" s="59" t="s">
        <v>4017</v>
      </c>
      <c r="L40" s="57" t="s">
        <v>4878</v>
      </c>
      <c r="M40" s="57" t="s">
        <v>4936</v>
      </c>
      <c r="N40" s="57"/>
      <c r="O40" s="57"/>
      <c r="P40" s="56" t="s">
        <v>1547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2739</v>
      </c>
      <c r="X40" s="59" t="s">
        <v>2654</v>
      </c>
      <c r="Y40" s="59" t="s">
        <v>2278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3487</v>
      </c>
      <c r="D41" s="53" t="s">
        <v>7</v>
      </c>
      <c r="E41" s="58" t="s">
        <v>1311</v>
      </c>
      <c r="F41" s="58" t="s">
        <v>1311</v>
      </c>
      <c r="G41" s="81">
        <v>0</v>
      </c>
      <c r="H41" s="81">
        <v>0</v>
      </c>
      <c r="I41" s="148" t="s">
        <v>3</v>
      </c>
      <c r="J41" s="58" t="s">
        <v>1406</v>
      </c>
      <c r="K41" s="59" t="s">
        <v>4684</v>
      </c>
      <c r="L41" s="57" t="s">
        <v>4878</v>
      </c>
      <c r="M41" s="57" t="s">
        <v>4936</v>
      </c>
      <c r="N41" s="57"/>
      <c r="O41" s="57"/>
      <c r="P41" s="56" t="s">
        <v>1999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2739</v>
      </c>
      <c r="X41" s="59" t="s">
        <v>2278</v>
      </c>
      <c r="Y41" s="59" t="s">
        <v>2278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3488</v>
      </c>
      <c r="D42" s="53" t="s">
        <v>7</v>
      </c>
      <c r="E42" s="58" t="s">
        <v>1092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1406</v>
      </c>
      <c r="K42" s="59" t="s">
        <v>4017</v>
      </c>
      <c r="L42" s="57" t="s">
        <v>4878</v>
      </c>
      <c r="M42" s="57" t="s">
        <v>4936</v>
      </c>
      <c r="N42" s="57"/>
      <c r="O42" s="57"/>
      <c r="P42" s="56" t="s">
        <v>1528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2739</v>
      </c>
      <c r="X42" s="59" t="s">
        <v>2278</v>
      </c>
      <c r="Y42" s="59" t="s">
        <v>2278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4948</v>
      </c>
      <c r="D43" s="104" t="s">
        <v>12</v>
      </c>
      <c r="E43" s="105" t="s">
        <v>1215</v>
      </c>
      <c r="F43" s="105" t="s">
        <v>1215</v>
      </c>
      <c r="G43" s="160">
        <v>0</v>
      </c>
      <c r="H43" s="160">
        <v>99</v>
      </c>
      <c r="I43" s="148" t="s">
        <v>3</v>
      </c>
      <c r="J43" s="58" t="s">
        <v>1407</v>
      </c>
      <c r="K43" s="106" t="s">
        <v>3853</v>
      </c>
      <c r="L43" s="107" t="s">
        <v>4878</v>
      </c>
      <c r="M43" s="57" t="s">
        <v>4937</v>
      </c>
      <c r="P43" s="18" t="s">
        <v>1793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2278</v>
      </c>
      <c r="X43" s="106" t="s">
        <v>2278</v>
      </c>
      <c r="Y43" s="106" t="s">
        <v>2278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3490</v>
      </c>
      <c r="D44" s="53" t="s">
        <v>7</v>
      </c>
      <c r="E44" s="58" t="s">
        <v>294</v>
      </c>
      <c r="F44" s="58" t="s">
        <v>294</v>
      </c>
      <c r="G44" s="81">
        <v>0</v>
      </c>
      <c r="H44" s="81">
        <v>0</v>
      </c>
      <c r="I44" s="148" t="s">
        <v>3</v>
      </c>
      <c r="J44" s="58" t="s">
        <v>1406</v>
      </c>
      <c r="K44" s="59" t="s">
        <v>4684</v>
      </c>
      <c r="L44" s="57" t="s">
        <v>4878</v>
      </c>
      <c r="M44" s="57" t="s">
        <v>4936</v>
      </c>
      <c r="N44" s="57"/>
      <c r="O44" s="57"/>
      <c r="P44" s="56" t="s">
        <v>1872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2278</v>
      </c>
      <c r="X44" s="59" t="s">
        <v>2278</v>
      </c>
      <c r="Y44" s="59" t="s">
        <v>2278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3491</v>
      </c>
      <c r="D45" s="53" t="s">
        <v>7</v>
      </c>
      <c r="E45" s="58" t="s">
        <v>295</v>
      </c>
      <c r="F45" s="58" t="s">
        <v>295</v>
      </c>
      <c r="G45" s="81">
        <v>0</v>
      </c>
      <c r="H45" s="81">
        <v>0</v>
      </c>
      <c r="I45" s="148" t="s">
        <v>3</v>
      </c>
      <c r="J45" s="58" t="s">
        <v>1406</v>
      </c>
      <c r="K45" s="59" t="s">
        <v>4684</v>
      </c>
      <c r="L45" s="57" t="s">
        <v>4878</v>
      </c>
      <c r="M45" s="57" t="s">
        <v>4936</v>
      </c>
      <c r="N45" s="57"/>
      <c r="O45" s="57"/>
      <c r="P45" s="56" t="s">
        <v>1873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2278</v>
      </c>
      <c r="X45" s="59" t="s">
        <v>2278</v>
      </c>
      <c r="Y45" s="59" t="s">
        <v>2278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3492</v>
      </c>
      <c r="D46" s="53" t="s">
        <v>7</v>
      </c>
      <c r="E46" s="58" t="s">
        <v>1072</v>
      </c>
      <c r="F46" s="58" t="s">
        <v>1072</v>
      </c>
      <c r="G46" s="81">
        <v>0</v>
      </c>
      <c r="H46" s="81">
        <v>0</v>
      </c>
      <c r="I46" s="148" t="s">
        <v>3</v>
      </c>
      <c r="J46" s="58" t="s">
        <v>1408</v>
      </c>
      <c r="K46" s="59" t="s">
        <v>4684</v>
      </c>
      <c r="L46" s="57" t="s">
        <v>4878</v>
      </c>
      <c r="M46" s="57" t="s">
        <v>4936</v>
      </c>
      <c r="N46" s="57"/>
      <c r="O46" s="57"/>
      <c r="P46" s="56" t="s">
        <v>1500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2719</v>
      </c>
      <c r="X46" s="59" t="s">
        <v>2654</v>
      </c>
      <c r="Y46" s="59" t="s">
        <v>2278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3493</v>
      </c>
      <c r="D47" s="53" t="s">
        <v>7</v>
      </c>
      <c r="E47" s="58" t="s">
        <v>103</v>
      </c>
      <c r="F47" s="58" t="s">
        <v>103</v>
      </c>
      <c r="G47" s="81">
        <v>0</v>
      </c>
      <c r="H47" s="81">
        <v>0</v>
      </c>
      <c r="I47" s="148" t="s">
        <v>3</v>
      </c>
      <c r="J47" s="58" t="s">
        <v>1406</v>
      </c>
      <c r="K47" s="59" t="s">
        <v>4017</v>
      </c>
      <c r="L47" s="57" t="s">
        <v>4878</v>
      </c>
      <c r="M47" s="57" t="s">
        <v>4936</v>
      </c>
      <c r="N47" s="57"/>
      <c r="O47" s="57"/>
      <c r="P47" s="56" t="s">
        <v>1579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2739</v>
      </c>
      <c r="X47" s="59" t="s">
        <v>2278</v>
      </c>
      <c r="Y47" s="59" t="s">
        <v>2278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4934</v>
      </c>
      <c r="D48" s="53" t="s">
        <v>2319</v>
      </c>
      <c r="E48" s="58" t="s">
        <v>1140</v>
      </c>
      <c r="F48" s="58" t="s">
        <v>1140</v>
      </c>
      <c r="G48" s="81">
        <v>0</v>
      </c>
      <c r="H48" s="81">
        <v>99</v>
      </c>
      <c r="I48" s="148" t="s">
        <v>3</v>
      </c>
      <c r="J48" s="58" t="s">
        <v>1406</v>
      </c>
      <c r="K48" s="59" t="s">
        <v>4018</v>
      </c>
      <c r="L48" s="57" t="s">
        <v>4878</v>
      </c>
      <c r="M48" s="57" t="s">
        <v>4941</v>
      </c>
      <c r="N48" s="57"/>
      <c r="O48" s="57"/>
      <c r="P48" s="56" t="s">
        <v>1642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2278</v>
      </c>
      <c r="X48" s="59" t="s">
        <v>2278</v>
      </c>
      <c r="Y48" s="59" t="s">
        <v>2278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3494</v>
      </c>
      <c r="D49" s="53" t="s">
        <v>271</v>
      </c>
      <c r="E49" s="58" t="s">
        <v>1271</v>
      </c>
      <c r="F49" s="58" t="s">
        <v>1271</v>
      </c>
      <c r="G49" s="81">
        <v>0</v>
      </c>
      <c r="H49" s="81">
        <v>99</v>
      </c>
      <c r="I49" s="148" t="s">
        <v>3</v>
      </c>
      <c r="J49" s="58" t="s">
        <v>1406</v>
      </c>
      <c r="K49" s="59" t="s">
        <v>4017</v>
      </c>
      <c r="L49" s="57" t="s">
        <v>4878</v>
      </c>
      <c r="M49" s="57" t="s">
        <v>4941</v>
      </c>
      <c r="N49" s="57"/>
      <c r="O49" s="57"/>
      <c r="P49" s="56" t="s">
        <v>1919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2739</v>
      </c>
      <c r="X49" s="82" t="s">
        <v>2654</v>
      </c>
      <c r="Y49" s="83" t="s">
        <v>2278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3495</v>
      </c>
      <c r="D50" s="53" t="s">
        <v>7</v>
      </c>
      <c r="E50" s="58" t="s">
        <v>337</v>
      </c>
      <c r="F50" s="58" t="s">
        <v>337</v>
      </c>
      <c r="G50" s="81">
        <v>0</v>
      </c>
      <c r="H50" s="81">
        <v>99</v>
      </c>
      <c r="I50" s="148" t="s">
        <v>3</v>
      </c>
      <c r="J50" s="58" t="s">
        <v>1406</v>
      </c>
      <c r="K50" s="59" t="s">
        <v>4017</v>
      </c>
      <c r="L50" s="57" t="s">
        <v>4878</v>
      </c>
      <c r="M50" s="57" t="s">
        <v>4941</v>
      </c>
      <c r="N50" s="57"/>
      <c r="O50" s="57"/>
      <c r="P50" s="56" t="s">
        <v>3265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2739</v>
      </c>
      <c r="X50" s="59" t="s">
        <v>2648</v>
      </c>
      <c r="Y50" s="59" t="s">
        <v>2278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3496</v>
      </c>
      <c r="D51" s="53" t="s">
        <v>7</v>
      </c>
      <c r="E51" s="58" t="s">
        <v>338</v>
      </c>
      <c r="F51" s="58" t="s">
        <v>338</v>
      </c>
      <c r="G51" s="81">
        <v>0</v>
      </c>
      <c r="H51" s="81">
        <v>99</v>
      </c>
      <c r="I51" s="148" t="s">
        <v>3</v>
      </c>
      <c r="J51" s="58" t="s">
        <v>1406</v>
      </c>
      <c r="K51" s="59" t="s">
        <v>4017</v>
      </c>
      <c r="L51" s="57" t="s">
        <v>4878</v>
      </c>
      <c r="M51" s="57" t="s">
        <v>4941</v>
      </c>
      <c r="N51" s="57"/>
      <c r="O51" s="57"/>
      <c r="P51" s="56" t="s">
        <v>3266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2739</v>
      </c>
      <c r="X51" s="59" t="s">
        <v>2648</v>
      </c>
      <c r="Y51" s="59" t="s">
        <v>2278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3497</v>
      </c>
      <c r="D52" s="53" t="s">
        <v>7</v>
      </c>
      <c r="E52" s="58" t="s">
        <v>1277</v>
      </c>
      <c r="F52" s="58" t="s">
        <v>1277</v>
      </c>
      <c r="G52" s="81">
        <v>0</v>
      </c>
      <c r="H52" s="81">
        <v>99</v>
      </c>
      <c r="I52" s="148" t="s">
        <v>3</v>
      </c>
      <c r="J52" s="58" t="s">
        <v>1406</v>
      </c>
      <c r="K52" s="59" t="s">
        <v>4017</v>
      </c>
      <c r="L52" s="57" t="s">
        <v>4878</v>
      </c>
      <c r="M52" s="57" t="s">
        <v>4941</v>
      </c>
      <c r="N52" s="57"/>
      <c r="O52" s="57"/>
      <c r="P52" s="56" t="s">
        <v>1925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2739</v>
      </c>
      <c r="X52" s="59" t="s">
        <v>2648</v>
      </c>
      <c r="Y52" s="59" t="s">
        <v>2278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3498</v>
      </c>
      <c r="D53" s="53" t="s">
        <v>7</v>
      </c>
      <c r="E53" s="58" t="s">
        <v>339</v>
      </c>
      <c r="F53" s="58" t="s">
        <v>339</v>
      </c>
      <c r="G53" s="81">
        <v>0</v>
      </c>
      <c r="H53" s="81">
        <v>99</v>
      </c>
      <c r="I53" s="148" t="s">
        <v>3</v>
      </c>
      <c r="J53" s="58" t="s">
        <v>1406</v>
      </c>
      <c r="K53" s="59" t="s">
        <v>4017</v>
      </c>
      <c r="L53" s="57" t="s">
        <v>4878</v>
      </c>
      <c r="M53" s="57" t="s">
        <v>4941</v>
      </c>
      <c r="N53" s="57"/>
      <c r="O53" s="57"/>
      <c r="P53" s="56" t="s">
        <v>1926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2739</v>
      </c>
      <c r="X53" s="59" t="s">
        <v>2648</v>
      </c>
      <c r="Y53" s="59" t="s">
        <v>2278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3649</v>
      </c>
      <c r="D54" s="104" t="s">
        <v>7</v>
      </c>
      <c r="E54" s="105" t="s">
        <v>1073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1406</v>
      </c>
      <c r="K54" s="106" t="s">
        <v>4017</v>
      </c>
      <c r="L54" s="107" t="s">
        <v>4879</v>
      </c>
      <c r="M54" s="57" t="s">
        <v>4936</v>
      </c>
      <c r="P54" s="18" t="s">
        <v>1502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2278</v>
      </c>
      <c r="X54" s="106" t="s">
        <v>2278</v>
      </c>
      <c r="Y54" s="106" t="s">
        <v>2278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3680</v>
      </c>
      <c r="D55" s="104" t="s">
        <v>7</v>
      </c>
      <c r="E55" s="105" t="s">
        <v>1216</v>
      </c>
      <c r="F55" s="105" t="s">
        <v>252</v>
      </c>
      <c r="G55" s="160">
        <v>0</v>
      </c>
      <c r="H55" s="160">
        <v>0</v>
      </c>
      <c r="I55" s="148" t="s">
        <v>3</v>
      </c>
      <c r="J55" s="105" t="s">
        <v>1406</v>
      </c>
      <c r="K55" s="106" t="s">
        <v>4017</v>
      </c>
      <c r="L55" s="107" t="s">
        <v>4879</v>
      </c>
      <c r="M55" s="57" t="s">
        <v>4936</v>
      </c>
      <c r="P55" s="18" t="s">
        <v>1800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2716</v>
      </c>
      <c r="X55" s="106" t="s">
        <v>2278</v>
      </c>
      <c r="Y55" s="106" t="s">
        <v>2278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3501</v>
      </c>
      <c r="D56" s="53" t="s">
        <v>271</v>
      </c>
      <c r="E56" s="58" t="s">
        <v>1233</v>
      </c>
      <c r="F56" s="58" t="s">
        <v>1233</v>
      </c>
      <c r="G56" s="81">
        <v>0</v>
      </c>
      <c r="H56" s="81">
        <v>99</v>
      </c>
      <c r="I56" s="148" t="s">
        <v>3</v>
      </c>
      <c r="J56" s="58" t="s">
        <v>1406</v>
      </c>
      <c r="K56" s="59" t="s">
        <v>4017</v>
      </c>
      <c r="L56" s="57" t="s">
        <v>4878</v>
      </c>
      <c r="M56" s="57" t="s">
        <v>4941</v>
      </c>
      <c r="N56" s="57"/>
      <c r="O56" s="57"/>
      <c r="P56" s="56" t="s">
        <v>1831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2739</v>
      </c>
      <c r="X56" s="59" t="s">
        <v>2278</v>
      </c>
      <c r="Y56" s="59" t="s">
        <v>2278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3502</v>
      </c>
      <c r="D57" s="53" t="s">
        <v>7</v>
      </c>
      <c r="E57" s="58" t="s">
        <v>274</v>
      </c>
      <c r="F57" s="58" t="s">
        <v>274</v>
      </c>
      <c r="G57" s="81">
        <v>0</v>
      </c>
      <c r="H57" s="81">
        <v>99</v>
      </c>
      <c r="I57" s="148" t="s">
        <v>3</v>
      </c>
      <c r="J57" s="58" t="s">
        <v>1406</v>
      </c>
      <c r="K57" s="59" t="s">
        <v>4017</v>
      </c>
      <c r="L57" s="57" t="s">
        <v>4878</v>
      </c>
      <c r="M57" s="57" t="s">
        <v>4941</v>
      </c>
      <c r="N57" s="57"/>
      <c r="O57" s="57"/>
      <c r="P57" s="56" t="s">
        <v>3267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2739</v>
      </c>
      <c r="X57" s="59" t="s">
        <v>2648</v>
      </c>
      <c r="Y57" s="59" t="s">
        <v>2278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3503</v>
      </c>
      <c r="D58" s="53" t="s">
        <v>7</v>
      </c>
      <c r="E58" s="58" t="s">
        <v>275</v>
      </c>
      <c r="F58" s="58" t="s">
        <v>275</v>
      </c>
      <c r="G58" s="81">
        <v>0</v>
      </c>
      <c r="H58" s="81">
        <v>99</v>
      </c>
      <c r="I58" s="148" t="s">
        <v>3</v>
      </c>
      <c r="J58" s="58" t="s">
        <v>1406</v>
      </c>
      <c r="K58" s="59" t="s">
        <v>4017</v>
      </c>
      <c r="L58" s="57" t="s">
        <v>4878</v>
      </c>
      <c r="M58" s="57" t="s">
        <v>4941</v>
      </c>
      <c r="N58" s="57"/>
      <c r="O58" s="57"/>
      <c r="P58" s="56" t="s">
        <v>3268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2739</v>
      </c>
      <c r="X58" s="59" t="s">
        <v>2648</v>
      </c>
      <c r="Y58" s="59" t="s">
        <v>2278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3504</v>
      </c>
      <c r="D59" s="53" t="s">
        <v>7</v>
      </c>
      <c r="E59" s="58" t="s">
        <v>1238</v>
      </c>
      <c r="F59" s="58" t="s">
        <v>1238</v>
      </c>
      <c r="G59" s="81">
        <v>0</v>
      </c>
      <c r="H59" s="81">
        <v>99</v>
      </c>
      <c r="I59" s="148" t="s">
        <v>3</v>
      </c>
      <c r="J59" s="58" t="s">
        <v>1406</v>
      </c>
      <c r="K59" s="59" t="s">
        <v>4017</v>
      </c>
      <c r="L59" s="57" t="s">
        <v>4878</v>
      </c>
      <c r="M59" s="57" t="s">
        <v>4941</v>
      </c>
      <c r="N59" s="57"/>
      <c r="O59" s="57"/>
      <c r="P59" s="56" t="s">
        <v>1836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2739</v>
      </c>
      <c r="X59" s="59" t="s">
        <v>2648</v>
      </c>
      <c r="Y59" s="59" t="s">
        <v>2278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3505</v>
      </c>
      <c r="D60" s="53" t="s">
        <v>7</v>
      </c>
      <c r="E60" s="58" t="s">
        <v>276</v>
      </c>
      <c r="F60" s="58" t="s">
        <v>276</v>
      </c>
      <c r="G60" s="81">
        <v>0</v>
      </c>
      <c r="H60" s="81">
        <v>99</v>
      </c>
      <c r="I60" s="148" t="s">
        <v>3</v>
      </c>
      <c r="J60" s="58" t="s">
        <v>1406</v>
      </c>
      <c r="K60" s="59" t="s">
        <v>4017</v>
      </c>
      <c r="L60" s="57" t="s">
        <v>4878</v>
      </c>
      <c r="M60" s="57" t="s">
        <v>4941</v>
      </c>
      <c r="N60" s="57"/>
      <c r="O60" s="57"/>
      <c r="P60" s="56" t="s">
        <v>1837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2739</v>
      </c>
      <c r="X60" s="59" t="s">
        <v>2648</v>
      </c>
      <c r="Y60" s="59" t="s">
        <v>2278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4377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1406</v>
      </c>
      <c r="K61" s="59" t="s">
        <v>3853</v>
      </c>
      <c r="L61" s="57" t="s">
        <v>4878</v>
      </c>
      <c r="M61" s="57" t="s">
        <v>4941</v>
      </c>
      <c r="N61" s="57"/>
      <c r="P61" s="18" t="s">
        <v>1504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2278</v>
      </c>
      <c r="X61" s="106" t="s">
        <v>2278</v>
      </c>
      <c r="Y61" s="106" t="s">
        <v>2278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4949</v>
      </c>
      <c r="D62" s="104" t="s">
        <v>7</v>
      </c>
      <c r="E62" s="105" t="s">
        <v>86</v>
      </c>
      <c r="F62" s="105" t="s">
        <v>86</v>
      </c>
      <c r="G62" s="103">
        <v>0</v>
      </c>
      <c r="H62" s="103">
        <v>0</v>
      </c>
      <c r="I62" s="148" t="s">
        <v>3</v>
      </c>
      <c r="J62" s="58" t="s">
        <v>1407</v>
      </c>
      <c r="K62" s="106" t="s">
        <v>3853</v>
      </c>
      <c r="L62" s="107" t="s">
        <v>4878</v>
      </c>
      <c r="M62" s="57" t="s">
        <v>4936</v>
      </c>
      <c r="P62" s="18" t="s">
        <v>1548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2744</v>
      </c>
      <c r="X62" s="106" t="s">
        <v>2654</v>
      </c>
      <c r="Y62" s="106" t="s">
        <v>2278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3507</v>
      </c>
      <c r="D63" s="53" t="s">
        <v>7</v>
      </c>
      <c r="E63" s="58" t="s">
        <v>1303</v>
      </c>
      <c r="F63" s="58" t="s">
        <v>1303</v>
      </c>
      <c r="G63" s="81">
        <v>0</v>
      </c>
      <c r="H63" s="81">
        <v>0</v>
      </c>
      <c r="I63" s="148" t="s">
        <v>3</v>
      </c>
      <c r="J63" s="58" t="s">
        <v>1406</v>
      </c>
      <c r="K63" s="59" t="s">
        <v>4017</v>
      </c>
      <c r="L63" s="57" t="s">
        <v>4878</v>
      </c>
      <c r="M63" s="57" t="s">
        <v>4936</v>
      </c>
      <c r="N63" s="57"/>
      <c r="O63" s="57"/>
      <c r="P63" s="56" t="s">
        <v>1985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2716</v>
      </c>
      <c r="X63" s="59" t="s">
        <v>2278</v>
      </c>
      <c r="Y63" s="59" t="s">
        <v>2278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3508</v>
      </c>
      <c r="D64" s="53" t="s">
        <v>7</v>
      </c>
      <c r="E64" s="58" t="s">
        <v>1304</v>
      </c>
      <c r="F64" s="58" t="s">
        <v>1304</v>
      </c>
      <c r="G64" s="81">
        <v>0</v>
      </c>
      <c r="H64" s="81">
        <v>0</v>
      </c>
      <c r="I64" s="148" t="s">
        <v>3</v>
      </c>
      <c r="J64" s="58" t="s">
        <v>1406</v>
      </c>
      <c r="K64" s="59" t="s">
        <v>4017</v>
      </c>
      <c r="L64" s="57" t="s">
        <v>4878</v>
      </c>
      <c r="M64" s="57" t="s">
        <v>4936</v>
      </c>
      <c r="N64" s="57"/>
      <c r="O64" s="57"/>
      <c r="P64" s="56" t="s">
        <v>1986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2716</v>
      </c>
      <c r="X64" s="59" t="s">
        <v>2278</v>
      </c>
      <c r="Y64" s="59" t="s">
        <v>2278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3509</v>
      </c>
      <c r="D65" s="53" t="s">
        <v>7</v>
      </c>
      <c r="E65" s="58" t="s">
        <v>1317</v>
      </c>
      <c r="F65" s="58" t="s">
        <v>1317</v>
      </c>
      <c r="G65" s="81">
        <v>0</v>
      </c>
      <c r="H65" s="81">
        <v>0</v>
      </c>
      <c r="I65" s="148" t="s">
        <v>3</v>
      </c>
      <c r="J65" s="58" t="s">
        <v>1406</v>
      </c>
      <c r="K65" s="59" t="s">
        <v>4017</v>
      </c>
      <c r="L65" s="57" t="s">
        <v>4878</v>
      </c>
      <c r="M65" s="57" t="s">
        <v>4936</v>
      </c>
      <c r="N65" s="57"/>
      <c r="O65" s="57"/>
      <c r="P65" s="56" t="s">
        <v>2013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2716</v>
      </c>
      <c r="X65" s="59" t="s">
        <v>2278</v>
      </c>
      <c r="Y65" s="59" t="s">
        <v>2278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3510</v>
      </c>
      <c r="D66" s="53" t="s">
        <v>7</v>
      </c>
      <c r="E66" s="58" t="s">
        <v>452</v>
      </c>
      <c r="F66" s="58" t="s">
        <v>452</v>
      </c>
      <c r="G66" s="81">
        <v>0</v>
      </c>
      <c r="H66" s="81">
        <v>0</v>
      </c>
      <c r="I66" s="148" t="s">
        <v>3</v>
      </c>
      <c r="J66" s="58" t="s">
        <v>1406</v>
      </c>
      <c r="K66" s="59" t="s">
        <v>4017</v>
      </c>
      <c r="L66" s="57" t="s">
        <v>4879</v>
      </c>
      <c r="M66" s="57" t="s">
        <v>4936</v>
      </c>
      <c r="N66" s="57"/>
      <c r="O66" s="57"/>
      <c r="P66" s="56" t="s">
        <v>2104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2743</v>
      </c>
      <c r="X66" s="59" t="s">
        <v>2278</v>
      </c>
      <c r="Y66" s="59" t="s">
        <v>2649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3511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1406</v>
      </c>
      <c r="K67" s="59" t="s">
        <v>4017</v>
      </c>
      <c r="L67" s="57" t="s">
        <v>4878</v>
      </c>
      <c r="M67" s="57" t="s">
        <v>4936</v>
      </c>
      <c r="N67" s="57"/>
      <c r="O67" s="57"/>
      <c r="P67" s="56" t="s">
        <v>1432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2716</v>
      </c>
      <c r="X67" s="59" t="s">
        <v>2278</v>
      </c>
      <c r="Y67" s="59" t="s">
        <v>2778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3512</v>
      </c>
      <c r="D68" s="53" t="s">
        <v>7</v>
      </c>
      <c r="E68" s="58" t="s">
        <v>1316</v>
      </c>
      <c r="F68" s="58" t="s">
        <v>1316</v>
      </c>
      <c r="G68" s="81">
        <v>0</v>
      </c>
      <c r="H68" s="81">
        <v>0</v>
      </c>
      <c r="I68" s="148" t="s">
        <v>3</v>
      </c>
      <c r="J68" s="58" t="s">
        <v>1406</v>
      </c>
      <c r="K68" s="59" t="s">
        <v>4017</v>
      </c>
      <c r="L68" s="57" t="s">
        <v>4878</v>
      </c>
      <c r="M68" s="57" t="s">
        <v>4936</v>
      </c>
      <c r="N68" s="57"/>
      <c r="O68" s="57"/>
      <c r="P68" s="56" t="s">
        <v>2009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2716</v>
      </c>
      <c r="X68" s="59" t="s">
        <v>2278</v>
      </c>
      <c r="Y68" s="59" t="s">
        <v>2647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3513</v>
      </c>
      <c r="D69" s="53" t="s">
        <v>7</v>
      </c>
      <c r="E69" s="58" t="s">
        <v>1034</v>
      </c>
      <c r="F69" s="58" t="s">
        <v>1034</v>
      </c>
      <c r="G69" s="81">
        <v>0</v>
      </c>
      <c r="H69" s="81">
        <v>0</v>
      </c>
      <c r="I69" s="148" t="s">
        <v>3</v>
      </c>
      <c r="J69" s="58" t="s">
        <v>1406</v>
      </c>
      <c r="K69" s="59" t="s">
        <v>4017</v>
      </c>
      <c r="L69" s="57" t="s">
        <v>4878</v>
      </c>
      <c r="M69" s="57" t="s">
        <v>4936</v>
      </c>
      <c r="N69" s="57"/>
      <c r="O69" s="57"/>
      <c r="P69" s="56" t="s">
        <v>1431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2716</v>
      </c>
      <c r="X69" s="59" t="s">
        <v>2278</v>
      </c>
      <c r="Y69" s="59" t="s">
        <v>2278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3514</v>
      </c>
      <c r="D70" s="53" t="s">
        <v>7</v>
      </c>
      <c r="E70" s="58" t="s">
        <v>1110</v>
      </c>
      <c r="F70" s="58" t="s">
        <v>1110</v>
      </c>
      <c r="G70" s="81">
        <v>0</v>
      </c>
      <c r="H70" s="81">
        <v>0</v>
      </c>
      <c r="I70" s="148" t="s">
        <v>3</v>
      </c>
      <c r="J70" s="58" t="s">
        <v>1406</v>
      </c>
      <c r="K70" s="59" t="s">
        <v>4017</v>
      </c>
      <c r="L70" s="57" t="s">
        <v>4879</v>
      </c>
      <c r="M70" s="57" t="s">
        <v>4936</v>
      </c>
      <c r="N70" s="57"/>
      <c r="O70" s="57"/>
      <c r="P70" s="56" t="s">
        <v>3269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2716</v>
      </c>
      <c r="X70" s="59" t="s">
        <v>2278</v>
      </c>
      <c r="Y70" s="59" t="s">
        <v>2278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3692</v>
      </c>
      <c r="D71" s="104" t="s">
        <v>7</v>
      </c>
      <c r="E71" s="105" t="s">
        <v>1249</v>
      </c>
      <c r="F71" s="105" t="s">
        <v>1249</v>
      </c>
      <c r="G71" s="160">
        <v>0</v>
      </c>
      <c r="H71" s="160">
        <v>0</v>
      </c>
      <c r="I71" s="148" t="s">
        <v>3</v>
      </c>
      <c r="J71" s="105" t="s">
        <v>1406</v>
      </c>
      <c r="K71" s="106" t="s">
        <v>4017</v>
      </c>
      <c r="L71" s="107" t="s">
        <v>4878</v>
      </c>
      <c r="M71" s="57" t="s">
        <v>4936</v>
      </c>
      <c r="P71" s="18" t="s">
        <v>1859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2278</v>
      </c>
      <c r="X71" s="106" t="s">
        <v>2648</v>
      </c>
      <c r="Y71" s="106" t="s">
        <v>2278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3516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1406</v>
      </c>
      <c r="K72" s="59" t="s">
        <v>4017</v>
      </c>
      <c r="L72" s="57" t="s">
        <v>4878</v>
      </c>
      <c r="M72" s="57" t="s">
        <v>4936</v>
      </c>
      <c r="N72" s="57"/>
      <c r="O72" s="57"/>
      <c r="P72" s="56" t="s">
        <v>1427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2716</v>
      </c>
      <c r="X72" s="59" t="s">
        <v>2278</v>
      </c>
      <c r="Y72" s="59" t="s">
        <v>2278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3517</v>
      </c>
      <c r="D73" s="61" t="s">
        <v>2861</v>
      </c>
      <c r="E73" s="58" t="s">
        <v>4883</v>
      </c>
      <c r="F73" s="58" t="s">
        <v>4884</v>
      </c>
      <c r="G73" s="81">
        <v>0</v>
      </c>
      <c r="H73" s="81">
        <v>0</v>
      </c>
      <c r="I73" s="148" t="s">
        <v>3</v>
      </c>
      <c r="J73" s="58" t="s">
        <v>1406</v>
      </c>
      <c r="K73" s="59" t="s">
        <v>4017</v>
      </c>
      <c r="L73" s="57" t="s">
        <v>4879</v>
      </c>
      <c r="M73" s="57" t="s">
        <v>4936</v>
      </c>
      <c r="N73" s="57"/>
      <c r="O73" s="57"/>
      <c r="P73" s="56" t="s">
        <v>1700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2716</v>
      </c>
      <c r="X73" s="59" t="s">
        <v>2278</v>
      </c>
      <c r="Y73" s="59" t="s">
        <v>2278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3518</v>
      </c>
      <c r="D74" s="61" t="s">
        <v>2861</v>
      </c>
      <c r="E74" s="58" t="s">
        <v>178</v>
      </c>
      <c r="F74" s="58" t="s">
        <v>178</v>
      </c>
      <c r="G74" s="81">
        <v>0</v>
      </c>
      <c r="H74" s="81">
        <v>0</v>
      </c>
      <c r="I74" s="148" t="s">
        <v>3</v>
      </c>
      <c r="J74" s="58" t="s">
        <v>1406</v>
      </c>
      <c r="K74" s="59" t="s">
        <v>4017</v>
      </c>
      <c r="L74" s="57" t="s">
        <v>4879</v>
      </c>
      <c r="M74" s="57" t="s">
        <v>4936</v>
      </c>
      <c r="N74" s="57"/>
      <c r="O74" s="53" t="s">
        <v>179</v>
      </c>
      <c r="P74" s="56" t="s">
        <v>1688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2716</v>
      </c>
      <c r="X74" s="59" t="s">
        <v>2278</v>
      </c>
      <c r="Y74" s="59" t="s">
        <v>2278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4921</v>
      </c>
      <c r="D75" s="104" t="s">
        <v>7</v>
      </c>
      <c r="E75" s="105" t="s">
        <v>1275</v>
      </c>
      <c r="F75" s="105" t="s">
        <v>336</v>
      </c>
      <c r="G75" s="160">
        <v>0</v>
      </c>
      <c r="H75" s="160">
        <v>0</v>
      </c>
      <c r="I75" s="148" t="s">
        <v>3</v>
      </c>
      <c r="J75" s="58" t="s">
        <v>1407</v>
      </c>
      <c r="K75" s="59" t="s">
        <v>3853</v>
      </c>
      <c r="L75" s="57" t="s">
        <v>4878</v>
      </c>
      <c r="M75" s="57" t="s">
        <v>4936</v>
      </c>
      <c r="P75" s="18" t="s">
        <v>1923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2278</v>
      </c>
      <c r="X75" s="106" t="s">
        <v>2278</v>
      </c>
      <c r="Y75" s="106" t="s">
        <v>2278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3520</v>
      </c>
      <c r="D76" s="61" t="s">
        <v>2861</v>
      </c>
      <c r="E76" s="58" t="s">
        <v>185</v>
      </c>
      <c r="F76" s="58" t="s">
        <v>185</v>
      </c>
      <c r="G76" s="81">
        <v>0</v>
      </c>
      <c r="H76" s="81">
        <v>0</v>
      </c>
      <c r="I76" s="148" t="s">
        <v>3</v>
      </c>
      <c r="J76" s="58" t="s">
        <v>1406</v>
      </c>
      <c r="K76" s="59" t="s">
        <v>4017</v>
      </c>
      <c r="L76" s="57" t="s">
        <v>4879</v>
      </c>
      <c r="M76" s="57" t="s">
        <v>4936</v>
      </c>
      <c r="N76" s="57"/>
      <c r="O76" s="53" t="s">
        <v>186</v>
      </c>
      <c r="P76" s="56" t="s">
        <v>1699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2716</v>
      </c>
      <c r="X76" s="59" t="s">
        <v>2278</v>
      </c>
      <c r="Y76" s="59" t="s">
        <v>2278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3521</v>
      </c>
      <c r="D77" s="61" t="s">
        <v>2861</v>
      </c>
      <c r="E77" s="58" t="s">
        <v>1168</v>
      </c>
      <c r="F77" s="58" t="s">
        <v>1168</v>
      </c>
      <c r="G77" s="81">
        <v>0</v>
      </c>
      <c r="H77" s="81">
        <v>0</v>
      </c>
      <c r="I77" s="148" t="s">
        <v>3</v>
      </c>
      <c r="J77" s="58" t="s">
        <v>1406</v>
      </c>
      <c r="K77" s="59" t="s">
        <v>4017</v>
      </c>
      <c r="L77" s="57" t="s">
        <v>4879</v>
      </c>
      <c r="M77" s="57" t="s">
        <v>4936</v>
      </c>
      <c r="N77" s="57"/>
      <c r="O77" s="57"/>
      <c r="P77" s="56" t="s">
        <v>1707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2716</v>
      </c>
      <c r="X77" s="59" t="s">
        <v>2278</v>
      </c>
      <c r="Y77" s="59" t="s">
        <v>2278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3522</v>
      </c>
      <c r="D78" s="53" t="s">
        <v>7</v>
      </c>
      <c r="E78" s="58" t="s">
        <v>1033</v>
      </c>
      <c r="F78" s="58" t="s">
        <v>1033</v>
      </c>
      <c r="G78" s="81">
        <v>0</v>
      </c>
      <c r="H78" s="81">
        <v>0</v>
      </c>
      <c r="I78" s="148" t="s">
        <v>3</v>
      </c>
      <c r="J78" s="58" t="s">
        <v>1406</v>
      </c>
      <c r="K78" s="59" t="s">
        <v>4017</v>
      </c>
      <c r="L78" s="57" t="s">
        <v>4878</v>
      </c>
      <c r="M78" s="57" t="s">
        <v>4936</v>
      </c>
      <c r="N78" s="57"/>
      <c r="O78" s="57"/>
      <c r="P78" s="56" t="s">
        <v>1429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2716</v>
      </c>
      <c r="X78" s="59" t="s">
        <v>2278</v>
      </c>
      <c r="Y78" s="59" t="s">
        <v>2278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3523</v>
      </c>
      <c r="D79" s="61" t="s">
        <v>2861</v>
      </c>
      <c r="E79" s="58" t="s">
        <v>1076</v>
      </c>
      <c r="F79" s="58" t="s">
        <v>1076</v>
      </c>
      <c r="G79" s="81">
        <v>0</v>
      </c>
      <c r="H79" s="81">
        <v>0</v>
      </c>
      <c r="I79" s="148" t="s">
        <v>3</v>
      </c>
      <c r="J79" s="58" t="s">
        <v>1406</v>
      </c>
      <c r="K79" s="59" t="s">
        <v>4017</v>
      </c>
      <c r="L79" s="57" t="s">
        <v>4879</v>
      </c>
      <c r="M79" s="57" t="s">
        <v>4936</v>
      </c>
      <c r="N79" s="57"/>
      <c r="O79" s="53" t="s">
        <v>18</v>
      </c>
      <c r="P79" s="56" t="s">
        <v>1506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2715</v>
      </c>
      <c r="X79" s="59" t="s">
        <v>2278</v>
      </c>
      <c r="Y79" s="59" t="s">
        <v>2278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3524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1406</v>
      </c>
      <c r="K80" s="59" t="s">
        <v>4017</v>
      </c>
      <c r="L80" s="57" t="s">
        <v>4879</v>
      </c>
      <c r="M80" s="57" t="s">
        <v>4936</v>
      </c>
      <c r="N80" s="57"/>
      <c r="O80" s="57"/>
      <c r="P80" s="56" t="s">
        <v>1507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2715</v>
      </c>
      <c r="X80" s="59" t="s">
        <v>2278</v>
      </c>
      <c r="Y80" s="59" t="s">
        <v>2278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3525</v>
      </c>
      <c r="D81" s="61" t="s">
        <v>2861</v>
      </c>
      <c r="E81" s="58" t="s">
        <v>1265</v>
      </c>
      <c r="F81" s="58" t="s">
        <v>1265</v>
      </c>
      <c r="G81" s="161">
        <v>0</v>
      </c>
      <c r="H81" s="161">
        <v>0</v>
      </c>
      <c r="I81" s="148" t="s">
        <v>3</v>
      </c>
      <c r="J81" s="58" t="s">
        <v>1406</v>
      </c>
      <c r="K81" s="59" t="s">
        <v>4017</v>
      </c>
      <c r="L81" s="57" t="s">
        <v>4879</v>
      </c>
      <c r="M81" s="57" t="s">
        <v>4936</v>
      </c>
      <c r="N81" s="57"/>
      <c r="O81" s="53" t="s">
        <v>323</v>
      </c>
      <c r="P81" s="56" t="s">
        <v>1903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2715</v>
      </c>
      <c r="X81" s="59" t="s">
        <v>2278</v>
      </c>
      <c r="Y81" s="59" t="s">
        <v>2278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4950</v>
      </c>
      <c r="D82" s="104" t="s">
        <v>2319</v>
      </c>
      <c r="E82" s="105" t="s">
        <v>3867</v>
      </c>
      <c r="F82" s="105" t="s">
        <v>3867</v>
      </c>
      <c r="G82" s="160">
        <v>0</v>
      </c>
      <c r="H82" s="160">
        <v>99</v>
      </c>
      <c r="I82" s="148" t="s">
        <v>3</v>
      </c>
      <c r="J82" s="58" t="s">
        <v>1407</v>
      </c>
      <c r="K82" s="106" t="s">
        <v>4017</v>
      </c>
      <c r="L82" s="107" t="s">
        <v>4878</v>
      </c>
      <c r="M82" s="57" t="s">
        <v>4941</v>
      </c>
      <c r="P82" s="18" t="s">
        <v>3868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2278</v>
      </c>
      <c r="X82" s="106" t="s">
        <v>2278</v>
      </c>
      <c r="Y82" s="106" t="s">
        <v>2278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3527</v>
      </c>
      <c r="D83" s="53" t="s">
        <v>7</v>
      </c>
      <c r="E83" s="58" t="s">
        <v>325</v>
      </c>
      <c r="F83" s="58" t="s">
        <v>325</v>
      </c>
      <c r="G83" s="81">
        <v>0</v>
      </c>
      <c r="H83" s="81">
        <v>0</v>
      </c>
      <c r="I83" s="148" t="s">
        <v>3</v>
      </c>
      <c r="J83" s="58" t="s">
        <v>1406</v>
      </c>
      <c r="K83" s="59" t="s">
        <v>4017</v>
      </c>
      <c r="L83" s="57" t="s">
        <v>4879</v>
      </c>
      <c r="M83" s="57" t="s">
        <v>4936</v>
      </c>
      <c r="N83" s="57"/>
      <c r="O83" s="57"/>
      <c r="P83" s="56" t="s">
        <v>1905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2716</v>
      </c>
      <c r="X83" s="59" t="s">
        <v>2278</v>
      </c>
      <c r="Y83" s="59" t="s">
        <v>2278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3528</v>
      </c>
      <c r="D84" s="61" t="s">
        <v>2861</v>
      </c>
      <c r="E84" s="58" t="s">
        <v>1284</v>
      </c>
      <c r="F84" s="58" t="s">
        <v>1284</v>
      </c>
      <c r="G84" s="81">
        <v>0</v>
      </c>
      <c r="H84" s="81">
        <v>0</v>
      </c>
      <c r="I84" s="148" t="s">
        <v>3</v>
      </c>
      <c r="J84" s="58" t="s">
        <v>1406</v>
      </c>
      <c r="K84" s="59" t="s">
        <v>4017</v>
      </c>
      <c r="L84" s="57" t="s">
        <v>4879</v>
      </c>
      <c r="M84" s="57" t="s">
        <v>4936</v>
      </c>
      <c r="N84" s="57"/>
      <c r="O84" s="53" t="s">
        <v>323</v>
      </c>
      <c r="P84" s="56" t="s">
        <v>1937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2715</v>
      </c>
      <c r="X84" s="59" t="s">
        <v>2278</v>
      </c>
      <c r="Y84" s="59" t="s">
        <v>2278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3529</v>
      </c>
      <c r="D85" s="53" t="s">
        <v>7</v>
      </c>
      <c r="E85" s="58" t="s">
        <v>350</v>
      </c>
      <c r="F85" s="58" t="s">
        <v>350</v>
      </c>
      <c r="G85" s="81">
        <v>0</v>
      </c>
      <c r="H85" s="81">
        <v>0</v>
      </c>
      <c r="I85" s="148" t="s">
        <v>3</v>
      </c>
      <c r="J85" s="58" t="s">
        <v>1406</v>
      </c>
      <c r="K85" s="59" t="s">
        <v>4017</v>
      </c>
      <c r="L85" s="57" t="s">
        <v>4879</v>
      </c>
      <c r="M85" s="57" t="s">
        <v>4936</v>
      </c>
      <c r="N85" s="57"/>
      <c r="O85" s="57"/>
      <c r="P85" s="56" t="s">
        <v>1938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2715</v>
      </c>
      <c r="X85" s="59" t="s">
        <v>2278</v>
      </c>
      <c r="Y85" s="59" t="s">
        <v>2278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3530</v>
      </c>
      <c r="D86" s="61" t="s">
        <v>2861</v>
      </c>
      <c r="E86" s="58" t="s">
        <v>1043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1406</v>
      </c>
      <c r="K86" s="59" t="s">
        <v>4017</v>
      </c>
      <c r="L86" s="57" t="s">
        <v>4879</v>
      </c>
      <c r="M86" s="57" t="s">
        <v>4936</v>
      </c>
      <c r="N86" s="57"/>
      <c r="O86" s="53" t="s">
        <v>18</v>
      </c>
      <c r="P86" s="56" t="s">
        <v>1443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2715</v>
      </c>
      <c r="X86" s="59" t="s">
        <v>2278</v>
      </c>
      <c r="Y86" s="59" t="s">
        <v>2278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3531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1406</v>
      </c>
      <c r="K87" s="59" t="s">
        <v>4017</v>
      </c>
      <c r="L87" s="57" t="s">
        <v>4879</v>
      </c>
      <c r="M87" s="57" t="s">
        <v>4936</v>
      </c>
      <c r="N87" s="57"/>
      <c r="O87" s="57"/>
      <c r="P87" s="56" t="s">
        <v>1444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2715</v>
      </c>
      <c r="X87" s="59" t="s">
        <v>2278</v>
      </c>
      <c r="Y87" s="59" t="s">
        <v>2823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3532</v>
      </c>
      <c r="D88" s="61" t="s">
        <v>2861</v>
      </c>
      <c r="E88" s="58" t="s">
        <v>1044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1406</v>
      </c>
      <c r="K88" s="59" t="s">
        <v>4017</v>
      </c>
      <c r="L88" s="57" t="s">
        <v>4879</v>
      </c>
      <c r="M88" s="57" t="s">
        <v>4936</v>
      </c>
      <c r="N88" s="57"/>
      <c r="O88" s="53" t="s">
        <v>18</v>
      </c>
      <c r="P88" s="56" t="s">
        <v>1445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2715</v>
      </c>
      <c r="X88" s="59" t="s">
        <v>2278</v>
      </c>
      <c r="Y88" s="59" t="s">
        <v>2278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3533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1406</v>
      </c>
      <c r="K89" s="59" t="s">
        <v>4017</v>
      </c>
      <c r="L89" s="57" t="s">
        <v>4879</v>
      </c>
      <c r="M89" s="57" t="s">
        <v>4936</v>
      </c>
      <c r="N89" s="57"/>
      <c r="O89" s="57"/>
      <c r="P89" s="56" t="s">
        <v>1447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2715</v>
      </c>
      <c r="X89" s="59" t="s">
        <v>2278</v>
      </c>
      <c r="Y89" s="59" t="s">
        <v>2821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3534</v>
      </c>
      <c r="D90" s="61" t="s">
        <v>2861</v>
      </c>
      <c r="E90" s="58" t="s">
        <v>1045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1406</v>
      </c>
      <c r="K90" s="59" t="s">
        <v>4017</v>
      </c>
      <c r="L90" s="57" t="s">
        <v>4879</v>
      </c>
      <c r="M90" s="57" t="s">
        <v>4936</v>
      </c>
      <c r="N90" s="57"/>
      <c r="O90" s="53" t="s">
        <v>18</v>
      </c>
      <c r="P90" s="56" t="s">
        <v>1446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2715</v>
      </c>
      <c r="X90" s="59" t="s">
        <v>2278</v>
      </c>
      <c r="Y90" s="59" t="s">
        <v>2278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3535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1406</v>
      </c>
      <c r="K91" s="59" t="s">
        <v>4017</v>
      </c>
      <c r="L91" s="62" t="s">
        <v>4879</v>
      </c>
      <c r="M91" s="57" t="s">
        <v>4936</v>
      </c>
      <c r="N91" s="62"/>
      <c r="O91" s="62"/>
      <c r="P91" s="56" t="s">
        <v>1448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2715</v>
      </c>
      <c r="X91" s="59" t="s">
        <v>2278</v>
      </c>
      <c r="Y91" s="59" t="s">
        <v>2822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3536</v>
      </c>
      <c r="D92" s="53" t="s">
        <v>7</v>
      </c>
      <c r="E92" s="58" t="s">
        <v>4885</v>
      </c>
      <c r="F92" s="58" t="s">
        <v>4885</v>
      </c>
      <c r="G92" s="81">
        <v>0</v>
      </c>
      <c r="H92" s="81">
        <v>0</v>
      </c>
      <c r="I92" s="148" t="s">
        <v>3</v>
      </c>
      <c r="J92" s="58" t="s">
        <v>1406</v>
      </c>
      <c r="K92" s="59" t="s">
        <v>4017</v>
      </c>
      <c r="L92" s="57" t="s">
        <v>4879</v>
      </c>
      <c r="M92" s="57" t="s">
        <v>4936</v>
      </c>
      <c r="N92" s="57"/>
      <c r="O92" s="57"/>
      <c r="P92" s="56" t="s">
        <v>1484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2716</v>
      </c>
      <c r="X92" s="59" t="s">
        <v>2278</v>
      </c>
      <c r="Y92" s="59" t="s">
        <v>2278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3537</v>
      </c>
      <c r="D93" s="53" t="s">
        <v>7</v>
      </c>
      <c r="E93" s="58" t="s">
        <v>4886</v>
      </c>
      <c r="F93" s="58" t="s">
        <v>4886</v>
      </c>
      <c r="G93" s="81">
        <v>0</v>
      </c>
      <c r="H93" s="81">
        <v>0</v>
      </c>
      <c r="I93" s="148" t="s">
        <v>3</v>
      </c>
      <c r="J93" s="58" t="s">
        <v>1406</v>
      </c>
      <c r="K93" s="59" t="s">
        <v>4017</v>
      </c>
      <c r="L93" s="57" t="s">
        <v>4879</v>
      </c>
      <c r="M93" s="57" t="s">
        <v>4936</v>
      </c>
      <c r="N93" s="57"/>
      <c r="O93" s="57"/>
      <c r="P93" s="56" t="s">
        <v>1585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2278</v>
      </c>
      <c r="X93" s="59" t="s">
        <v>2278</v>
      </c>
      <c r="Y93" s="59" t="s">
        <v>2278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3538</v>
      </c>
      <c r="D94" s="53" t="s">
        <v>7</v>
      </c>
      <c r="E94" s="58" t="s">
        <v>1130</v>
      </c>
      <c r="F94" s="58" t="s">
        <v>1130</v>
      </c>
      <c r="G94" s="81">
        <v>0</v>
      </c>
      <c r="H94" s="81">
        <v>0</v>
      </c>
      <c r="I94" s="148" t="s">
        <v>3</v>
      </c>
      <c r="J94" s="58" t="s">
        <v>1406</v>
      </c>
      <c r="K94" s="59" t="s">
        <v>4017</v>
      </c>
      <c r="L94" s="62" t="s">
        <v>4878</v>
      </c>
      <c r="M94" s="57" t="s">
        <v>4936</v>
      </c>
      <c r="N94" s="62"/>
      <c r="O94" s="62"/>
      <c r="P94" s="56" t="s">
        <v>1610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2278</v>
      </c>
      <c r="X94" s="59" t="s">
        <v>2278</v>
      </c>
      <c r="Y94" s="59" t="s">
        <v>2278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3539</v>
      </c>
      <c r="D95" s="53" t="s">
        <v>7</v>
      </c>
      <c r="E95" s="58" t="s">
        <v>1155</v>
      </c>
      <c r="F95" s="58" t="s">
        <v>1155</v>
      </c>
      <c r="G95" s="81">
        <v>0</v>
      </c>
      <c r="H95" s="81">
        <v>0</v>
      </c>
      <c r="I95" s="148" t="s">
        <v>3</v>
      </c>
      <c r="J95" s="58" t="s">
        <v>1406</v>
      </c>
      <c r="K95" s="59" t="s">
        <v>4017</v>
      </c>
      <c r="L95" s="57" t="s">
        <v>4878</v>
      </c>
      <c r="M95" s="57" t="s">
        <v>4936</v>
      </c>
      <c r="N95" s="57"/>
      <c r="O95" s="57"/>
      <c r="P95" s="56" t="s">
        <v>1679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2278</v>
      </c>
      <c r="X95" s="59" t="s">
        <v>2278</v>
      </c>
      <c r="Y95" s="59" t="s">
        <v>2278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3540</v>
      </c>
      <c r="D96" s="53" t="s">
        <v>2319</v>
      </c>
      <c r="E96" s="58" t="s">
        <v>1087</v>
      </c>
      <c r="F96" s="58" t="s">
        <v>1087</v>
      </c>
      <c r="G96" s="81">
        <v>0</v>
      </c>
      <c r="H96" s="81">
        <v>99</v>
      </c>
      <c r="I96" s="148" t="s">
        <v>3</v>
      </c>
      <c r="J96" s="58" t="s">
        <v>1406</v>
      </c>
      <c r="K96" s="59" t="s">
        <v>4017</v>
      </c>
      <c r="L96" s="57" t="s">
        <v>4878</v>
      </c>
      <c r="M96" s="57" t="s">
        <v>4941</v>
      </c>
      <c r="N96" s="57"/>
      <c r="O96" s="57"/>
      <c r="P96" s="56" t="s">
        <v>1522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2716</v>
      </c>
      <c r="X96" s="59" t="s">
        <v>2278</v>
      </c>
      <c r="Y96" s="59" t="s">
        <v>2278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3541</v>
      </c>
      <c r="D97" s="53" t="s">
        <v>2319</v>
      </c>
      <c r="E97" s="58" t="s">
        <v>4019</v>
      </c>
      <c r="F97" s="58" t="s">
        <v>4019</v>
      </c>
      <c r="G97" s="81">
        <v>0</v>
      </c>
      <c r="H97" s="81">
        <v>99</v>
      </c>
      <c r="I97" s="148" t="s">
        <v>3</v>
      </c>
      <c r="J97" s="58" t="s">
        <v>1406</v>
      </c>
      <c r="K97" s="59" t="s">
        <v>4017</v>
      </c>
      <c r="L97" s="57" t="s">
        <v>4878</v>
      </c>
      <c r="M97" s="57" t="s">
        <v>4941</v>
      </c>
      <c r="N97" s="57"/>
      <c r="O97" s="57"/>
      <c r="P97" s="56" t="s">
        <v>1639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2716</v>
      </c>
      <c r="X97" s="59" t="s">
        <v>2278</v>
      </c>
      <c r="Y97" s="59" t="s">
        <v>2278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3542</v>
      </c>
      <c r="D98" s="53" t="s">
        <v>7</v>
      </c>
      <c r="E98" s="58" t="s">
        <v>148</v>
      </c>
      <c r="F98" s="58" t="s">
        <v>148</v>
      </c>
      <c r="G98" s="81">
        <v>0</v>
      </c>
      <c r="H98" s="81">
        <v>0</v>
      </c>
      <c r="I98" s="148" t="s">
        <v>3</v>
      </c>
      <c r="J98" s="58" t="s">
        <v>1406</v>
      </c>
      <c r="K98" s="59" t="s">
        <v>4017</v>
      </c>
      <c r="L98" s="57" t="s">
        <v>4878</v>
      </c>
      <c r="M98" s="57" t="s">
        <v>4936</v>
      </c>
      <c r="N98" s="57"/>
      <c r="O98" s="57"/>
      <c r="P98" s="56" t="s">
        <v>1645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2716</v>
      </c>
      <c r="X98" s="59" t="s">
        <v>2278</v>
      </c>
      <c r="Y98" s="59" t="s">
        <v>2278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3543</v>
      </c>
      <c r="D99" s="53" t="s">
        <v>7</v>
      </c>
      <c r="E99" s="58" t="s">
        <v>107</v>
      </c>
      <c r="F99" s="58" t="s">
        <v>107</v>
      </c>
      <c r="G99" s="81">
        <v>0</v>
      </c>
      <c r="H99" s="81">
        <v>0</v>
      </c>
      <c r="I99" s="148" t="s">
        <v>3</v>
      </c>
      <c r="J99" s="58" t="s">
        <v>1406</v>
      </c>
      <c r="K99" s="59" t="s">
        <v>4017</v>
      </c>
      <c r="L99" s="57" t="s">
        <v>4878</v>
      </c>
      <c r="M99" s="57" t="s">
        <v>4936</v>
      </c>
      <c r="N99" s="57"/>
      <c r="O99" s="57"/>
      <c r="P99" s="56" t="s">
        <v>1586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2278</v>
      </c>
      <c r="X99" s="59" t="s">
        <v>2278</v>
      </c>
      <c r="Y99" s="59" t="s">
        <v>2278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3544</v>
      </c>
      <c r="D100" s="53" t="s">
        <v>1010</v>
      </c>
      <c r="E100" s="58" t="s">
        <v>1341</v>
      </c>
      <c r="F100" s="58" t="s">
        <v>1341</v>
      </c>
      <c r="G100" s="60">
        <v>0</v>
      </c>
      <c r="H100" s="60">
        <v>0</v>
      </c>
      <c r="I100" s="148" t="s">
        <v>3</v>
      </c>
      <c r="J100" s="58" t="s">
        <v>1406</v>
      </c>
      <c r="K100" s="59" t="s">
        <v>4017</v>
      </c>
      <c r="L100" s="57" t="s">
        <v>4878</v>
      </c>
      <c r="M100" s="57" t="s">
        <v>4936</v>
      </c>
      <c r="N100" s="57"/>
      <c r="O100" s="57"/>
      <c r="P100" s="56" t="s">
        <v>1010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2716</v>
      </c>
      <c r="X100" s="59" t="s">
        <v>2278</v>
      </c>
      <c r="Y100" s="59" t="s">
        <v>2278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3545</v>
      </c>
      <c r="D101" s="53" t="s">
        <v>435</v>
      </c>
      <c r="E101" s="58" t="s">
        <v>1343</v>
      </c>
      <c r="F101" s="58" t="s">
        <v>1343</v>
      </c>
      <c r="G101" s="60">
        <v>0</v>
      </c>
      <c r="H101" s="60">
        <v>0</v>
      </c>
      <c r="I101" s="148" t="s">
        <v>3</v>
      </c>
      <c r="J101" s="58" t="s">
        <v>1406</v>
      </c>
      <c r="K101" s="59" t="s">
        <v>4017</v>
      </c>
      <c r="L101" s="57" t="s">
        <v>4878</v>
      </c>
      <c r="M101" s="57" t="s">
        <v>4936</v>
      </c>
      <c r="N101" s="57"/>
      <c r="O101" s="57"/>
      <c r="P101" s="56" t="s">
        <v>435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2716</v>
      </c>
      <c r="X101" s="59" t="s">
        <v>2278</v>
      </c>
      <c r="Y101" s="59" t="s">
        <v>2278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3546</v>
      </c>
      <c r="D102" s="61" t="s">
        <v>2862</v>
      </c>
      <c r="E102" s="58" t="s">
        <v>1342</v>
      </c>
      <c r="F102" s="58" t="s">
        <v>1342</v>
      </c>
      <c r="G102" s="60">
        <v>0</v>
      </c>
      <c r="H102" s="60">
        <v>0</v>
      </c>
      <c r="I102" s="148" t="s">
        <v>3</v>
      </c>
      <c r="J102" s="58" t="s">
        <v>1406</v>
      </c>
      <c r="K102" s="59" t="s">
        <v>4017</v>
      </c>
      <c r="L102" s="57" t="s">
        <v>4878</v>
      </c>
      <c r="M102" s="57" t="s">
        <v>4936</v>
      </c>
      <c r="N102" s="57"/>
      <c r="O102" s="53" t="s">
        <v>434</v>
      </c>
      <c r="P102" s="56" t="s">
        <v>433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2716</v>
      </c>
      <c r="X102" s="59" t="s">
        <v>2278</v>
      </c>
      <c r="Y102" s="59" t="s">
        <v>2278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3547</v>
      </c>
      <c r="D103" s="53" t="s">
        <v>437</v>
      </c>
      <c r="E103" s="58" t="s">
        <v>438</v>
      </c>
      <c r="F103" s="58" t="s">
        <v>438</v>
      </c>
      <c r="G103" s="63">
        <v>0</v>
      </c>
      <c r="H103" s="63">
        <v>0</v>
      </c>
      <c r="I103" s="148" t="s">
        <v>3</v>
      </c>
      <c r="J103" s="58" t="s">
        <v>1406</v>
      </c>
      <c r="K103" s="59" t="s">
        <v>4017</v>
      </c>
      <c r="L103" s="57" t="s">
        <v>4878</v>
      </c>
      <c r="M103" s="57" t="s">
        <v>4936</v>
      </c>
      <c r="N103" s="57"/>
      <c r="O103" s="57"/>
      <c r="P103" s="56" t="s">
        <v>437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2716</v>
      </c>
      <c r="X103" s="59" t="s">
        <v>2278</v>
      </c>
      <c r="Y103" s="59" t="s">
        <v>2663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3548</v>
      </c>
      <c r="D104" s="61" t="s">
        <v>2863</v>
      </c>
      <c r="E104" s="58" t="s">
        <v>771</v>
      </c>
      <c r="F104" s="58" t="s">
        <v>771</v>
      </c>
      <c r="G104" s="60">
        <v>0</v>
      </c>
      <c r="H104" s="60">
        <v>0</v>
      </c>
      <c r="I104" s="148" t="s">
        <v>3</v>
      </c>
      <c r="J104" s="58" t="s">
        <v>1406</v>
      </c>
      <c r="K104" s="59" t="s">
        <v>4017</v>
      </c>
      <c r="L104" s="57" t="s">
        <v>4878</v>
      </c>
      <c r="M104" s="57" t="s">
        <v>4936</v>
      </c>
      <c r="N104" s="57"/>
      <c r="O104" s="57"/>
      <c r="P104" s="56" t="s">
        <v>439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2716</v>
      </c>
      <c r="X104" s="59" t="s">
        <v>2278</v>
      </c>
      <c r="Y104" s="59" t="s">
        <v>2278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3549</v>
      </c>
      <c r="D105" s="53" t="s">
        <v>7</v>
      </c>
      <c r="E105" s="58" t="s">
        <v>140</v>
      </c>
      <c r="F105" s="58" t="s">
        <v>140</v>
      </c>
      <c r="G105" s="81">
        <v>0</v>
      </c>
      <c r="H105" s="81">
        <v>0</v>
      </c>
      <c r="I105" s="148" t="s">
        <v>3</v>
      </c>
      <c r="J105" s="58" t="s">
        <v>1406</v>
      </c>
      <c r="K105" s="59" t="s">
        <v>4017</v>
      </c>
      <c r="L105" s="57" t="s">
        <v>4879</v>
      </c>
      <c r="M105" s="57" t="s">
        <v>4936</v>
      </c>
      <c r="N105" s="57"/>
      <c r="O105" s="57"/>
      <c r="P105" s="56" t="s">
        <v>1637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2716</v>
      </c>
      <c r="X105" s="59" t="s">
        <v>2278</v>
      </c>
      <c r="Y105" s="59" t="s">
        <v>2278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4749</v>
      </c>
      <c r="D106" s="53" t="s">
        <v>4624</v>
      </c>
      <c r="E106" s="58" t="s">
        <v>368</v>
      </c>
      <c r="F106" s="58" t="s">
        <v>368</v>
      </c>
      <c r="G106" s="161">
        <v>0</v>
      </c>
      <c r="H106" s="161">
        <v>99</v>
      </c>
      <c r="I106" s="148" t="s">
        <v>3</v>
      </c>
      <c r="J106" s="58" t="s">
        <v>1407</v>
      </c>
      <c r="K106" s="59" t="s">
        <v>3853</v>
      </c>
      <c r="L106" s="57" t="s">
        <v>4878</v>
      </c>
      <c r="M106" s="57" t="s">
        <v>4941</v>
      </c>
      <c r="N106" s="57"/>
      <c r="O106" s="57"/>
      <c r="P106" s="56" t="s">
        <v>1966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2278</v>
      </c>
      <c r="X106" s="59" t="s">
        <v>2654</v>
      </c>
      <c r="Y106" s="59" t="s">
        <v>2278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3551</v>
      </c>
      <c r="D107" s="53" t="s">
        <v>7</v>
      </c>
      <c r="E107" s="58" t="s">
        <v>1179</v>
      </c>
      <c r="F107" s="58" t="s">
        <v>1179</v>
      </c>
      <c r="G107" s="81">
        <v>0</v>
      </c>
      <c r="H107" s="81">
        <v>0</v>
      </c>
      <c r="I107" s="148" t="s">
        <v>3</v>
      </c>
      <c r="J107" s="58" t="s">
        <v>1406</v>
      </c>
      <c r="K107" s="59" t="s">
        <v>4017</v>
      </c>
      <c r="L107" s="57" t="s">
        <v>4879</v>
      </c>
      <c r="M107" s="57" t="s">
        <v>4936</v>
      </c>
      <c r="N107" s="57"/>
      <c r="O107" s="57"/>
      <c r="P107" s="56" t="s">
        <v>1728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2716</v>
      </c>
      <c r="X107" s="59" t="s">
        <v>2278</v>
      </c>
      <c r="Y107" s="59" t="s">
        <v>2278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3552</v>
      </c>
      <c r="D108" s="53" t="s">
        <v>7</v>
      </c>
      <c r="E108" s="58" t="s">
        <v>1176</v>
      </c>
      <c r="F108" s="58" t="s">
        <v>1176</v>
      </c>
      <c r="G108" s="81">
        <v>0</v>
      </c>
      <c r="H108" s="81">
        <v>0</v>
      </c>
      <c r="I108" s="148" t="s">
        <v>3</v>
      </c>
      <c r="J108" s="58" t="s">
        <v>1406</v>
      </c>
      <c r="K108" s="59" t="s">
        <v>4017</v>
      </c>
      <c r="L108" s="57" t="s">
        <v>4879</v>
      </c>
      <c r="M108" s="57" t="s">
        <v>4936</v>
      </c>
      <c r="N108" s="57"/>
      <c r="O108" s="57"/>
      <c r="P108" s="56" t="s">
        <v>1718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2278</v>
      </c>
      <c r="X108" s="59" t="s">
        <v>2278</v>
      </c>
      <c r="Y108" s="59" t="s">
        <v>2278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3553</v>
      </c>
      <c r="D109" s="53" t="s">
        <v>7</v>
      </c>
      <c r="E109" s="58" t="s">
        <v>1178</v>
      </c>
      <c r="F109" s="58" t="s">
        <v>1178</v>
      </c>
      <c r="G109" s="81">
        <v>0</v>
      </c>
      <c r="H109" s="81">
        <v>0</v>
      </c>
      <c r="I109" s="148" t="s">
        <v>3</v>
      </c>
      <c r="J109" s="58" t="s">
        <v>1406</v>
      </c>
      <c r="K109" s="59" t="s">
        <v>4017</v>
      </c>
      <c r="L109" s="57" t="s">
        <v>4879</v>
      </c>
      <c r="M109" s="57" t="s">
        <v>4936</v>
      </c>
      <c r="N109" s="57"/>
      <c r="O109" s="57"/>
      <c r="P109" s="56" t="s">
        <v>1723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2278</v>
      </c>
      <c r="X109" s="59" t="s">
        <v>2278</v>
      </c>
      <c r="Y109" s="59" t="s">
        <v>2278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3554</v>
      </c>
      <c r="D110" s="53" t="s">
        <v>7</v>
      </c>
      <c r="E110" s="58" t="s">
        <v>1357</v>
      </c>
      <c r="F110" s="58" t="s">
        <v>1357</v>
      </c>
      <c r="G110" s="81">
        <v>0</v>
      </c>
      <c r="H110" s="81">
        <v>0</v>
      </c>
      <c r="I110" s="148" t="s">
        <v>3</v>
      </c>
      <c r="J110" s="58" t="s">
        <v>1406</v>
      </c>
      <c r="K110" s="59" t="s">
        <v>4017</v>
      </c>
      <c r="L110" s="57" t="s">
        <v>4879</v>
      </c>
      <c r="M110" s="57" t="s">
        <v>4936</v>
      </c>
      <c r="N110" s="57"/>
      <c r="O110" s="57"/>
      <c r="P110" s="56" t="s">
        <v>2111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2716</v>
      </c>
      <c r="X110" s="59" t="s">
        <v>2278</v>
      </c>
      <c r="Y110" s="59" t="s">
        <v>2651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3555</v>
      </c>
      <c r="D111" s="53" t="s">
        <v>7</v>
      </c>
      <c r="E111" s="58" t="s">
        <v>237</v>
      </c>
      <c r="F111" s="58" t="s">
        <v>237</v>
      </c>
      <c r="G111" s="81">
        <v>0</v>
      </c>
      <c r="H111" s="81">
        <v>0</v>
      </c>
      <c r="I111" s="148" t="s">
        <v>3</v>
      </c>
      <c r="J111" s="58" t="s">
        <v>1406</v>
      </c>
      <c r="K111" s="59" t="s">
        <v>4017</v>
      </c>
      <c r="L111" s="57" t="s">
        <v>4878</v>
      </c>
      <c r="M111" s="57" t="s">
        <v>4936</v>
      </c>
      <c r="N111" s="57"/>
      <c r="O111" s="57"/>
      <c r="P111" s="56" t="s">
        <v>1775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2744</v>
      </c>
      <c r="X111" s="59" t="s">
        <v>2278</v>
      </c>
      <c r="Y111" s="59" t="s">
        <v>2278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3556</v>
      </c>
      <c r="D112" s="53" t="s">
        <v>7</v>
      </c>
      <c r="E112" s="58" t="s">
        <v>1205</v>
      </c>
      <c r="F112" s="58" t="s">
        <v>1205</v>
      </c>
      <c r="G112" s="81">
        <v>0</v>
      </c>
      <c r="H112" s="81">
        <v>0</v>
      </c>
      <c r="I112" s="148" t="s">
        <v>3</v>
      </c>
      <c r="J112" s="58" t="s">
        <v>1406</v>
      </c>
      <c r="K112" s="59" t="s">
        <v>4017</v>
      </c>
      <c r="L112" s="57" t="s">
        <v>4878</v>
      </c>
      <c r="M112" s="57" t="s">
        <v>4936</v>
      </c>
      <c r="N112" s="57"/>
      <c r="O112" s="57"/>
      <c r="P112" s="56" t="s">
        <v>1776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2716</v>
      </c>
      <c r="X112" s="59" t="s">
        <v>2278</v>
      </c>
      <c r="Y112" s="59" t="s">
        <v>2278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3557</v>
      </c>
      <c r="D113" s="53" t="s">
        <v>7</v>
      </c>
      <c r="E113" s="58" t="s">
        <v>382</v>
      </c>
      <c r="F113" s="58" t="s">
        <v>382</v>
      </c>
      <c r="G113" s="81">
        <v>0</v>
      </c>
      <c r="H113" s="81">
        <v>0</v>
      </c>
      <c r="I113" s="148" t="s">
        <v>3</v>
      </c>
      <c r="J113" s="58" t="s">
        <v>1406</v>
      </c>
      <c r="K113" s="59" t="s">
        <v>4017</v>
      </c>
      <c r="L113" s="57" t="s">
        <v>4879</v>
      </c>
      <c r="M113" s="57" t="s">
        <v>4936</v>
      </c>
      <c r="N113" s="57"/>
      <c r="O113" s="57"/>
      <c r="P113" s="56" t="s">
        <v>1994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2716</v>
      </c>
      <c r="X113" s="59" t="s">
        <v>2278</v>
      </c>
      <c r="Y113" s="59" t="s">
        <v>2278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3558</v>
      </c>
      <c r="D114" s="53" t="s">
        <v>7</v>
      </c>
      <c r="E114" s="58" t="s">
        <v>420</v>
      </c>
      <c r="F114" s="58" t="s">
        <v>420</v>
      </c>
      <c r="G114" s="161">
        <v>0</v>
      </c>
      <c r="H114" s="161">
        <v>0</v>
      </c>
      <c r="I114" s="58" t="s">
        <v>1</v>
      </c>
      <c r="J114" s="58" t="s">
        <v>1406</v>
      </c>
      <c r="K114" s="59" t="s">
        <v>4017</v>
      </c>
      <c r="L114" s="57" t="s">
        <v>4878</v>
      </c>
      <c r="M114" s="57" t="s">
        <v>4936</v>
      </c>
      <c r="N114" s="57"/>
      <c r="O114" s="57"/>
      <c r="P114" s="56" t="s">
        <v>3270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2718</v>
      </c>
      <c r="X114" s="59" t="s">
        <v>2654</v>
      </c>
      <c r="Y114" s="59" t="s">
        <v>2278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3559</v>
      </c>
      <c r="D115" s="53" t="s">
        <v>2404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1406</v>
      </c>
      <c r="K115" s="59" t="s">
        <v>4017</v>
      </c>
      <c r="L115" s="57" t="s">
        <v>4878</v>
      </c>
      <c r="M115" s="57" t="s">
        <v>4943</v>
      </c>
      <c r="N115" s="57"/>
      <c r="O115" s="57"/>
      <c r="P115" s="56" t="s">
        <v>1485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2278</v>
      </c>
      <c r="X115" s="59" t="s">
        <v>2278</v>
      </c>
      <c r="Y115" s="59" t="s">
        <v>2278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3560</v>
      </c>
      <c r="D116" s="53" t="s">
        <v>2404</v>
      </c>
      <c r="E116" s="58" t="s">
        <v>318</v>
      </c>
      <c r="F116" s="58" t="s">
        <v>318</v>
      </c>
      <c r="G116" s="81">
        <v>0</v>
      </c>
      <c r="H116" s="81">
        <v>99</v>
      </c>
      <c r="I116" s="148" t="s">
        <v>3</v>
      </c>
      <c r="J116" s="58" t="s">
        <v>1406</v>
      </c>
      <c r="K116" s="59" t="s">
        <v>4017</v>
      </c>
      <c r="L116" s="57" t="s">
        <v>4878</v>
      </c>
      <c r="M116" s="57" t="s">
        <v>4943</v>
      </c>
      <c r="N116" s="57"/>
      <c r="O116" s="57"/>
      <c r="P116" s="56" t="s">
        <v>1899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2278</v>
      </c>
      <c r="X116" s="59" t="s">
        <v>2278</v>
      </c>
      <c r="Y116" s="59" t="s">
        <v>2278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3561</v>
      </c>
      <c r="D117" s="53" t="s">
        <v>2404</v>
      </c>
      <c r="E117" s="58" t="s">
        <v>102</v>
      </c>
      <c r="F117" s="58" t="s">
        <v>102</v>
      </c>
      <c r="G117" s="81">
        <v>0</v>
      </c>
      <c r="H117" s="81">
        <v>99</v>
      </c>
      <c r="I117" s="148" t="s">
        <v>3</v>
      </c>
      <c r="J117" s="58" t="s">
        <v>1406</v>
      </c>
      <c r="K117" s="59" t="s">
        <v>4017</v>
      </c>
      <c r="L117" s="57" t="s">
        <v>4878</v>
      </c>
      <c r="M117" s="57" t="s">
        <v>4943</v>
      </c>
      <c r="N117" s="57"/>
      <c r="O117" s="57"/>
      <c r="P117" s="56" t="s">
        <v>1577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2278</v>
      </c>
      <c r="X117" s="59" t="s">
        <v>2278</v>
      </c>
      <c r="Y117" s="59" t="s">
        <v>2278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4360</v>
      </c>
      <c r="D118" s="104" t="s">
        <v>4607</v>
      </c>
      <c r="E118" s="105" t="s">
        <v>222</v>
      </c>
      <c r="F118" s="105" t="s">
        <v>222</v>
      </c>
      <c r="G118" s="160">
        <v>0</v>
      </c>
      <c r="H118" s="160">
        <v>0</v>
      </c>
      <c r="I118" s="148" t="s">
        <v>3</v>
      </c>
      <c r="J118" s="58" t="s">
        <v>1406</v>
      </c>
      <c r="K118" s="59" t="s">
        <v>3853</v>
      </c>
      <c r="L118" s="57" t="s">
        <v>4878</v>
      </c>
      <c r="M118" s="57" t="s">
        <v>4936</v>
      </c>
      <c r="N118" s="57"/>
      <c r="P118" s="18" t="s">
        <v>1755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2278</v>
      </c>
      <c r="X118" s="106" t="s">
        <v>2278</v>
      </c>
      <c r="Y118" s="106" t="s">
        <v>2278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3839</v>
      </c>
      <c r="D119" s="53" t="s">
        <v>7</v>
      </c>
      <c r="E119" s="112" t="s">
        <v>3863</v>
      </c>
      <c r="F119" s="112" t="s">
        <v>3863</v>
      </c>
      <c r="G119" s="65">
        <v>0</v>
      </c>
      <c r="H119" s="65">
        <v>0</v>
      </c>
      <c r="I119" s="58" t="s">
        <v>1</v>
      </c>
      <c r="J119" s="58" t="s">
        <v>1406</v>
      </c>
      <c r="K119" s="59" t="s">
        <v>3853</v>
      </c>
      <c r="L119" s="57" t="s">
        <v>4878</v>
      </c>
      <c r="M119" s="57" t="s">
        <v>4944</v>
      </c>
      <c r="N119" s="57"/>
      <c r="O119" s="57" t="s">
        <v>4020</v>
      </c>
      <c r="P119" s="56" t="s">
        <v>3869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3754</v>
      </c>
      <c r="D120" s="104" t="s">
        <v>4498</v>
      </c>
      <c r="E120" s="105" t="s">
        <v>1346</v>
      </c>
      <c r="F120" s="105" t="s">
        <v>1346</v>
      </c>
      <c r="G120" s="113">
        <v>0</v>
      </c>
      <c r="H120" s="113">
        <v>0</v>
      </c>
      <c r="I120" s="148" t="s">
        <v>3</v>
      </c>
      <c r="J120" s="105" t="s">
        <v>1406</v>
      </c>
      <c r="K120" s="106" t="s">
        <v>4017</v>
      </c>
      <c r="L120" s="107" t="s">
        <v>4878</v>
      </c>
      <c r="M120" s="57" t="s">
        <v>4936</v>
      </c>
      <c r="P120" s="18" t="s">
        <v>2086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2715</v>
      </c>
      <c r="X120" s="106" t="s">
        <v>2278</v>
      </c>
      <c r="Y120" s="106" t="s">
        <v>2278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3754</v>
      </c>
      <c r="D121" s="104" t="s">
        <v>4502</v>
      </c>
      <c r="E121" s="105" t="s">
        <v>441</v>
      </c>
      <c r="F121" s="105" t="s">
        <v>441</v>
      </c>
      <c r="G121" s="113">
        <v>0</v>
      </c>
      <c r="H121" s="113">
        <v>0</v>
      </c>
      <c r="I121" s="148" t="s">
        <v>3</v>
      </c>
      <c r="J121" s="105" t="s">
        <v>1406</v>
      </c>
      <c r="K121" s="106" t="s">
        <v>4017</v>
      </c>
      <c r="L121" s="107" t="s">
        <v>4878</v>
      </c>
      <c r="M121" s="57" t="s">
        <v>4936</v>
      </c>
      <c r="P121" s="18" t="s">
        <v>2087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2715</v>
      </c>
      <c r="X121" s="106" t="s">
        <v>2278</v>
      </c>
      <c r="Y121" s="106" t="s">
        <v>2278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3754</v>
      </c>
      <c r="D122" s="104" t="s">
        <v>4500</v>
      </c>
      <c r="E122" s="105" t="s">
        <v>442</v>
      </c>
      <c r="F122" s="105" t="s">
        <v>442</v>
      </c>
      <c r="G122" s="113">
        <v>0</v>
      </c>
      <c r="H122" s="113">
        <v>0</v>
      </c>
      <c r="I122" s="148" t="s">
        <v>3</v>
      </c>
      <c r="J122" s="105" t="s">
        <v>1406</v>
      </c>
      <c r="K122" s="106" t="s">
        <v>4017</v>
      </c>
      <c r="L122" s="107" t="s">
        <v>4878</v>
      </c>
      <c r="M122" s="57" t="s">
        <v>4936</v>
      </c>
      <c r="P122" s="18" t="s">
        <v>2088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2715</v>
      </c>
      <c r="X122" s="106" t="s">
        <v>2278</v>
      </c>
      <c r="Y122" s="106" t="s">
        <v>2278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3754</v>
      </c>
      <c r="D123" s="104" t="s">
        <v>4501</v>
      </c>
      <c r="E123" s="105" t="s">
        <v>447</v>
      </c>
      <c r="F123" s="105" t="s">
        <v>447</v>
      </c>
      <c r="G123" s="160">
        <v>0</v>
      </c>
      <c r="H123" s="160">
        <v>0</v>
      </c>
      <c r="I123" s="148" t="s">
        <v>3</v>
      </c>
      <c r="J123" s="105" t="s">
        <v>1406</v>
      </c>
      <c r="K123" s="106" t="s">
        <v>4017</v>
      </c>
      <c r="L123" s="107" t="s">
        <v>4878</v>
      </c>
      <c r="M123" s="57" t="s">
        <v>4936</v>
      </c>
      <c r="P123" s="18" t="s">
        <v>2092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2715</v>
      </c>
      <c r="X123" s="106" t="s">
        <v>2278</v>
      </c>
      <c r="Y123" s="106" t="s">
        <v>2278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3754</v>
      </c>
      <c r="D124" s="114" t="s">
        <v>4499</v>
      </c>
      <c r="E124" s="105" t="s">
        <v>1351</v>
      </c>
      <c r="F124" s="105" t="s">
        <v>1351</v>
      </c>
      <c r="G124" s="160">
        <v>0</v>
      </c>
      <c r="H124" s="160">
        <v>0</v>
      </c>
      <c r="I124" s="148" t="s">
        <v>3</v>
      </c>
      <c r="J124" s="105" t="s">
        <v>1406</v>
      </c>
      <c r="K124" s="106" t="s">
        <v>4017</v>
      </c>
      <c r="L124" s="107" t="s">
        <v>4878</v>
      </c>
      <c r="M124" s="57" t="s">
        <v>4936</v>
      </c>
      <c r="O124" s="104"/>
      <c r="P124" s="18" t="s">
        <v>2094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2715</v>
      </c>
      <c r="X124" s="106" t="s">
        <v>2278</v>
      </c>
      <c r="Y124" s="106" t="s">
        <v>2278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3660</v>
      </c>
      <c r="D125" s="104" t="s">
        <v>7</v>
      </c>
      <c r="E125" s="105" t="s">
        <v>1098</v>
      </c>
      <c r="F125" s="105" t="s">
        <v>1098</v>
      </c>
      <c r="G125" s="160">
        <v>0</v>
      </c>
      <c r="H125" s="160">
        <v>0</v>
      </c>
      <c r="I125" s="148" t="s">
        <v>3</v>
      </c>
      <c r="J125" s="105" t="s">
        <v>1406</v>
      </c>
      <c r="K125" s="106" t="s">
        <v>4017</v>
      </c>
      <c r="L125" s="107" t="s">
        <v>4878</v>
      </c>
      <c r="M125" s="57" t="s">
        <v>4936</v>
      </c>
      <c r="P125" s="18" t="s">
        <v>1538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2715</v>
      </c>
      <c r="X125" s="106" t="s">
        <v>2278</v>
      </c>
      <c r="Y125" s="106" t="s">
        <v>2278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3694</v>
      </c>
      <c r="D126" s="104" t="s">
        <v>7</v>
      </c>
      <c r="E126" s="105" t="s">
        <v>1255</v>
      </c>
      <c r="F126" s="105" t="s">
        <v>1255</v>
      </c>
      <c r="G126" s="160">
        <v>0</v>
      </c>
      <c r="H126" s="160">
        <v>0</v>
      </c>
      <c r="I126" s="148" t="s">
        <v>3</v>
      </c>
      <c r="J126" s="105" t="s">
        <v>1406</v>
      </c>
      <c r="K126" s="106" t="s">
        <v>4017</v>
      </c>
      <c r="L126" s="107" t="s">
        <v>4878</v>
      </c>
      <c r="M126" s="57" t="s">
        <v>4936</v>
      </c>
      <c r="P126" s="18" t="s">
        <v>1871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2715</v>
      </c>
      <c r="X126" s="106" t="s">
        <v>2278</v>
      </c>
      <c r="Y126" s="106" t="s">
        <v>2278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3691</v>
      </c>
      <c r="D127" s="114" t="s">
        <v>7</v>
      </c>
      <c r="E127" s="109" t="s">
        <v>1247</v>
      </c>
      <c r="F127" s="109" t="s">
        <v>1247</v>
      </c>
      <c r="G127" s="160">
        <v>0</v>
      </c>
      <c r="H127" s="160">
        <v>0</v>
      </c>
      <c r="I127" s="148" t="s">
        <v>3</v>
      </c>
      <c r="J127" s="105" t="s">
        <v>1406</v>
      </c>
      <c r="K127" s="106" t="s">
        <v>4017</v>
      </c>
      <c r="L127" s="107" t="s">
        <v>4879</v>
      </c>
      <c r="M127" s="57" t="s">
        <v>4936</v>
      </c>
      <c r="P127" s="18" t="s">
        <v>1857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2716</v>
      </c>
      <c r="X127" s="106" t="s">
        <v>2278</v>
      </c>
      <c r="Y127" s="106" t="s">
        <v>2278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3604</v>
      </c>
      <c r="D128" s="104" t="s">
        <v>7</v>
      </c>
      <c r="E128" s="105" t="s">
        <v>1210</v>
      </c>
      <c r="F128" s="105" t="s">
        <v>1210</v>
      </c>
      <c r="G128" s="103">
        <v>0</v>
      </c>
      <c r="H128" s="103">
        <v>0</v>
      </c>
      <c r="I128" s="148" t="s">
        <v>3</v>
      </c>
      <c r="J128" s="105" t="s">
        <v>1406</v>
      </c>
      <c r="K128" s="106" t="s">
        <v>4017</v>
      </c>
      <c r="L128" s="107" t="s">
        <v>4878</v>
      </c>
      <c r="M128" s="57" t="s">
        <v>4936</v>
      </c>
      <c r="P128" s="18" t="s">
        <v>3283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2717</v>
      </c>
      <c r="X128" s="106" t="s">
        <v>2278</v>
      </c>
      <c r="Y128" s="106" t="s">
        <v>2278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3605</v>
      </c>
      <c r="D129" s="104" t="s">
        <v>7</v>
      </c>
      <c r="E129" s="105" t="s">
        <v>1042</v>
      </c>
      <c r="F129" s="105" t="s">
        <v>1042</v>
      </c>
      <c r="G129" s="103">
        <v>0</v>
      </c>
      <c r="H129" s="103">
        <v>0</v>
      </c>
      <c r="I129" s="148" t="s">
        <v>3</v>
      </c>
      <c r="J129" s="105" t="s">
        <v>1406</v>
      </c>
      <c r="K129" s="106" t="s">
        <v>4017</v>
      </c>
      <c r="L129" s="107" t="s">
        <v>4878</v>
      </c>
      <c r="M129" s="57" t="s">
        <v>4936</v>
      </c>
      <c r="P129" s="18" t="s">
        <v>3284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2717</v>
      </c>
      <c r="X129" s="106" t="s">
        <v>2278</v>
      </c>
      <c r="Y129" s="106" t="s">
        <v>2278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3606</v>
      </c>
      <c r="D130" s="104" t="s">
        <v>7</v>
      </c>
      <c r="E130" s="105" t="s">
        <v>241</v>
      </c>
      <c r="F130" s="105" t="s">
        <v>241</v>
      </c>
      <c r="G130" s="103">
        <v>0</v>
      </c>
      <c r="H130" s="103">
        <v>0</v>
      </c>
      <c r="I130" s="148" t="s">
        <v>3</v>
      </c>
      <c r="J130" s="105" t="s">
        <v>1406</v>
      </c>
      <c r="K130" s="106" t="s">
        <v>4017</v>
      </c>
      <c r="L130" s="107" t="s">
        <v>4878</v>
      </c>
      <c r="M130" s="57" t="s">
        <v>4936</v>
      </c>
      <c r="P130" s="18" t="s">
        <v>3285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2717</v>
      </c>
      <c r="X130" s="106" t="s">
        <v>2278</v>
      </c>
      <c r="Y130" s="106" t="s">
        <v>2278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3607</v>
      </c>
      <c r="D131" s="104" t="s">
        <v>7</v>
      </c>
      <c r="E131" s="105" t="s">
        <v>1306</v>
      </c>
      <c r="F131" s="105" t="s">
        <v>1306</v>
      </c>
      <c r="G131" s="103">
        <v>0</v>
      </c>
      <c r="H131" s="103">
        <v>0</v>
      </c>
      <c r="I131" s="148" t="s">
        <v>3</v>
      </c>
      <c r="J131" s="105" t="s">
        <v>1406</v>
      </c>
      <c r="K131" s="106" t="s">
        <v>4017</v>
      </c>
      <c r="L131" s="107" t="s">
        <v>4878</v>
      </c>
      <c r="M131" s="57" t="s">
        <v>4936</v>
      </c>
      <c r="P131" s="18" t="s">
        <v>3286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2717</v>
      </c>
      <c r="X131" s="106" t="s">
        <v>2278</v>
      </c>
      <c r="Y131" s="106" t="s">
        <v>2278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3730</v>
      </c>
      <c r="D132" s="104" t="s">
        <v>2319</v>
      </c>
      <c r="E132" s="105" t="s">
        <v>1310</v>
      </c>
      <c r="F132" s="105" t="s">
        <v>1310</v>
      </c>
      <c r="G132" s="160">
        <v>0</v>
      </c>
      <c r="H132" s="160">
        <v>99</v>
      </c>
      <c r="I132" s="148" t="s">
        <v>3</v>
      </c>
      <c r="J132" s="105" t="s">
        <v>1406</v>
      </c>
      <c r="K132" s="106" t="s">
        <v>4684</v>
      </c>
      <c r="L132" s="107" t="s">
        <v>4878</v>
      </c>
      <c r="M132" s="57" t="s">
        <v>4941</v>
      </c>
      <c r="P132" s="18" t="s">
        <v>1998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2739</v>
      </c>
      <c r="X132" s="106" t="s">
        <v>2278</v>
      </c>
      <c r="Y132" s="106" t="s">
        <v>2278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2278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2278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2278</v>
      </c>
      <c r="X133" s="80" t="s">
        <v>2278</v>
      </c>
      <c r="Y133" s="80" t="s">
        <v>2278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2278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2278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2278</v>
      </c>
      <c r="X134" s="80" t="s">
        <v>2278</v>
      </c>
      <c r="Y134" s="80" t="s">
        <v>2278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2752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2278</v>
      </c>
      <c r="X135" s="80" t="s">
        <v>2278</v>
      </c>
      <c r="Y135" s="80" t="s">
        <v>2278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2753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2278</v>
      </c>
      <c r="X136" s="80" t="s">
        <v>2278</v>
      </c>
      <c r="Y136" s="80" t="s">
        <v>2278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3563</v>
      </c>
      <c r="D137" s="53">
        <v>0</v>
      </c>
      <c r="E137" s="58" t="s">
        <v>502</v>
      </c>
      <c r="F137" s="58" t="s">
        <v>502</v>
      </c>
      <c r="G137" s="81">
        <v>0</v>
      </c>
      <c r="H137" s="81">
        <v>0</v>
      </c>
      <c r="I137" s="146" t="s">
        <v>6</v>
      </c>
      <c r="J137" s="58" t="s">
        <v>1406</v>
      </c>
      <c r="K137" s="59" t="s">
        <v>4017</v>
      </c>
      <c r="L137" s="57" t="s">
        <v>4878</v>
      </c>
      <c r="M137" s="57" t="s">
        <v>4936</v>
      </c>
      <c r="N137" s="57"/>
      <c r="O137" s="57"/>
      <c r="P137" s="56" t="s">
        <v>1433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2278</v>
      </c>
      <c r="X137" s="59" t="s">
        <v>2278</v>
      </c>
      <c r="Y137" s="59" t="s">
        <v>2278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3563</v>
      </c>
      <c r="D138" s="53">
        <v>1</v>
      </c>
      <c r="E138" s="58" t="s">
        <v>1035</v>
      </c>
      <c r="F138" s="58" t="s">
        <v>1035</v>
      </c>
      <c r="G138" s="81">
        <v>0</v>
      </c>
      <c r="H138" s="81">
        <v>0</v>
      </c>
      <c r="I138" s="146" t="s">
        <v>6</v>
      </c>
      <c r="J138" s="58" t="s">
        <v>1406</v>
      </c>
      <c r="K138" s="59" t="s">
        <v>4017</v>
      </c>
      <c r="L138" s="57" t="s">
        <v>4878</v>
      </c>
      <c r="M138" s="57" t="s">
        <v>4936</v>
      </c>
      <c r="N138" s="57"/>
      <c r="O138" s="57"/>
      <c r="P138" s="56" t="s">
        <v>1434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2278</v>
      </c>
      <c r="X138" s="59" t="s">
        <v>2278</v>
      </c>
      <c r="Y138" s="59" t="s">
        <v>2278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3563</v>
      </c>
      <c r="D139" s="53">
        <v>2</v>
      </c>
      <c r="E139" s="58" t="s">
        <v>1041</v>
      </c>
      <c r="F139" s="58" t="s">
        <v>1041</v>
      </c>
      <c r="G139" s="81">
        <v>0</v>
      </c>
      <c r="H139" s="81">
        <v>0</v>
      </c>
      <c r="I139" s="146" t="s">
        <v>6</v>
      </c>
      <c r="J139" s="58" t="s">
        <v>1406</v>
      </c>
      <c r="K139" s="59" t="s">
        <v>4017</v>
      </c>
      <c r="L139" s="57" t="s">
        <v>4878</v>
      </c>
      <c r="M139" s="57" t="s">
        <v>4936</v>
      </c>
      <c r="N139" s="57"/>
      <c r="O139" s="57"/>
      <c r="P139" s="56" t="s">
        <v>1440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2278</v>
      </c>
      <c r="X139" s="59" t="s">
        <v>2278</v>
      </c>
      <c r="Y139" s="59" t="s">
        <v>2278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3563</v>
      </c>
      <c r="D140" s="53">
        <v>3</v>
      </c>
      <c r="E140" s="58" t="s">
        <v>1047</v>
      </c>
      <c r="F140" s="58" t="s">
        <v>1047</v>
      </c>
      <c r="G140" s="81">
        <v>0</v>
      </c>
      <c r="H140" s="81">
        <v>0</v>
      </c>
      <c r="I140" s="146" t="s">
        <v>6</v>
      </c>
      <c r="J140" s="58" t="s">
        <v>1406</v>
      </c>
      <c r="K140" s="59" t="s">
        <v>4017</v>
      </c>
      <c r="L140" s="57" t="s">
        <v>4878</v>
      </c>
      <c r="M140" s="57" t="s">
        <v>4936</v>
      </c>
      <c r="N140" s="57"/>
      <c r="O140" s="57"/>
      <c r="P140" s="56" t="s">
        <v>1454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2278</v>
      </c>
      <c r="X140" s="59" t="s">
        <v>2278</v>
      </c>
      <c r="Y140" s="59" t="s">
        <v>2278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3563</v>
      </c>
      <c r="D141" s="53">
        <v>4</v>
      </c>
      <c r="E141" s="58" t="s">
        <v>504</v>
      </c>
      <c r="F141" s="58" t="s">
        <v>504</v>
      </c>
      <c r="G141" s="81">
        <v>0</v>
      </c>
      <c r="H141" s="81">
        <v>0</v>
      </c>
      <c r="I141" s="146" t="s">
        <v>6</v>
      </c>
      <c r="J141" s="58" t="s">
        <v>1406</v>
      </c>
      <c r="K141" s="59" t="s">
        <v>4017</v>
      </c>
      <c r="L141" s="57" t="s">
        <v>4878</v>
      </c>
      <c r="M141" s="57" t="s">
        <v>4936</v>
      </c>
      <c r="N141" s="57"/>
      <c r="O141" s="57"/>
      <c r="P141" s="56" t="s">
        <v>1472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2718</v>
      </c>
      <c r="X141" s="59" t="s">
        <v>2660</v>
      </c>
      <c r="Y141" s="83" t="s">
        <v>2278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3563</v>
      </c>
      <c r="D142" s="53">
        <v>5</v>
      </c>
      <c r="E142" s="58" t="s">
        <v>1056</v>
      </c>
      <c r="F142" s="58" t="s">
        <v>1056</v>
      </c>
      <c r="G142" s="81">
        <v>0</v>
      </c>
      <c r="H142" s="81">
        <v>0</v>
      </c>
      <c r="I142" s="146" t="s">
        <v>6</v>
      </c>
      <c r="J142" s="58" t="s">
        <v>1406</v>
      </c>
      <c r="K142" s="59" t="s">
        <v>4017</v>
      </c>
      <c r="L142" s="57" t="s">
        <v>4878</v>
      </c>
      <c r="M142" s="57" t="s">
        <v>4936</v>
      </c>
      <c r="N142" s="57"/>
      <c r="O142" s="57"/>
      <c r="P142" s="56" t="s">
        <v>1473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2278</v>
      </c>
      <c r="X142" s="59" t="s">
        <v>2278</v>
      </c>
      <c r="Y142" s="59" t="s">
        <v>2278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3563</v>
      </c>
      <c r="D143" s="53">
        <v>6</v>
      </c>
      <c r="E143" s="58" t="s">
        <v>1057</v>
      </c>
      <c r="F143" s="58" t="s">
        <v>1057</v>
      </c>
      <c r="G143" s="81">
        <v>0</v>
      </c>
      <c r="H143" s="81">
        <v>0</v>
      </c>
      <c r="I143" s="146" t="s">
        <v>6</v>
      </c>
      <c r="J143" s="58" t="s">
        <v>1406</v>
      </c>
      <c r="K143" s="59" t="s">
        <v>4017</v>
      </c>
      <c r="L143" s="57" t="s">
        <v>4878</v>
      </c>
      <c r="M143" s="57" t="s">
        <v>4936</v>
      </c>
      <c r="N143" s="57"/>
      <c r="O143" s="57"/>
      <c r="P143" s="56" t="s">
        <v>1474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2278</v>
      </c>
      <c r="X143" s="59" t="s">
        <v>2278</v>
      </c>
      <c r="Y143" s="59" t="s">
        <v>2278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3563</v>
      </c>
      <c r="D144" s="53">
        <v>7</v>
      </c>
      <c r="E144" s="58" t="s">
        <v>506</v>
      </c>
      <c r="F144" s="58" t="s">
        <v>506</v>
      </c>
      <c r="G144" s="81">
        <v>0</v>
      </c>
      <c r="H144" s="81">
        <v>0</v>
      </c>
      <c r="I144" s="146" t="s">
        <v>6</v>
      </c>
      <c r="J144" s="58" t="s">
        <v>1406</v>
      </c>
      <c r="K144" s="59" t="s">
        <v>4017</v>
      </c>
      <c r="L144" s="57" t="s">
        <v>4878</v>
      </c>
      <c r="M144" s="57" t="s">
        <v>4936</v>
      </c>
      <c r="N144" s="57"/>
      <c r="O144" s="57"/>
      <c r="P144" s="56" t="s">
        <v>1539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2718</v>
      </c>
      <c r="X144" s="59" t="s">
        <v>2660</v>
      </c>
      <c r="Y144" s="83" t="s">
        <v>2278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3563</v>
      </c>
      <c r="D145" s="53">
        <v>8</v>
      </c>
      <c r="E145" s="58" t="s">
        <v>1099</v>
      </c>
      <c r="F145" s="58" t="s">
        <v>1099</v>
      </c>
      <c r="G145" s="81">
        <v>0</v>
      </c>
      <c r="H145" s="81">
        <v>0</v>
      </c>
      <c r="I145" s="146" t="s">
        <v>6</v>
      </c>
      <c r="J145" s="58" t="s">
        <v>1406</v>
      </c>
      <c r="K145" s="59" t="s">
        <v>4017</v>
      </c>
      <c r="L145" s="57" t="s">
        <v>4878</v>
      </c>
      <c r="M145" s="57" t="s">
        <v>4936</v>
      </c>
      <c r="N145" s="57"/>
      <c r="O145" s="57"/>
      <c r="P145" s="56" t="s">
        <v>1540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2278</v>
      </c>
      <c r="X145" s="59" t="s">
        <v>2278</v>
      </c>
      <c r="Y145" s="59" t="s">
        <v>2278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3563</v>
      </c>
      <c r="D146" s="53">
        <v>9</v>
      </c>
      <c r="E146" s="58" t="s">
        <v>95</v>
      </c>
      <c r="F146" s="58" t="s">
        <v>95</v>
      </c>
      <c r="G146" s="81">
        <v>0</v>
      </c>
      <c r="H146" s="81">
        <v>0</v>
      </c>
      <c r="I146" s="146" t="s">
        <v>6</v>
      </c>
      <c r="J146" s="58" t="s">
        <v>1406</v>
      </c>
      <c r="K146" s="59" t="s">
        <v>4017</v>
      </c>
      <c r="L146" s="57" t="s">
        <v>4878</v>
      </c>
      <c r="M146" s="57" t="s">
        <v>4936</v>
      </c>
      <c r="N146" s="57"/>
      <c r="O146" s="57"/>
      <c r="P146" s="56" t="s">
        <v>1567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2278</v>
      </c>
      <c r="X146" s="59" t="s">
        <v>2278</v>
      </c>
      <c r="Y146" s="59" t="s">
        <v>2278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3563</v>
      </c>
      <c r="D147" s="53">
        <v>10</v>
      </c>
      <c r="E147" s="58" t="s">
        <v>115</v>
      </c>
      <c r="F147" s="58" t="s">
        <v>115</v>
      </c>
      <c r="G147" s="81">
        <v>0</v>
      </c>
      <c r="H147" s="81">
        <v>0</v>
      </c>
      <c r="I147" s="146" t="s">
        <v>6</v>
      </c>
      <c r="J147" s="58" t="s">
        <v>1406</v>
      </c>
      <c r="K147" s="59" t="s">
        <v>4017</v>
      </c>
      <c r="L147" s="57" t="s">
        <v>4878</v>
      </c>
      <c r="M147" s="57" t="s">
        <v>4936</v>
      </c>
      <c r="N147" s="57"/>
      <c r="O147" s="57"/>
      <c r="P147" s="56" t="s">
        <v>1569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2278</v>
      </c>
      <c r="X147" s="59" t="s">
        <v>2278</v>
      </c>
      <c r="Y147" s="59" t="s">
        <v>2278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3563</v>
      </c>
      <c r="D148" s="53">
        <v>11</v>
      </c>
      <c r="E148" s="58" t="s">
        <v>116</v>
      </c>
      <c r="F148" s="58" t="s">
        <v>116</v>
      </c>
      <c r="G148" s="81">
        <v>0</v>
      </c>
      <c r="H148" s="81">
        <v>0</v>
      </c>
      <c r="I148" s="146" t="s">
        <v>6</v>
      </c>
      <c r="J148" s="58" t="s">
        <v>1406</v>
      </c>
      <c r="K148" s="59" t="s">
        <v>4017</v>
      </c>
      <c r="L148" s="57" t="s">
        <v>4878</v>
      </c>
      <c r="M148" s="57" t="s">
        <v>4936</v>
      </c>
      <c r="N148" s="57"/>
      <c r="O148" s="57"/>
      <c r="P148" s="56" t="s">
        <v>1598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2278</v>
      </c>
      <c r="X148" s="59" t="s">
        <v>2278</v>
      </c>
      <c r="Y148" s="59" t="s">
        <v>2278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3563</v>
      </c>
      <c r="D149" s="53">
        <v>12</v>
      </c>
      <c r="E149" s="58" t="s">
        <v>121</v>
      </c>
      <c r="F149" s="58" t="s">
        <v>121</v>
      </c>
      <c r="G149" s="81">
        <v>0</v>
      </c>
      <c r="H149" s="81">
        <v>0</v>
      </c>
      <c r="I149" s="146" t="s">
        <v>6</v>
      </c>
      <c r="J149" s="58" t="s">
        <v>1406</v>
      </c>
      <c r="K149" s="59" t="s">
        <v>4017</v>
      </c>
      <c r="L149" s="57" t="s">
        <v>4878</v>
      </c>
      <c r="M149" s="57" t="s">
        <v>4936</v>
      </c>
      <c r="N149" s="57"/>
      <c r="O149" s="57"/>
      <c r="P149" s="56" t="s">
        <v>1599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2278</v>
      </c>
      <c r="X149" s="59" t="s">
        <v>2278</v>
      </c>
      <c r="Y149" s="59" t="s">
        <v>2278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3563</v>
      </c>
      <c r="D150" s="53">
        <v>13</v>
      </c>
      <c r="E150" s="58" t="s">
        <v>122</v>
      </c>
      <c r="F150" s="58" t="s">
        <v>122</v>
      </c>
      <c r="G150" s="81">
        <v>0</v>
      </c>
      <c r="H150" s="81">
        <v>0</v>
      </c>
      <c r="I150" s="146" t="s">
        <v>6</v>
      </c>
      <c r="J150" s="58" t="s">
        <v>1406</v>
      </c>
      <c r="K150" s="59" t="s">
        <v>4017</v>
      </c>
      <c r="L150" s="57" t="s">
        <v>4878</v>
      </c>
      <c r="M150" s="57" t="s">
        <v>4936</v>
      </c>
      <c r="N150" s="57"/>
      <c r="O150" s="57"/>
      <c r="P150" s="56" t="s">
        <v>1606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2278</v>
      </c>
      <c r="X150" s="59" t="s">
        <v>2278</v>
      </c>
      <c r="Y150" s="59" t="s">
        <v>2278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3563</v>
      </c>
      <c r="D151" s="53">
        <v>14</v>
      </c>
      <c r="E151" s="58" t="s">
        <v>124</v>
      </c>
      <c r="F151" s="58" t="s">
        <v>124</v>
      </c>
      <c r="G151" s="81">
        <v>0</v>
      </c>
      <c r="H151" s="81">
        <v>0</v>
      </c>
      <c r="I151" s="146" t="s">
        <v>6</v>
      </c>
      <c r="J151" s="58" t="s">
        <v>1406</v>
      </c>
      <c r="K151" s="59" t="s">
        <v>4017</v>
      </c>
      <c r="L151" s="57" t="s">
        <v>4878</v>
      </c>
      <c r="M151" s="57" t="s">
        <v>4936</v>
      </c>
      <c r="N151" s="57"/>
      <c r="O151" s="57"/>
      <c r="P151" s="56" t="s">
        <v>1607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2278</v>
      </c>
      <c r="X151" s="59" t="s">
        <v>2278</v>
      </c>
      <c r="Y151" s="59" t="s">
        <v>2278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3563</v>
      </c>
      <c r="D152" s="53">
        <v>15</v>
      </c>
      <c r="E152" s="58" t="s">
        <v>125</v>
      </c>
      <c r="F152" s="58" t="s">
        <v>125</v>
      </c>
      <c r="G152" s="81">
        <v>0</v>
      </c>
      <c r="H152" s="81">
        <v>0</v>
      </c>
      <c r="I152" s="146" t="s">
        <v>6</v>
      </c>
      <c r="J152" s="58" t="s">
        <v>1406</v>
      </c>
      <c r="K152" s="59" t="s">
        <v>4017</v>
      </c>
      <c r="L152" s="57" t="s">
        <v>4878</v>
      </c>
      <c r="M152" s="57" t="s">
        <v>4936</v>
      </c>
      <c r="N152" s="57"/>
      <c r="O152" s="57"/>
      <c r="P152" s="56" t="s">
        <v>1609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2718</v>
      </c>
      <c r="X152" s="59" t="s">
        <v>2660</v>
      </c>
      <c r="Y152" s="83" t="s">
        <v>2278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3563</v>
      </c>
      <c r="D153" s="53">
        <v>16</v>
      </c>
      <c r="E153" s="58" t="s">
        <v>128</v>
      </c>
      <c r="F153" s="58" t="s">
        <v>128</v>
      </c>
      <c r="G153" s="81">
        <v>0</v>
      </c>
      <c r="H153" s="81">
        <v>0</v>
      </c>
      <c r="I153" s="146" t="s">
        <v>6</v>
      </c>
      <c r="J153" s="58" t="s">
        <v>1406</v>
      </c>
      <c r="K153" s="59" t="s">
        <v>4017</v>
      </c>
      <c r="L153" s="57" t="s">
        <v>4878</v>
      </c>
      <c r="M153" s="57" t="s">
        <v>4936</v>
      </c>
      <c r="N153" s="57"/>
      <c r="O153" s="57"/>
      <c r="P153" s="56" t="s">
        <v>1613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2278</v>
      </c>
      <c r="X153" s="59" t="s">
        <v>2278</v>
      </c>
      <c r="Y153" s="59" t="s">
        <v>2278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3563</v>
      </c>
      <c r="D154" s="53">
        <v>17</v>
      </c>
      <c r="E154" s="58" t="s">
        <v>132</v>
      </c>
      <c r="F154" s="58" t="s">
        <v>132</v>
      </c>
      <c r="G154" s="81">
        <v>0</v>
      </c>
      <c r="H154" s="81">
        <v>0</v>
      </c>
      <c r="I154" s="146" t="s">
        <v>6</v>
      </c>
      <c r="J154" s="58" t="s">
        <v>1406</v>
      </c>
      <c r="K154" s="59" t="s">
        <v>4017</v>
      </c>
      <c r="L154" s="57" t="s">
        <v>4878</v>
      </c>
      <c r="M154" s="57" t="s">
        <v>4936</v>
      </c>
      <c r="N154" s="57"/>
      <c r="O154" s="57"/>
      <c r="P154" s="56" t="s">
        <v>1619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2718</v>
      </c>
      <c r="X154" s="82" t="s">
        <v>2660</v>
      </c>
      <c r="Y154" s="83" t="s">
        <v>2278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3563</v>
      </c>
      <c r="D155" s="53">
        <v>18</v>
      </c>
      <c r="E155" s="58" t="s">
        <v>133</v>
      </c>
      <c r="F155" s="58" t="s">
        <v>133</v>
      </c>
      <c r="G155" s="161">
        <v>0</v>
      </c>
      <c r="H155" s="161">
        <v>0</v>
      </c>
      <c r="I155" s="146" t="s">
        <v>6</v>
      </c>
      <c r="J155" s="58" t="s">
        <v>1406</v>
      </c>
      <c r="K155" s="59" t="s">
        <v>4017</v>
      </c>
      <c r="L155" s="57" t="s">
        <v>4878</v>
      </c>
      <c r="M155" s="57" t="s">
        <v>4936</v>
      </c>
      <c r="N155" s="57"/>
      <c r="O155" s="57"/>
      <c r="P155" s="56" t="s">
        <v>1624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2278</v>
      </c>
      <c r="X155" s="59" t="s">
        <v>2278</v>
      </c>
      <c r="Y155" s="59" t="s">
        <v>2278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3563</v>
      </c>
      <c r="D156" s="53">
        <v>19</v>
      </c>
      <c r="E156" s="58" t="s">
        <v>138</v>
      </c>
      <c r="F156" s="58" t="s">
        <v>138</v>
      </c>
      <c r="G156" s="81">
        <v>0</v>
      </c>
      <c r="H156" s="81">
        <v>0</v>
      </c>
      <c r="I156" s="146" t="s">
        <v>6</v>
      </c>
      <c r="J156" s="58" t="s">
        <v>1406</v>
      </c>
      <c r="K156" s="59" t="s">
        <v>4017</v>
      </c>
      <c r="L156" s="57" t="s">
        <v>4878</v>
      </c>
      <c r="M156" s="57" t="s">
        <v>4936</v>
      </c>
      <c r="N156" s="57"/>
      <c r="O156" s="57"/>
      <c r="P156" s="56" t="s">
        <v>1625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2278</v>
      </c>
      <c r="X156" s="59" t="s">
        <v>2278</v>
      </c>
      <c r="Y156" s="59" t="s">
        <v>2278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3563</v>
      </c>
      <c r="D157" s="53">
        <v>20</v>
      </c>
      <c r="E157" s="58" t="s">
        <v>160</v>
      </c>
      <c r="F157" s="58" t="s">
        <v>160</v>
      </c>
      <c r="G157" s="81">
        <v>0</v>
      </c>
      <c r="H157" s="81">
        <v>0</v>
      </c>
      <c r="I157" s="146" t="s">
        <v>6</v>
      </c>
      <c r="J157" s="58" t="s">
        <v>1406</v>
      </c>
      <c r="K157" s="59" t="s">
        <v>4017</v>
      </c>
      <c r="L157" s="57" t="s">
        <v>4878</v>
      </c>
      <c r="M157" s="57" t="s">
        <v>4936</v>
      </c>
      <c r="N157" s="57"/>
      <c r="O157" s="57"/>
      <c r="P157" s="56" t="s">
        <v>1636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2278</v>
      </c>
      <c r="X157" s="59" t="s">
        <v>2278</v>
      </c>
      <c r="Y157" s="59" t="s">
        <v>2278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3563</v>
      </c>
      <c r="D158" s="53">
        <v>21</v>
      </c>
      <c r="E158" s="58" t="s">
        <v>170</v>
      </c>
      <c r="F158" s="58" t="s">
        <v>170</v>
      </c>
      <c r="G158" s="81">
        <v>0</v>
      </c>
      <c r="H158" s="81">
        <v>0</v>
      </c>
      <c r="I158" s="146" t="s">
        <v>6</v>
      </c>
      <c r="J158" s="58" t="s">
        <v>1406</v>
      </c>
      <c r="K158" s="59" t="s">
        <v>4017</v>
      </c>
      <c r="L158" s="57" t="s">
        <v>4878</v>
      </c>
      <c r="M158" s="57" t="s">
        <v>4936</v>
      </c>
      <c r="N158" s="57"/>
      <c r="O158" s="57"/>
      <c r="P158" s="56" t="s">
        <v>1662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2278</v>
      </c>
      <c r="X158" s="59" t="s">
        <v>2278</v>
      </c>
      <c r="Y158" s="59" t="s">
        <v>2278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3563</v>
      </c>
      <c r="D159" s="53">
        <v>22</v>
      </c>
      <c r="E159" s="58" t="s">
        <v>190</v>
      </c>
      <c r="F159" s="58" t="s">
        <v>190</v>
      </c>
      <c r="G159" s="81">
        <v>0</v>
      </c>
      <c r="H159" s="81">
        <v>0</v>
      </c>
      <c r="I159" s="146" t="s">
        <v>6</v>
      </c>
      <c r="J159" s="58" t="s">
        <v>1406</v>
      </c>
      <c r="K159" s="59" t="s">
        <v>4017</v>
      </c>
      <c r="L159" s="57" t="s">
        <v>4878</v>
      </c>
      <c r="M159" s="57" t="s">
        <v>4936</v>
      </c>
      <c r="N159" s="57"/>
      <c r="O159" s="57"/>
      <c r="P159" s="56" t="s">
        <v>1672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2278</v>
      </c>
      <c r="X159" s="59" t="s">
        <v>2278</v>
      </c>
      <c r="Y159" s="59" t="s">
        <v>2278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3563</v>
      </c>
      <c r="D160" s="53">
        <v>23</v>
      </c>
      <c r="E160" s="58" t="s">
        <v>194</v>
      </c>
      <c r="F160" s="58" t="s">
        <v>194</v>
      </c>
      <c r="G160" s="81">
        <v>0</v>
      </c>
      <c r="H160" s="81">
        <v>0</v>
      </c>
      <c r="I160" s="146" t="s">
        <v>6</v>
      </c>
      <c r="J160" s="58" t="s">
        <v>1406</v>
      </c>
      <c r="K160" s="59" t="s">
        <v>4017</v>
      </c>
      <c r="L160" s="57" t="s">
        <v>4878</v>
      </c>
      <c r="M160" s="57" t="s">
        <v>4936</v>
      </c>
      <c r="N160" s="57"/>
      <c r="O160" s="57"/>
      <c r="P160" s="56" t="s">
        <v>1709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2278</v>
      </c>
      <c r="X160" s="59" t="s">
        <v>2278</v>
      </c>
      <c r="Y160" s="59" t="s">
        <v>2278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3563</v>
      </c>
      <c r="D161" s="53">
        <v>24</v>
      </c>
      <c r="E161" s="58" t="s">
        <v>198</v>
      </c>
      <c r="F161" s="58" t="s">
        <v>198</v>
      </c>
      <c r="G161" s="81">
        <v>0</v>
      </c>
      <c r="H161" s="81">
        <v>0</v>
      </c>
      <c r="I161" s="146" t="s">
        <v>6</v>
      </c>
      <c r="J161" s="58" t="s">
        <v>1406</v>
      </c>
      <c r="K161" s="59" t="s">
        <v>4017</v>
      </c>
      <c r="L161" s="57" t="s">
        <v>4878</v>
      </c>
      <c r="M161" s="57" t="s">
        <v>4936</v>
      </c>
      <c r="N161" s="57"/>
      <c r="O161" s="57"/>
      <c r="P161" s="56" t="s">
        <v>1719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2278</v>
      </c>
      <c r="X161" s="59" t="s">
        <v>2278</v>
      </c>
      <c r="Y161" s="59" t="s">
        <v>2278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3563</v>
      </c>
      <c r="D162" s="53">
        <v>25</v>
      </c>
      <c r="E162" s="58" t="s">
        <v>199</v>
      </c>
      <c r="F162" s="58" t="s">
        <v>199</v>
      </c>
      <c r="G162" s="81">
        <v>0</v>
      </c>
      <c r="H162" s="81">
        <v>0</v>
      </c>
      <c r="I162" s="146" t="s">
        <v>6</v>
      </c>
      <c r="J162" s="58" t="s">
        <v>1406</v>
      </c>
      <c r="K162" s="59" t="s">
        <v>4017</v>
      </c>
      <c r="L162" s="57" t="s">
        <v>4878</v>
      </c>
      <c r="M162" s="57" t="s">
        <v>4936</v>
      </c>
      <c r="N162" s="57"/>
      <c r="O162" s="57"/>
      <c r="P162" s="56" t="s">
        <v>1725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2278</v>
      </c>
      <c r="X162" s="59" t="s">
        <v>2278</v>
      </c>
      <c r="Y162" s="59" t="s">
        <v>2278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3563</v>
      </c>
      <c r="D163" s="53">
        <v>26</v>
      </c>
      <c r="E163" s="58" t="s">
        <v>200</v>
      </c>
      <c r="F163" s="58" t="s">
        <v>200</v>
      </c>
      <c r="G163" s="81">
        <v>0</v>
      </c>
      <c r="H163" s="81">
        <v>0</v>
      </c>
      <c r="I163" s="146" t="s">
        <v>6</v>
      </c>
      <c r="J163" s="58" t="s">
        <v>1406</v>
      </c>
      <c r="K163" s="59" t="s">
        <v>4017</v>
      </c>
      <c r="L163" s="57" t="s">
        <v>4878</v>
      </c>
      <c r="M163" s="57" t="s">
        <v>4936</v>
      </c>
      <c r="N163" s="57"/>
      <c r="O163" s="57"/>
      <c r="P163" s="56" t="s">
        <v>1726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2278</v>
      </c>
      <c r="X163" s="59" t="s">
        <v>2278</v>
      </c>
      <c r="Y163" s="59" t="s">
        <v>2278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3563</v>
      </c>
      <c r="D164" s="53">
        <v>27</v>
      </c>
      <c r="E164" s="58" t="s">
        <v>202</v>
      </c>
      <c r="F164" s="58" t="s">
        <v>202</v>
      </c>
      <c r="G164" s="81">
        <v>0</v>
      </c>
      <c r="H164" s="81">
        <v>0</v>
      </c>
      <c r="I164" s="146" t="s">
        <v>6</v>
      </c>
      <c r="J164" s="58" t="s">
        <v>1406</v>
      </c>
      <c r="K164" s="59" t="s">
        <v>4017</v>
      </c>
      <c r="L164" s="57" t="s">
        <v>4878</v>
      </c>
      <c r="M164" s="57" t="s">
        <v>4936</v>
      </c>
      <c r="N164" s="57"/>
      <c r="O164" s="57"/>
      <c r="P164" s="56" t="s">
        <v>1727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2278</v>
      </c>
      <c r="X164" s="59" t="s">
        <v>2278</v>
      </c>
      <c r="Y164" s="59" t="s">
        <v>2278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3563</v>
      </c>
      <c r="D165" s="53">
        <v>28</v>
      </c>
      <c r="E165" s="58" t="s">
        <v>203</v>
      </c>
      <c r="F165" s="58" t="s">
        <v>203</v>
      </c>
      <c r="G165" s="81">
        <v>0</v>
      </c>
      <c r="H165" s="81">
        <v>0</v>
      </c>
      <c r="I165" s="146" t="s">
        <v>6</v>
      </c>
      <c r="J165" s="58" t="s">
        <v>1406</v>
      </c>
      <c r="K165" s="59" t="s">
        <v>4017</v>
      </c>
      <c r="L165" s="57" t="s">
        <v>4878</v>
      </c>
      <c r="M165" s="57" t="s">
        <v>4936</v>
      </c>
      <c r="N165" s="57"/>
      <c r="O165" s="57"/>
      <c r="P165" s="56" t="s">
        <v>1731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2278</v>
      </c>
      <c r="X165" s="59" t="s">
        <v>2278</v>
      </c>
      <c r="Y165" s="59" t="s">
        <v>2278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3563</v>
      </c>
      <c r="D166" s="53">
        <v>29</v>
      </c>
      <c r="E166" s="58" t="s">
        <v>204</v>
      </c>
      <c r="F166" s="58" t="s">
        <v>204</v>
      </c>
      <c r="G166" s="81">
        <v>0</v>
      </c>
      <c r="H166" s="81">
        <v>0</v>
      </c>
      <c r="I166" s="146" t="s">
        <v>6</v>
      </c>
      <c r="J166" s="58" t="s">
        <v>1406</v>
      </c>
      <c r="K166" s="59" t="s">
        <v>4017</v>
      </c>
      <c r="L166" s="57" t="s">
        <v>4878</v>
      </c>
      <c r="M166" s="57" t="s">
        <v>4936</v>
      </c>
      <c r="N166" s="57"/>
      <c r="O166" s="57"/>
      <c r="P166" s="56" t="s">
        <v>1732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2278</v>
      </c>
      <c r="X166" s="59" t="s">
        <v>2278</v>
      </c>
      <c r="Y166" s="59" t="s">
        <v>2278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3563</v>
      </c>
      <c r="D167" s="53">
        <v>30</v>
      </c>
      <c r="E167" s="58" t="s">
        <v>205</v>
      </c>
      <c r="F167" s="58" t="s">
        <v>205</v>
      </c>
      <c r="G167" s="81">
        <v>0</v>
      </c>
      <c r="H167" s="81">
        <v>0</v>
      </c>
      <c r="I167" s="146" t="s">
        <v>6</v>
      </c>
      <c r="J167" s="58" t="s">
        <v>1406</v>
      </c>
      <c r="K167" s="59" t="s">
        <v>4017</v>
      </c>
      <c r="L167" s="57" t="s">
        <v>4878</v>
      </c>
      <c r="M167" s="57" t="s">
        <v>4936</v>
      </c>
      <c r="N167" s="57"/>
      <c r="O167" s="57"/>
      <c r="P167" s="56" t="s">
        <v>1733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2278</v>
      </c>
      <c r="X167" s="59" t="s">
        <v>2278</v>
      </c>
      <c r="Y167" s="59" t="s">
        <v>2278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3563</v>
      </c>
      <c r="D168" s="53">
        <v>31</v>
      </c>
      <c r="E168" s="58" t="s">
        <v>206</v>
      </c>
      <c r="F168" s="58" t="s">
        <v>206</v>
      </c>
      <c r="G168" s="81">
        <v>0</v>
      </c>
      <c r="H168" s="81">
        <v>0</v>
      </c>
      <c r="I168" s="146" t="s">
        <v>6</v>
      </c>
      <c r="J168" s="58" t="s">
        <v>1406</v>
      </c>
      <c r="K168" s="59" t="s">
        <v>4017</v>
      </c>
      <c r="L168" s="57" t="s">
        <v>4878</v>
      </c>
      <c r="M168" s="57" t="s">
        <v>4936</v>
      </c>
      <c r="N168" s="57"/>
      <c r="O168" s="57"/>
      <c r="P168" s="56" t="s">
        <v>1735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2278</v>
      </c>
      <c r="X168" s="59" t="s">
        <v>2278</v>
      </c>
      <c r="Y168" s="59" t="s">
        <v>2278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3563</v>
      </c>
      <c r="D169" s="53">
        <v>32</v>
      </c>
      <c r="E169" s="58" t="s">
        <v>212</v>
      </c>
      <c r="F169" s="58" t="s">
        <v>212</v>
      </c>
      <c r="G169" s="81">
        <v>0</v>
      </c>
      <c r="H169" s="81">
        <v>0</v>
      </c>
      <c r="I169" s="146" t="s">
        <v>6</v>
      </c>
      <c r="J169" s="58" t="s">
        <v>1406</v>
      </c>
      <c r="K169" s="59" t="s">
        <v>4017</v>
      </c>
      <c r="L169" s="57" t="s">
        <v>4878</v>
      </c>
      <c r="M169" s="57" t="s">
        <v>4936</v>
      </c>
      <c r="N169" s="57"/>
      <c r="O169" s="57"/>
      <c r="P169" s="56" t="s">
        <v>1736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2278</v>
      </c>
      <c r="X169" s="59" t="s">
        <v>2278</v>
      </c>
      <c r="Y169" s="59" t="s">
        <v>2278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3563</v>
      </c>
      <c r="D170" s="53">
        <v>33</v>
      </c>
      <c r="E170" s="58" t="s">
        <v>229</v>
      </c>
      <c r="F170" s="58" t="s">
        <v>229</v>
      </c>
      <c r="G170" s="81">
        <v>0</v>
      </c>
      <c r="H170" s="81">
        <v>0</v>
      </c>
      <c r="I170" s="146" t="s">
        <v>6</v>
      </c>
      <c r="J170" s="58" t="s">
        <v>1406</v>
      </c>
      <c r="K170" s="59" t="s">
        <v>4017</v>
      </c>
      <c r="L170" s="57" t="s">
        <v>4878</v>
      </c>
      <c r="M170" s="57" t="s">
        <v>4936</v>
      </c>
      <c r="N170" s="57"/>
      <c r="O170" s="57"/>
      <c r="P170" s="56" t="s">
        <v>1741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2278</v>
      </c>
      <c r="X170" s="59" t="s">
        <v>2278</v>
      </c>
      <c r="Y170" s="59" t="s">
        <v>2278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3563</v>
      </c>
      <c r="D171" s="53">
        <v>34</v>
      </c>
      <c r="E171" s="58" t="s">
        <v>230</v>
      </c>
      <c r="F171" s="58" t="s">
        <v>230</v>
      </c>
      <c r="G171" s="81">
        <v>0</v>
      </c>
      <c r="H171" s="81">
        <v>0</v>
      </c>
      <c r="I171" s="146" t="s">
        <v>6</v>
      </c>
      <c r="J171" s="58" t="s">
        <v>1406</v>
      </c>
      <c r="K171" s="59" t="s">
        <v>4017</v>
      </c>
      <c r="L171" s="57" t="s">
        <v>4878</v>
      </c>
      <c r="M171" s="57" t="s">
        <v>4936</v>
      </c>
      <c r="N171" s="57"/>
      <c r="O171" s="57"/>
      <c r="P171" s="56" t="s">
        <v>1764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2278</v>
      </c>
      <c r="X171" s="59" t="s">
        <v>2278</v>
      </c>
      <c r="Y171" s="59" t="s">
        <v>2278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3563</v>
      </c>
      <c r="D172" s="53">
        <v>35</v>
      </c>
      <c r="E172" s="58" t="s">
        <v>231</v>
      </c>
      <c r="F172" s="58" t="s">
        <v>231</v>
      </c>
      <c r="G172" s="81">
        <v>0</v>
      </c>
      <c r="H172" s="81">
        <v>0</v>
      </c>
      <c r="I172" s="146" t="s">
        <v>6</v>
      </c>
      <c r="J172" s="58" t="s">
        <v>1406</v>
      </c>
      <c r="K172" s="59" t="s">
        <v>4017</v>
      </c>
      <c r="L172" s="57" t="s">
        <v>4878</v>
      </c>
      <c r="M172" s="57" t="s">
        <v>4936</v>
      </c>
      <c r="N172" s="57"/>
      <c r="O172" s="57"/>
      <c r="P172" s="56" t="s">
        <v>1765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2278</v>
      </c>
      <c r="X172" s="59" t="s">
        <v>2278</v>
      </c>
      <c r="Y172" s="59" t="s">
        <v>2278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3563</v>
      </c>
      <c r="D173" s="53">
        <v>36</v>
      </c>
      <c r="E173" s="58" t="s">
        <v>232</v>
      </c>
      <c r="F173" s="58" t="s">
        <v>232</v>
      </c>
      <c r="G173" s="81">
        <v>0</v>
      </c>
      <c r="H173" s="81">
        <v>0</v>
      </c>
      <c r="I173" s="146" t="s">
        <v>6</v>
      </c>
      <c r="J173" s="58" t="s">
        <v>1406</v>
      </c>
      <c r="K173" s="59" t="s">
        <v>4017</v>
      </c>
      <c r="L173" s="57" t="s">
        <v>4878</v>
      </c>
      <c r="M173" s="57" t="s">
        <v>4936</v>
      </c>
      <c r="N173" s="57"/>
      <c r="O173" s="57"/>
      <c r="P173" s="56" t="s">
        <v>1766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2278</v>
      </c>
      <c r="X173" s="59" t="s">
        <v>2278</v>
      </c>
      <c r="Y173" s="59" t="s">
        <v>2278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3563</v>
      </c>
      <c r="D174" s="53">
        <v>37</v>
      </c>
      <c r="E174" s="58" t="s">
        <v>244</v>
      </c>
      <c r="F174" s="58" t="s">
        <v>244</v>
      </c>
      <c r="G174" s="81">
        <v>0</v>
      </c>
      <c r="H174" s="81">
        <v>0</v>
      </c>
      <c r="I174" s="146" t="s">
        <v>6</v>
      </c>
      <c r="J174" s="58" t="s">
        <v>1406</v>
      </c>
      <c r="K174" s="59" t="s">
        <v>4017</v>
      </c>
      <c r="L174" s="57" t="s">
        <v>4878</v>
      </c>
      <c r="M174" s="57" t="s">
        <v>4936</v>
      </c>
      <c r="N174" s="57"/>
      <c r="O174" s="57"/>
      <c r="P174" s="56" t="s">
        <v>1767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2278</v>
      </c>
      <c r="X174" s="59" t="s">
        <v>2278</v>
      </c>
      <c r="Y174" s="59" t="s">
        <v>2278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3563</v>
      </c>
      <c r="D175" s="53">
        <v>38</v>
      </c>
      <c r="E175" s="58" t="s">
        <v>268</v>
      </c>
      <c r="F175" s="58" t="s">
        <v>268</v>
      </c>
      <c r="G175" s="81">
        <v>0</v>
      </c>
      <c r="H175" s="81">
        <v>0</v>
      </c>
      <c r="I175" s="146" t="s">
        <v>6</v>
      </c>
      <c r="J175" s="58" t="s">
        <v>1406</v>
      </c>
      <c r="K175" s="59" t="s">
        <v>4017</v>
      </c>
      <c r="L175" s="57" t="s">
        <v>4878</v>
      </c>
      <c r="M175" s="57" t="s">
        <v>4936</v>
      </c>
      <c r="N175" s="57"/>
      <c r="O175" s="57"/>
      <c r="P175" s="56" t="s">
        <v>1792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2278</v>
      </c>
      <c r="X175" s="59" t="s">
        <v>2278</v>
      </c>
      <c r="Y175" s="59" t="s">
        <v>2278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3563</v>
      </c>
      <c r="D176" s="53">
        <v>39</v>
      </c>
      <c r="E176" s="58" t="s">
        <v>280</v>
      </c>
      <c r="F176" s="58" t="s">
        <v>280</v>
      </c>
      <c r="G176" s="81">
        <v>0</v>
      </c>
      <c r="H176" s="81">
        <v>0</v>
      </c>
      <c r="I176" s="146" t="s">
        <v>6</v>
      </c>
      <c r="J176" s="58" t="s">
        <v>1406</v>
      </c>
      <c r="K176" s="59" t="s">
        <v>4017</v>
      </c>
      <c r="L176" s="57" t="s">
        <v>4878</v>
      </c>
      <c r="M176" s="57" t="s">
        <v>4936</v>
      </c>
      <c r="N176" s="57"/>
      <c r="O176" s="57"/>
      <c r="P176" s="56" t="s">
        <v>1825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2278</v>
      </c>
      <c r="X176" s="59" t="s">
        <v>2278</v>
      </c>
      <c r="Y176" s="59" t="s">
        <v>2278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3563</v>
      </c>
      <c r="D177" s="53">
        <v>40</v>
      </c>
      <c r="E177" s="58" t="s">
        <v>285</v>
      </c>
      <c r="F177" s="58" t="s">
        <v>285</v>
      </c>
      <c r="G177" s="81">
        <v>0</v>
      </c>
      <c r="H177" s="81">
        <v>0</v>
      </c>
      <c r="I177" s="146" t="s">
        <v>6</v>
      </c>
      <c r="J177" s="58" t="s">
        <v>1406</v>
      </c>
      <c r="K177" s="59" t="s">
        <v>4017</v>
      </c>
      <c r="L177" s="57" t="s">
        <v>4878</v>
      </c>
      <c r="M177" s="57" t="s">
        <v>4936</v>
      </c>
      <c r="N177" s="57"/>
      <c r="O177" s="57"/>
      <c r="P177" s="56" t="s">
        <v>1842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2278</v>
      </c>
      <c r="X177" s="59" t="s">
        <v>2278</v>
      </c>
      <c r="Y177" s="59" t="s">
        <v>2278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3563</v>
      </c>
      <c r="D178" s="53">
        <v>41</v>
      </c>
      <c r="E178" s="58" t="s">
        <v>287</v>
      </c>
      <c r="F178" s="58" t="s">
        <v>287</v>
      </c>
      <c r="G178" s="81">
        <v>0</v>
      </c>
      <c r="H178" s="81">
        <v>0</v>
      </c>
      <c r="I178" s="146" t="s">
        <v>6</v>
      </c>
      <c r="J178" s="58" t="s">
        <v>1406</v>
      </c>
      <c r="K178" s="59" t="s">
        <v>4017</v>
      </c>
      <c r="L178" s="57" t="s">
        <v>4878</v>
      </c>
      <c r="M178" s="57" t="s">
        <v>4936</v>
      </c>
      <c r="N178" s="57"/>
      <c r="O178" s="57"/>
      <c r="P178" s="56" t="s">
        <v>1851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2278</v>
      </c>
      <c r="X178" s="59" t="s">
        <v>2278</v>
      </c>
      <c r="Y178" s="59" t="s">
        <v>2278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3563</v>
      </c>
      <c r="D179" s="53">
        <v>42</v>
      </c>
      <c r="E179" s="58" t="s">
        <v>296</v>
      </c>
      <c r="F179" s="58" t="s">
        <v>296</v>
      </c>
      <c r="G179" s="81">
        <v>0</v>
      </c>
      <c r="H179" s="81">
        <v>0</v>
      </c>
      <c r="I179" s="146" t="s">
        <v>6</v>
      </c>
      <c r="J179" s="58" t="s">
        <v>1406</v>
      </c>
      <c r="K179" s="59" t="s">
        <v>4017</v>
      </c>
      <c r="L179" s="57" t="s">
        <v>4878</v>
      </c>
      <c r="M179" s="57" t="s">
        <v>4936</v>
      </c>
      <c r="N179" s="57"/>
      <c r="O179" s="57"/>
      <c r="P179" s="56" t="s">
        <v>1854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2278</v>
      </c>
      <c r="X179" s="59" t="s">
        <v>2278</v>
      </c>
      <c r="Y179" s="59" t="s">
        <v>2278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3563</v>
      </c>
      <c r="D180" s="53">
        <v>43</v>
      </c>
      <c r="E180" s="58" t="s">
        <v>297</v>
      </c>
      <c r="F180" s="58" t="s">
        <v>297</v>
      </c>
      <c r="G180" s="81">
        <v>0</v>
      </c>
      <c r="H180" s="81">
        <v>0</v>
      </c>
      <c r="I180" s="146" t="s">
        <v>6</v>
      </c>
      <c r="J180" s="58" t="s">
        <v>1406</v>
      </c>
      <c r="K180" s="59" t="s">
        <v>4017</v>
      </c>
      <c r="L180" s="57" t="s">
        <v>4878</v>
      </c>
      <c r="M180" s="57" t="s">
        <v>4936</v>
      </c>
      <c r="N180" s="57"/>
      <c r="O180" s="57"/>
      <c r="P180" s="56" t="s">
        <v>1874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2278</v>
      </c>
      <c r="X180" s="59" t="s">
        <v>2278</v>
      </c>
      <c r="Y180" s="59" t="s">
        <v>2278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3563</v>
      </c>
      <c r="D181" s="53">
        <v>44</v>
      </c>
      <c r="E181" s="58" t="s">
        <v>298</v>
      </c>
      <c r="F181" s="58" t="s">
        <v>298</v>
      </c>
      <c r="G181" s="161">
        <v>0</v>
      </c>
      <c r="H181" s="161">
        <v>0</v>
      </c>
      <c r="I181" s="146" t="s">
        <v>6</v>
      </c>
      <c r="J181" s="58" t="s">
        <v>1406</v>
      </c>
      <c r="K181" s="59" t="s">
        <v>4017</v>
      </c>
      <c r="L181" s="57" t="s">
        <v>4878</v>
      </c>
      <c r="M181" s="57" t="s">
        <v>4936</v>
      </c>
      <c r="N181" s="57"/>
      <c r="O181" s="57"/>
      <c r="P181" s="56" t="s">
        <v>1875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2278</v>
      </c>
      <c r="X181" s="59" t="s">
        <v>2278</v>
      </c>
      <c r="Y181" s="59" t="s">
        <v>2278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3563</v>
      </c>
      <c r="D182" s="53">
        <v>45</v>
      </c>
      <c r="E182" s="58" t="s">
        <v>299</v>
      </c>
      <c r="F182" s="58" t="s">
        <v>299</v>
      </c>
      <c r="G182" s="81">
        <v>0</v>
      </c>
      <c r="H182" s="81">
        <v>0</v>
      </c>
      <c r="I182" s="146" t="s">
        <v>6</v>
      </c>
      <c r="J182" s="58" t="s">
        <v>1406</v>
      </c>
      <c r="K182" s="59" t="s">
        <v>4017</v>
      </c>
      <c r="L182" s="57" t="s">
        <v>4878</v>
      </c>
      <c r="M182" s="57" t="s">
        <v>4936</v>
      </c>
      <c r="N182" s="57"/>
      <c r="O182" s="57"/>
      <c r="P182" s="56" t="s">
        <v>1876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2278</v>
      </c>
      <c r="X182" s="59" t="s">
        <v>2278</v>
      </c>
      <c r="Y182" s="59" t="s">
        <v>2278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3563</v>
      </c>
      <c r="D183" s="53">
        <v>46</v>
      </c>
      <c r="E183" s="58" t="s">
        <v>302</v>
      </c>
      <c r="F183" s="58" t="s">
        <v>302</v>
      </c>
      <c r="G183" s="81">
        <v>0</v>
      </c>
      <c r="H183" s="81">
        <v>0</v>
      </c>
      <c r="I183" s="146" t="s">
        <v>6</v>
      </c>
      <c r="J183" s="58" t="s">
        <v>1406</v>
      </c>
      <c r="K183" s="59" t="s">
        <v>4017</v>
      </c>
      <c r="L183" s="57" t="s">
        <v>4878</v>
      </c>
      <c r="M183" s="57" t="s">
        <v>4936</v>
      </c>
      <c r="N183" s="57"/>
      <c r="O183" s="57"/>
      <c r="P183" s="56" t="s">
        <v>1878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2278</v>
      </c>
      <c r="X183" s="59" t="s">
        <v>2278</v>
      </c>
      <c r="Y183" s="59" t="s">
        <v>2278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3563</v>
      </c>
      <c r="D184" s="53">
        <v>47</v>
      </c>
      <c r="E184" s="58" t="s">
        <v>307</v>
      </c>
      <c r="F184" s="58" t="s">
        <v>307</v>
      </c>
      <c r="G184" s="81">
        <v>0</v>
      </c>
      <c r="H184" s="81">
        <v>0</v>
      </c>
      <c r="I184" s="146" t="s">
        <v>6</v>
      </c>
      <c r="J184" s="58" t="s">
        <v>1406</v>
      </c>
      <c r="K184" s="59" t="s">
        <v>4017</v>
      </c>
      <c r="L184" s="57" t="s">
        <v>4878</v>
      </c>
      <c r="M184" s="57" t="s">
        <v>4936</v>
      </c>
      <c r="N184" s="57"/>
      <c r="O184" s="57"/>
      <c r="P184" s="56" t="s">
        <v>1881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2718</v>
      </c>
      <c r="X184" s="59" t="s">
        <v>2278</v>
      </c>
      <c r="Y184" s="59" t="s">
        <v>2278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3563</v>
      </c>
      <c r="D185" s="53">
        <v>48</v>
      </c>
      <c r="E185" s="58" t="s">
        <v>317</v>
      </c>
      <c r="F185" s="58" t="s">
        <v>317</v>
      </c>
      <c r="G185" s="81">
        <v>0</v>
      </c>
      <c r="H185" s="81">
        <v>0</v>
      </c>
      <c r="I185" s="146" t="s">
        <v>6</v>
      </c>
      <c r="J185" s="58" t="s">
        <v>1406</v>
      </c>
      <c r="K185" s="59" t="s">
        <v>4017</v>
      </c>
      <c r="L185" s="57" t="s">
        <v>4878</v>
      </c>
      <c r="M185" s="57" t="s">
        <v>4936</v>
      </c>
      <c r="N185" s="57"/>
      <c r="O185" s="57"/>
      <c r="P185" s="56" t="s">
        <v>1887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2278</v>
      </c>
      <c r="X185" s="59" t="s">
        <v>2278</v>
      </c>
      <c r="Y185" s="59" t="s">
        <v>2278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3563</v>
      </c>
      <c r="D186" s="53">
        <v>49</v>
      </c>
      <c r="E186" s="58" t="s">
        <v>319</v>
      </c>
      <c r="F186" s="58" t="s">
        <v>319</v>
      </c>
      <c r="G186" s="81">
        <v>0</v>
      </c>
      <c r="H186" s="81">
        <v>0</v>
      </c>
      <c r="I186" s="146" t="s">
        <v>6</v>
      </c>
      <c r="J186" s="58" t="s">
        <v>1406</v>
      </c>
      <c r="K186" s="59" t="s">
        <v>4017</v>
      </c>
      <c r="L186" s="57" t="s">
        <v>4878</v>
      </c>
      <c r="M186" s="57" t="s">
        <v>4936</v>
      </c>
      <c r="N186" s="57"/>
      <c r="O186" s="57"/>
      <c r="P186" s="56" t="s">
        <v>1898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2278</v>
      </c>
      <c r="X186" s="59" t="s">
        <v>2278</v>
      </c>
      <c r="Y186" s="59" t="s">
        <v>2278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3563</v>
      </c>
      <c r="D187" s="53">
        <v>50</v>
      </c>
      <c r="E187" s="58" t="s">
        <v>349</v>
      </c>
      <c r="F187" s="58" t="s">
        <v>349</v>
      </c>
      <c r="G187" s="81">
        <v>0</v>
      </c>
      <c r="H187" s="81">
        <v>0</v>
      </c>
      <c r="I187" s="146" t="s">
        <v>6</v>
      </c>
      <c r="J187" s="58" t="s">
        <v>1406</v>
      </c>
      <c r="K187" s="59" t="s">
        <v>4017</v>
      </c>
      <c r="L187" s="57" t="s">
        <v>4878</v>
      </c>
      <c r="M187" s="57" t="s">
        <v>4936</v>
      </c>
      <c r="N187" s="57"/>
      <c r="O187" s="57"/>
      <c r="P187" s="56" t="s">
        <v>1900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2278</v>
      </c>
      <c r="X187" s="59" t="s">
        <v>2278</v>
      </c>
      <c r="Y187" s="59" t="s">
        <v>2278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3563</v>
      </c>
      <c r="D188" s="53">
        <v>51</v>
      </c>
      <c r="E188" s="58" t="s">
        <v>358</v>
      </c>
      <c r="F188" s="58" t="s">
        <v>1289</v>
      </c>
      <c r="G188" s="81">
        <v>0</v>
      </c>
      <c r="H188" s="81">
        <v>0</v>
      </c>
      <c r="I188" s="146" t="s">
        <v>6</v>
      </c>
      <c r="J188" s="58" t="s">
        <v>1406</v>
      </c>
      <c r="K188" s="59" t="s">
        <v>4017</v>
      </c>
      <c r="L188" s="57" t="s">
        <v>4878</v>
      </c>
      <c r="M188" s="57" t="s">
        <v>4936</v>
      </c>
      <c r="N188" s="57"/>
      <c r="O188" s="57"/>
      <c r="P188" s="56" t="s">
        <v>1936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2278</v>
      </c>
      <c r="X188" s="59" t="s">
        <v>2278</v>
      </c>
      <c r="Y188" s="59" t="s">
        <v>2278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3563</v>
      </c>
      <c r="D189" s="53">
        <v>52</v>
      </c>
      <c r="E189" s="58" t="s">
        <v>359</v>
      </c>
      <c r="F189" s="58" t="s">
        <v>359</v>
      </c>
      <c r="G189" s="81">
        <v>0</v>
      </c>
      <c r="H189" s="81">
        <v>0</v>
      </c>
      <c r="I189" s="146" t="s">
        <v>6</v>
      </c>
      <c r="J189" s="58" t="s">
        <v>1406</v>
      </c>
      <c r="K189" s="59" t="s">
        <v>4017</v>
      </c>
      <c r="L189" s="57" t="s">
        <v>4878</v>
      </c>
      <c r="M189" s="57" t="s">
        <v>4936</v>
      </c>
      <c r="N189" s="57"/>
      <c r="O189" s="57"/>
      <c r="P189" s="56" t="s">
        <v>1949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2278</v>
      </c>
      <c r="X189" s="59" t="s">
        <v>2278</v>
      </c>
      <c r="Y189" s="59" t="s">
        <v>2278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3563</v>
      </c>
      <c r="D190" s="53">
        <v>53</v>
      </c>
      <c r="E190" s="58" t="s">
        <v>369</v>
      </c>
      <c r="F190" s="58" t="s">
        <v>369</v>
      </c>
      <c r="G190" s="81">
        <v>0</v>
      </c>
      <c r="H190" s="81">
        <v>0</v>
      </c>
      <c r="I190" s="146" t="s">
        <v>6</v>
      </c>
      <c r="J190" s="58" t="s">
        <v>1406</v>
      </c>
      <c r="K190" s="59" t="s">
        <v>4017</v>
      </c>
      <c r="L190" s="57" t="s">
        <v>4878</v>
      </c>
      <c r="M190" s="57" t="s">
        <v>4936</v>
      </c>
      <c r="N190" s="57"/>
      <c r="O190" s="57"/>
      <c r="P190" s="56" t="s">
        <v>1950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2278</v>
      </c>
      <c r="X190" s="59" t="s">
        <v>2278</v>
      </c>
      <c r="Y190" s="59" t="s">
        <v>2278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3563</v>
      </c>
      <c r="D191" s="53">
        <v>54</v>
      </c>
      <c r="E191" s="58" t="s">
        <v>394</v>
      </c>
      <c r="F191" s="58" t="s">
        <v>394</v>
      </c>
      <c r="G191" s="81">
        <v>0</v>
      </c>
      <c r="H191" s="81">
        <v>0</v>
      </c>
      <c r="I191" s="146" t="s">
        <v>6</v>
      </c>
      <c r="J191" s="58" t="s">
        <v>1406</v>
      </c>
      <c r="K191" s="59" t="s">
        <v>4017</v>
      </c>
      <c r="L191" s="57" t="s">
        <v>4878</v>
      </c>
      <c r="M191" s="57" t="s">
        <v>4936</v>
      </c>
      <c r="N191" s="57"/>
      <c r="O191" s="57"/>
      <c r="P191" s="56" t="s">
        <v>1967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2278</v>
      </c>
      <c r="X191" s="59" t="s">
        <v>2278</v>
      </c>
      <c r="Y191" s="59" t="s">
        <v>2278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3563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1406</v>
      </c>
      <c r="K192" s="59" t="s">
        <v>4017</v>
      </c>
      <c r="L192" s="57" t="s">
        <v>4878</v>
      </c>
      <c r="M192" s="57" t="s">
        <v>4936</v>
      </c>
      <c r="N192" s="57"/>
      <c r="O192" s="57"/>
      <c r="P192" s="56" t="s">
        <v>2017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2278</v>
      </c>
      <c r="X192" s="59" t="s">
        <v>2278</v>
      </c>
      <c r="Y192" s="59" t="s">
        <v>2278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3563</v>
      </c>
      <c r="D193" s="53">
        <v>56</v>
      </c>
      <c r="E193" s="58" t="s">
        <v>403</v>
      </c>
      <c r="F193" s="58" t="s">
        <v>403</v>
      </c>
      <c r="G193" s="81">
        <v>0</v>
      </c>
      <c r="H193" s="81">
        <v>0</v>
      </c>
      <c r="I193" s="146" t="s">
        <v>6</v>
      </c>
      <c r="J193" s="58" t="s">
        <v>1406</v>
      </c>
      <c r="K193" s="59" t="s">
        <v>4017</v>
      </c>
      <c r="L193" s="57" t="s">
        <v>4878</v>
      </c>
      <c r="M193" s="57" t="s">
        <v>4936</v>
      </c>
      <c r="N193" s="57"/>
      <c r="O193" s="57"/>
      <c r="P193" s="56" t="s">
        <v>2019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2278</v>
      </c>
      <c r="X193" s="59" t="s">
        <v>2278</v>
      </c>
      <c r="Y193" s="59" t="s">
        <v>2278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3563</v>
      </c>
      <c r="D194" s="53">
        <v>57</v>
      </c>
      <c r="E194" s="58" t="s">
        <v>404</v>
      </c>
      <c r="F194" s="58" t="s">
        <v>404</v>
      </c>
      <c r="G194" s="81">
        <v>0</v>
      </c>
      <c r="H194" s="81">
        <v>0</v>
      </c>
      <c r="I194" s="146" t="s">
        <v>6</v>
      </c>
      <c r="J194" s="58" t="s">
        <v>1406</v>
      </c>
      <c r="K194" s="59" t="s">
        <v>4017</v>
      </c>
      <c r="L194" s="57" t="s">
        <v>4878</v>
      </c>
      <c r="M194" s="57" t="s">
        <v>4936</v>
      </c>
      <c r="N194" s="57"/>
      <c r="O194" s="57"/>
      <c r="P194" s="56" t="s">
        <v>2032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2278</v>
      </c>
      <c r="X194" s="59" t="s">
        <v>2278</v>
      </c>
      <c r="Y194" s="59" t="s">
        <v>2278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3563</v>
      </c>
      <c r="D195" s="53">
        <v>58</v>
      </c>
      <c r="E195" s="58" t="s">
        <v>405</v>
      </c>
      <c r="F195" s="58" t="s">
        <v>405</v>
      </c>
      <c r="G195" s="81">
        <v>0</v>
      </c>
      <c r="H195" s="81">
        <v>0</v>
      </c>
      <c r="I195" s="146" t="s">
        <v>6</v>
      </c>
      <c r="J195" s="58" t="s">
        <v>1406</v>
      </c>
      <c r="K195" s="59" t="s">
        <v>4017</v>
      </c>
      <c r="L195" s="57" t="s">
        <v>4878</v>
      </c>
      <c r="M195" s="57" t="s">
        <v>4936</v>
      </c>
      <c r="N195" s="57"/>
      <c r="O195" s="57"/>
      <c r="P195" s="56" t="s">
        <v>2033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2278</v>
      </c>
      <c r="X195" s="59" t="s">
        <v>2278</v>
      </c>
      <c r="Y195" s="59" t="s">
        <v>2278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3563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1406</v>
      </c>
      <c r="K196" s="59" t="s">
        <v>4017</v>
      </c>
      <c r="L196" s="57" t="s">
        <v>4878</v>
      </c>
      <c r="M196" s="57" t="s">
        <v>4936</v>
      </c>
      <c r="N196" s="57"/>
      <c r="O196" s="57"/>
      <c r="P196" s="56" t="s">
        <v>2034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2278</v>
      </c>
      <c r="X196" s="59" t="s">
        <v>2278</v>
      </c>
      <c r="Y196" s="59" t="s">
        <v>2278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3563</v>
      </c>
      <c r="D197" s="53">
        <v>60</v>
      </c>
      <c r="E197" s="58" t="s">
        <v>406</v>
      </c>
      <c r="F197" s="58" t="s">
        <v>406</v>
      </c>
      <c r="G197" s="81">
        <v>0</v>
      </c>
      <c r="H197" s="81">
        <v>0</v>
      </c>
      <c r="I197" s="146" t="s">
        <v>6</v>
      </c>
      <c r="J197" s="58" t="s">
        <v>1406</v>
      </c>
      <c r="K197" s="59" t="s">
        <v>4017</v>
      </c>
      <c r="L197" s="57" t="s">
        <v>4878</v>
      </c>
      <c r="M197" s="57" t="s">
        <v>4936</v>
      </c>
      <c r="N197" s="57"/>
      <c r="O197" s="57"/>
      <c r="P197" s="56" t="s">
        <v>2040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2278</v>
      </c>
      <c r="X197" s="59" t="s">
        <v>2278</v>
      </c>
      <c r="Y197" s="59" t="s">
        <v>2278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3563</v>
      </c>
      <c r="D198" s="53">
        <v>61</v>
      </c>
      <c r="E198" s="58" t="s">
        <v>408</v>
      </c>
      <c r="F198" s="58" t="s">
        <v>408</v>
      </c>
      <c r="G198" s="81">
        <v>0</v>
      </c>
      <c r="H198" s="81">
        <v>0</v>
      </c>
      <c r="I198" s="146" t="s">
        <v>6</v>
      </c>
      <c r="J198" s="58" t="s">
        <v>1406</v>
      </c>
      <c r="K198" s="59" t="s">
        <v>4017</v>
      </c>
      <c r="L198" s="57" t="s">
        <v>4878</v>
      </c>
      <c r="M198" s="57" t="s">
        <v>4936</v>
      </c>
      <c r="N198" s="57"/>
      <c r="O198" s="57"/>
      <c r="P198" s="56" t="s">
        <v>2042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2278</v>
      </c>
      <c r="X198" s="59" t="s">
        <v>2278</v>
      </c>
      <c r="Y198" s="59" t="s">
        <v>2278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3563</v>
      </c>
      <c r="D199" s="53">
        <v>62</v>
      </c>
      <c r="E199" s="58" t="s">
        <v>409</v>
      </c>
      <c r="F199" s="58" t="s">
        <v>409</v>
      </c>
      <c r="G199" s="81">
        <v>0</v>
      </c>
      <c r="H199" s="81">
        <v>0</v>
      </c>
      <c r="I199" s="146" t="s">
        <v>6</v>
      </c>
      <c r="J199" s="58" t="s">
        <v>1406</v>
      </c>
      <c r="K199" s="59" t="s">
        <v>4017</v>
      </c>
      <c r="L199" s="57" t="s">
        <v>4878</v>
      </c>
      <c r="M199" s="57" t="s">
        <v>4936</v>
      </c>
      <c r="N199" s="57"/>
      <c r="O199" s="57"/>
      <c r="P199" s="56" t="s">
        <v>2043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2278</v>
      </c>
      <c r="X199" s="59" t="s">
        <v>2278</v>
      </c>
      <c r="Y199" s="59" t="s">
        <v>2278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3563</v>
      </c>
      <c r="D200" s="53">
        <v>63</v>
      </c>
      <c r="E200" s="58" t="s">
        <v>410</v>
      </c>
      <c r="F200" s="58" t="s">
        <v>410</v>
      </c>
      <c r="G200" s="81">
        <v>0</v>
      </c>
      <c r="H200" s="81">
        <v>0</v>
      </c>
      <c r="I200" s="146" t="s">
        <v>6</v>
      </c>
      <c r="J200" s="58" t="s">
        <v>1406</v>
      </c>
      <c r="K200" s="59" t="s">
        <v>4017</v>
      </c>
      <c r="L200" s="57" t="s">
        <v>4878</v>
      </c>
      <c r="M200" s="57" t="s">
        <v>4936</v>
      </c>
      <c r="N200" s="57"/>
      <c r="O200" s="57"/>
      <c r="P200" s="56" t="s">
        <v>2044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2278</v>
      </c>
      <c r="X200" s="59" t="s">
        <v>2278</v>
      </c>
      <c r="Y200" s="59" t="s">
        <v>2278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3563</v>
      </c>
      <c r="D201" s="53">
        <v>64</v>
      </c>
      <c r="E201" s="58" t="s">
        <v>411</v>
      </c>
      <c r="F201" s="58" t="s">
        <v>411</v>
      </c>
      <c r="G201" s="81">
        <v>0</v>
      </c>
      <c r="H201" s="81">
        <v>0</v>
      </c>
      <c r="I201" s="146" t="s">
        <v>6</v>
      </c>
      <c r="J201" s="58" t="s">
        <v>1406</v>
      </c>
      <c r="K201" s="59" t="s">
        <v>4017</v>
      </c>
      <c r="L201" s="57" t="s">
        <v>4878</v>
      </c>
      <c r="M201" s="57" t="s">
        <v>4936</v>
      </c>
      <c r="N201" s="57"/>
      <c r="O201" s="57"/>
      <c r="P201" s="56" t="s">
        <v>2045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2718</v>
      </c>
      <c r="X201" s="82" t="s">
        <v>2660</v>
      </c>
      <c r="Y201" s="83" t="s">
        <v>2278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3563</v>
      </c>
      <c r="D202" s="53">
        <v>65</v>
      </c>
      <c r="E202" s="58" t="s">
        <v>412</v>
      </c>
      <c r="F202" s="58" t="s">
        <v>412</v>
      </c>
      <c r="G202" s="81">
        <v>0</v>
      </c>
      <c r="H202" s="81">
        <v>0</v>
      </c>
      <c r="I202" s="146" t="s">
        <v>6</v>
      </c>
      <c r="J202" s="58" t="s">
        <v>1406</v>
      </c>
      <c r="K202" s="59" t="s">
        <v>4017</v>
      </c>
      <c r="L202" s="57" t="s">
        <v>4878</v>
      </c>
      <c r="M202" s="57" t="s">
        <v>4936</v>
      </c>
      <c r="N202" s="57"/>
      <c r="O202" s="57"/>
      <c r="P202" s="56" t="s">
        <v>2046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2278</v>
      </c>
      <c r="X202" s="59" t="s">
        <v>2278</v>
      </c>
      <c r="Y202" s="59" t="s">
        <v>2278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3563</v>
      </c>
      <c r="D203" s="53">
        <v>66</v>
      </c>
      <c r="E203" s="58" t="s">
        <v>413</v>
      </c>
      <c r="F203" s="58" t="s">
        <v>413</v>
      </c>
      <c r="G203" s="81">
        <v>0</v>
      </c>
      <c r="H203" s="81">
        <v>0</v>
      </c>
      <c r="I203" s="146" t="s">
        <v>6</v>
      </c>
      <c r="J203" s="58" t="s">
        <v>1406</v>
      </c>
      <c r="K203" s="59" t="s">
        <v>4017</v>
      </c>
      <c r="L203" s="57" t="s">
        <v>4878</v>
      </c>
      <c r="M203" s="57" t="s">
        <v>4936</v>
      </c>
      <c r="N203" s="57"/>
      <c r="O203" s="57"/>
      <c r="P203" s="56" t="s">
        <v>2047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2278</v>
      </c>
      <c r="X203" s="59" t="s">
        <v>2278</v>
      </c>
      <c r="Y203" s="59" t="s">
        <v>2278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3563</v>
      </c>
      <c r="D204" s="53">
        <v>67</v>
      </c>
      <c r="E204" s="58" t="s">
        <v>414</v>
      </c>
      <c r="F204" s="58" t="s">
        <v>414</v>
      </c>
      <c r="G204" s="81">
        <v>0</v>
      </c>
      <c r="H204" s="81">
        <v>0</v>
      </c>
      <c r="I204" s="146" t="s">
        <v>6</v>
      </c>
      <c r="J204" s="58" t="s">
        <v>1406</v>
      </c>
      <c r="K204" s="59" t="s">
        <v>4017</v>
      </c>
      <c r="L204" s="57" t="s">
        <v>4878</v>
      </c>
      <c r="M204" s="57" t="s">
        <v>4936</v>
      </c>
      <c r="N204" s="57"/>
      <c r="O204" s="57"/>
      <c r="P204" s="56" t="s">
        <v>2048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2278</v>
      </c>
      <c r="X204" s="59" t="s">
        <v>2278</v>
      </c>
      <c r="Y204" s="59" t="s">
        <v>2278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3563</v>
      </c>
      <c r="D205" s="53">
        <v>68</v>
      </c>
      <c r="E205" s="58" t="s">
        <v>415</v>
      </c>
      <c r="F205" s="58" t="s">
        <v>415</v>
      </c>
      <c r="G205" s="81">
        <v>0</v>
      </c>
      <c r="H205" s="81">
        <v>0</v>
      </c>
      <c r="I205" s="146" t="s">
        <v>6</v>
      </c>
      <c r="J205" s="58" t="s">
        <v>1406</v>
      </c>
      <c r="K205" s="59" t="s">
        <v>4017</v>
      </c>
      <c r="L205" s="57" t="s">
        <v>4878</v>
      </c>
      <c r="M205" s="57" t="s">
        <v>4936</v>
      </c>
      <c r="N205" s="57"/>
      <c r="O205" s="57"/>
      <c r="P205" s="56" t="s">
        <v>2049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2278</v>
      </c>
      <c r="X205" s="59" t="s">
        <v>2278</v>
      </c>
      <c r="Y205" s="59" t="s">
        <v>2278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3563</v>
      </c>
      <c r="D206" s="53">
        <v>69</v>
      </c>
      <c r="E206" s="58" t="s">
        <v>416</v>
      </c>
      <c r="F206" s="58" t="s">
        <v>416</v>
      </c>
      <c r="G206" s="81">
        <v>0</v>
      </c>
      <c r="H206" s="81">
        <v>0</v>
      </c>
      <c r="I206" s="146" t="s">
        <v>6</v>
      </c>
      <c r="J206" s="58" t="s">
        <v>1406</v>
      </c>
      <c r="K206" s="59" t="s">
        <v>4017</v>
      </c>
      <c r="L206" s="57" t="s">
        <v>4878</v>
      </c>
      <c r="M206" s="57" t="s">
        <v>4936</v>
      </c>
      <c r="N206" s="57"/>
      <c r="O206" s="57"/>
      <c r="P206" s="56" t="s">
        <v>2050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2278</v>
      </c>
      <c r="X206" s="59" t="s">
        <v>2278</v>
      </c>
      <c r="Y206" s="59" t="s">
        <v>2278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3563</v>
      </c>
      <c r="D207" s="53">
        <v>70</v>
      </c>
      <c r="E207" s="58" t="s">
        <v>417</v>
      </c>
      <c r="F207" s="58" t="s">
        <v>417</v>
      </c>
      <c r="G207" s="81">
        <v>0</v>
      </c>
      <c r="H207" s="81">
        <v>0</v>
      </c>
      <c r="I207" s="146" t="s">
        <v>6</v>
      </c>
      <c r="J207" s="58" t="s">
        <v>1406</v>
      </c>
      <c r="K207" s="59" t="s">
        <v>4017</v>
      </c>
      <c r="L207" s="57" t="s">
        <v>4878</v>
      </c>
      <c r="M207" s="57" t="s">
        <v>4936</v>
      </c>
      <c r="N207" s="57"/>
      <c r="O207" s="57"/>
      <c r="P207" s="56" t="s">
        <v>2051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2278</v>
      </c>
      <c r="X207" s="59" t="s">
        <v>2278</v>
      </c>
      <c r="Y207" s="59" t="s">
        <v>2278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3563</v>
      </c>
      <c r="D208" s="53">
        <v>71</v>
      </c>
      <c r="E208" s="58" t="s">
        <v>418</v>
      </c>
      <c r="F208" s="58" t="s">
        <v>418</v>
      </c>
      <c r="G208" s="81">
        <v>0</v>
      </c>
      <c r="H208" s="81">
        <v>0</v>
      </c>
      <c r="I208" s="146" t="s">
        <v>6</v>
      </c>
      <c r="J208" s="58" t="s">
        <v>1406</v>
      </c>
      <c r="K208" s="59" t="s">
        <v>4017</v>
      </c>
      <c r="L208" s="57" t="s">
        <v>4878</v>
      </c>
      <c r="M208" s="57" t="s">
        <v>4936</v>
      </c>
      <c r="N208" s="57"/>
      <c r="O208" s="57"/>
      <c r="P208" s="56" t="s">
        <v>2052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2278</v>
      </c>
      <c r="X208" s="59" t="s">
        <v>2278</v>
      </c>
      <c r="Y208" s="59" t="s">
        <v>2278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3563</v>
      </c>
      <c r="D209" s="53">
        <v>72</v>
      </c>
      <c r="E209" s="58" t="s">
        <v>421</v>
      </c>
      <c r="F209" s="58" t="s">
        <v>421</v>
      </c>
      <c r="G209" s="81">
        <v>0</v>
      </c>
      <c r="H209" s="81">
        <v>0</v>
      </c>
      <c r="I209" s="146" t="s">
        <v>6</v>
      </c>
      <c r="J209" s="58" t="s">
        <v>1406</v>
      </c>
      <c r="K209" s="59" t="s">
        <v>4017</v>
      </c>
      <c r="L209" s="57" t="s">
        <v>4878</v>
      </c>
      <c r="M209" s="57" t="s">
        <v>4936</v>
      </c>
      <c r="N209" s="57"/>
      <c r="O209" s="57"/>
      <c r="P209" s="56" t="s">
        <v>2057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2278</v>
      </c>
      <c r="X209" s="59" t="s">
        <v>2278</v>
      </c>
      <c r="Y209" s="59" t="s">
        <v>2278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3563</v>
      </c>
      <c r="D210" s="53">
        <v>73</v>
      </c>
      <c r="E210" s="58" t="s">
        <v>429</v>
      </c>
      <c r="F210" s="58" t="s">
        <v>429</v>
      </c>
      <c r="G210" s="81">
        <v>0</v>
      </c>
      <c r="H210" s="81">
        <v>0</v>
      </c>
      <c r="I210" s="146" t="s">
        <v>6</v>
      </c>
      <c r="J210" s="58" t="s">
        <v>1406</v>
      </c>
      <c r="K210" s="59" t="s">
        <v>4017</v>
      </c>
      <c r="L210" s="57" t="s">
        <v>4878</v>
      </c>
      <c r="M210" s="57" t="s">
        <v>4936</v>
      </c>
      <c r="N210" s="57"/>
      <c r="O210" s="57"/>
      <c r="P210" s="56" t="s">
        <v>2072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2718</v>
      </c>
      <c r="X210" s="82" t="s">
        <v>2660</v>
      </c>
      <c r="Y210" s="83" t="s">
        <v>2278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3563</v>
      </c>
      <c r="D211" s="53">
        <v>74</v>
      </c>
      <c r="E211" s="58" t="s">
        <v>430</v>
      </c>
      <c r="F211" s="58" t="s">
        <v>430</v>
      </c>
      <c r="G211" s="81">
        <v>0</v>
      </c>
      <c r="H211" s="81">
        <v>0</v>
      </c>
      <c r="I211" s="146" t="s">
        <v>6</v>
      </c>
      <c r="J211" s="58" t="s">
        <v>1406</v>
      </c>
      <c r="K211" s="59" t="s">
        <v>4017</v>
      </c>
      <c r="L211" s="57" t="s">
        <v>4878</v>
      </c>
      <c r="M211" s="57" t="s">
        <v>4936</v>
      </c>
      <c r="N211" s="57"/>
      <c r="O211" s="57"/>
      <c r="P211" s="56" t="s">
        <v>2073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2278</v>
      </c>
      <c r="X211" s="59" t="s">
        <v>2278</v>
      </c>
      <c r="Y211" s="59" t="s">
        <v>2278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3563</v>
      </c>
      <c r="D212" s="53">
        <v>75</v>
      </c>
      <c r="E212" s="58" t="s">
        <v>431</v>
      </c>
      <c r="F212" s="58" t="s">
        <v>431</v>
      </c>
      <c r="G212" s="60">
        <v>0</v>
      </c>
      <c r="H212" s="60">
        <v>0</v>
      </c>
      <c r="I212" s="146" t="s">
        <v>6</v>
      </c>
      <c r="J212" s="58" t="s">
        <v>1406</v>
      </c>
      <c r="K212" s="59" t="s">
        <v>4017</v>
      </c>
      <c r="L212" s="57" t="s">
        <v>4878</v>
      </c>
      <c r="M212" s="57" t="s">
        <v>4936</v>
      </c>
      <c r="N212" s="57"/>
      <c r="O212" s="57"/>
      <c r="P212" s="56" t="s">
        <v>2080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2278</v>
      </c>
      <c r="X212" s="59" t="s">
        <v>2278</v>
      </c>
      <c r="Y212" s="59" t="s">
        <v>2278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3563</v>
      </c>
      <c r="D213" s="53">
        <v>76</v>
      </c>
      <c r="E213" s="58" t="s">
        <v>436</v>
      </c>
      <c r="F213" s="58" t="s">
        <v>436</v>
      </c>
      <c r="G213" s="60">
        <v>0</v>
      </c>
      <c r="H213" s="60">
        <v>0</v>
      </c>
      <c r="I213" s="146" t="s">
        <v>6</v>
      </c>
      <c r="J213" s="58" t="s">
        <v>1406</v>
      </c>
      <c r="K213" s="59" t="s">
        <v>4017</v>
      </c>
      <c r="L213" s="57" t="s">
        <v>4878</v>
      </c>
      <c r="M213" s="57" t="s">
        <v>4936</v>
      </c>
      <c r="N213" s="57"/>
      <c r="O213" s="57"/>
      <c r="P213" s="56" t="s">
        <v>2082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2716</v>
      </c>
      <c r="X213" s="82" t="s">
        <v>2660</v>
      </c>
      <c r="Y213" s="125" t="s">
        <v>4023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3563</v>
      </c>
      <c r="D214" s="53">
        <v>77</v>
      </c>
      <c r="E214" s="58" t="s">
        <v>456</v>
      </c>
      <c r="F214" s="58" t="s">
        <v>456</v>
      </c>
      <c r="G214" s="81">
        <v>0</v>
      </c>
      <c r="H214" s="81">
        <v>0</v>
      </c>
      <c r="I214" s="146" t="s">
        <v>6</v>
      </c>
      <c r="J214" s="58" t="s">
        <v>1406</v>
      </c>
      <c r="K214" s="59" t="s">
        <v>4017</v>
      </c>
      <c r="L214" s="57" t="s">
        <v>4878</v>
      </c>
      <c r="M214" s="57" t="s">
        <v>4936</v>
      </c>
      <c r="N214" s="57"/>
      <c r="O214" s="57"/>
      <c r="P214" s="56" t="s">
        <v>2108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2718</v>
      </c>
      <c r="X214" s="82" t="s">
        <v>2660</v>
      </c>
      <c r="Y214" s="83" t="s">
        <v>4024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3839</v>
      </c>
      <c r="D215" s="53">
        <v>78</v>
      </c>
      <c r="E215" s="58" t="s">
        <v>1349</v>
      </c>
      <c r="F215" s="58" t="s">
        <v>1349</v>
      </c>
      <c r="G215" s="81">
        <v>0</v>
      </c>
      <c r="H215" s="81">
        <v>0</v>
      </c>
      <c r="I215" s="58" t="s">
        <v>1</v>
      </c>
      <c r="J215" s="58" t="s">
        <v>1406</v>
      </c>
      <c r="K215" s="59" t="s">
        <v>3853</v>
      </c>
      <c r="L215" s="57" t="s">
        <v>4878</v>
      </c>
      <c r="M215" s="57" t="s">
        <v>4936</v>
      </c>
      <c r="N215" s="57"/>
      <c r="O215" s="57"/>
      <c r="P215" s="56" t="s">
        <v>2132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2278</v>
      </c>
      <c r="X215" s="59" t="s">
        <v>2278</v>
      </c>
      <c r="Y215" s="59" t="s">
        <v>2278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3563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1406</v>
      </c>
      <c r="K216" s="59" t="s">
        <v>4017</v>
      </c>
      <c r="L216" s="57" t="s">
        <v>4878</v>
      </c>
      <c r="M216" s="57" t="s">
        <v>4937</v>
      </c>
      <c r="N216" s="57"/>
      <c r="O216" s="53" t="s">
        <v>2864</v>
      </c>
      <c r="P216" s="56" t="s">
        <v>2329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2718</v>
      </c>
      <c r="X216" s="59" t="s">
        <v>2648</v>
      </c>
      <c r="Y216" s="59" t="s">
        <v>2278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3839</v>
      </c>
      <c r="D217" s="53" t="s">
        <v>7</v>
      </c>
      <c r="E217" s="64" t="s">
        <v>2865</v>
      </c>
      <c r="F217" s="64" t="s">
        <v>2865</v>
      </c>
      <c r="G217" s="65">
        <v>0</v>
      </c>
      <c r="H217" s="65">
        <v>0</v>
      </c>
      <c r="I217" s="152" t="s">
        <v>28</v>
      </c>
      <c r="J217" s="58" t="s">
        <v>1406</v>
      </c>
      <c r="K217" s="59" t="s">
        <v>3853</v>
      </c>
      <c r="L217" s="57" t="s">
        <v>4878</v>
      </c>
      <c r="M217" s="57" t="s">
        <v>4938</v>
      </c>
      <c r="N217" s="57"/>
      <c r="O217" s="57"/>
      <c r="P217" s="56" t="s">
        <v>3271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2278</v>
      </c>
      <c r="X217" s="59" t="s">
        <v>2278</v>
      </c>
      <c r="Y217" s="59" t="s">
        <v>2278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3839</v>
      </c>
      <c r="D218" s="53" t="s">
        <v>7</v>
      </c>
      <c r="E218" s="64" t="s">
        <v>2866</v>
      </c>
      <c r="F218" s="64" t="s">
        <v>2866</v>
      </c>
      <c r="G218" s="65">
        <v>0</v>
      </c>
      <c r="H218" s="65">
        <v>0</v>
      </c>
      <c r="I218" s="152" t="s">
        <v>28</v>
      </c>
      <c r="J218" s="58" t="s">
        <v>1406</v>
      </c>
      <c r="K218" s="59" t="s">
        <v>3853</v>
      </c>
      <c r="L218" s="57" t="s">
        <v>4878</v>
      </c>
      <c r="M218" s="57" t="s">
        <v>4938</v>
      </c>
      <c r="N218" s="57"/>
      <c r="O218" s="57"/>
      <c r="P218" s="56" t="s">
        <v>3272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2278</v>
      </c>
      <c r="X218" s="59" t="s">
        <v>2278</v>
      </c>
      <c r="Y218" s="59" t="s">
        <v>2278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3839</v>
      </c>
      <c r="D219" s="53" t="s">
        <v>7</v>
      </c>
      <c r="E219" s="64" t="s">
        <v>2867</v>
      </c>
      <c r="F219" s="64" t="s">
        <v>2867</v>
      </c>
      <c r="G219" s="65">
        <v>0</v>
      </c>
      <c r="H219" s="65">
        <v>0</v>
      </c>
      <c r="I219" s="152" t="s">
        <v>28</v>
      </c>
      <c r="J219" s="58" t="s">
        <v>1406</v>
      </c>
      <c r="K219" s="59" t="s">
        <v>3853</v>
      </c>
      <c r="L219" s="57" t="s">
        <v>4878</v>
      </c>
      <c r="M219" s="57" t="s">
        <v>4938</v>
      </c>
      <c r="N219" s="57"/>
      <c r="O219" s="57"/>
      <c r="P219" s="56" t="s">
        <v>3273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2278</v>
      </c>
      <c r="X219" s="59" t="s">
        <v>2278</v>
      </c>
      <c r="Y219" s="59" t="s">
        <v>2278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3839</v>
      </c>
      <c r="D220" s="53" t="s">
        <v>7</v>
      </c>
      <c r="E220" s="64" t="s">
        <v>2868</v>
      </c>
      <c r="F220" s="64" t="s">
        <v>2868</v>
      </c>
      <c r="G220" s="65">
        <v>0</v>
      </c>
      <c r="H220" s="65">
        <v>0</v>
      </c>
      <c r="I220" s="152" t="s">
        <v>28</v>
      </c>
      <c r="J220" s="58" t="s">
        <v>1406</v>
      </c>
      <c r="K220" s="59" t="s">
        <v>3853</v>
      </c>
      <c r="L220" s="57" t="s">
        <v>4878</v>
      </c>
      <c r="M220" s="57" t="s">
        <v>4938</v>
      </c>
      <c r="N220" s="57"/>
      <c r="O220" s="57"/>
      <c r="P220" s="56" t="s">
        <v>3274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2278</v>
      </c>
      <c r="X220" s="59" t="s">
        <v>2278</v>
      </c>
      <c r="Y220" s="59" t="s">
        <v>2278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3839</v>
      </c>
      <c r="D221" s="53" t="s">
        <v>7</v>
      </c>
      <c r="E221" s="64" t="s">
        <v>2869</v>
      </c>
      <c r="F221" s="64" t="s">
        <v>2869</v>
      </c>
      <c r="G221" s="65">
        <v>0</v>
      </c>
      <c r="H221" s="65">
        <v>0</v>
      </c>
      <c r="I221" s="152" t="s">
        <v>28</v>
      </c>
      <c r="J221" s="58" t="s">
        <v>1406</v>
      </c>
      <c r="K221" s="59" t="s">
        <v>3853</v>
      </c>
      <c r="L221" s="57" t="s">
        <v>4878</v>
      </c>
      <c r="M221" s="57" t="s">
        <v>4938</v>
      </c>
      <c r="N221" s="57"/>
      <c r="O221" s="57"/>
      <c r="P221" s="56" t="s">
        <v>3275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2278</v>
      </c>
      <c r="X221" s="59" t="s">
        <v>2278</v>
      </c>
      <c r="Y221" s="59" t="s">
        <v>2278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3839</v>
      </c>
      <c r="D222" s="53" t="s">
        <v>7</v>
      </c>
      <c r="E222" s="64" t="s">
        <v>2870</v>
      </c>
      <c r="F222" s="64" t="s">
        <v>2870</v>
      </c>
      <c r="G222" s="65">
        <v>0</v>
      </c>
      <c r="H222" s="65">
        <v>0</v>
      </c>
      <c r="I222" s="152" t="s">
        <v>28</v>
      </c>
      <c r="J222" s="58" t="s">
        <v>1406</v>
      </c>
      <c r="K222" s="59" t="s">
        <v>3853</v>
      </c>
      <c r="L222" s="57" t="s">
        <v>4878</v>
      </c>
      <c r="M222" s="57" t="s">
        <v>4938</v>
      </c>
      <c r="N222" s="57"/>
      <c r="O222" s="57"/>
      <c r="P222" s="56" t="s">
        <v>3276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2278</v>
      </c>
      <c r="X222" s="59" t="s">
        <v>2278</v>
      </c>
      <c r="Y222" s="59" t="s">
        <v>2278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3839</v>
      </c>
      <c r="D223" s="53" t="s">
        <v>7</v>
      </c>
      <c r="E223" s="64" t="s">
        <v>2871</v>
      </c>
      <c r="F223" s="64" t="s">
        <v>2871</v>
      </c>
      <c r="G223" s="65">
        <v>0</v>
      </c>
      <c r="H223" s="65">
        <v>0</v>
      </c>
      <c r="I223" s="152" t="s">
        <v>28</v>
      </c>
      <c r="J223" s="58" t="s">
        <v>1406</v>
      </c>
      <c r="K223" s="59" t="s">
        <v>3853</v>
      </c>
      <c r="L223" s="57" t="s">
        <v>4878</v>
      </c>
      <c r="M223" s="57" t="s">
        <v>4938</v>
      </c>
      <c r="N223" s="57"/>
      <c r="O223" s="57"/>
      <c r="P223" s="56" t="s">
        <v>3277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2278</v>
      </c>
      <c r="X223" s="59" t="s">
        <v>2278</v>
      </c>
      <c r="Y223" s="59" t="s">
        <v>2278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3839</v>
      </c>
      <c r="D224" s="53" t="s">
        <v>7</v>
      </c>
      <c r="E224" s="64" t="s">
        <v>2872</v>
      </c>
      <c r="F224" s="64" t="s">
        <v>2872</v>
      </c>
      <c r="G224" s="65">
        <v>0</v>
      </c>
      <c r="H224" s="65">
        <v>0</v>
      </c>
      <c r="I224" s="152" t="s">
        <v>28</v>
      </c>
      <c r="J224" s="58" t="s">
        <v>1406</v>
      </c>
      <c r="K224" s="59" t="s">
        <v>3853</v>
      </c>
      <c r="L224" s="57" t="s">
        <v>4878</v>
      </c>
      <c r="M224" s="57" t="s">
        <v>4938</v>
      </c>
      <c r="N224" s="57"/>
      <c r="O224" s="57"/>
      <c r="P224" s="56" t="s">
        <v>3278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2278</v>
      </c>
      <c r="X224" s="59" t="s">
        <v>2278</v>
      </c>
      <c r="Y224" s="59" t="s">
        <v>2278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3839</v>
      </c>
      <c r="D225" s="53" t="s">
        <v>7</v>
      </c>
      <c r="E225" s="64" t="s">
        <v>2873</v>
      </c>
      <c r="F225" s="64" t="s">
        <v>2873</v>
      </c>
      <c r="G225" s="65">
        <v>0</v>
      </c>
      <c r="H225" s="65">
        <v>0</v>
      </c>
      <c r="I225" s="152" t="s">
        <v>28</v>
      </c>
      <c r="J225" s="58" t="s">
        <v>1406</v>
      </c>
      <c r="K225" s="59" t="s">
        <v>3853</v>
      </c>
      <c r="L225" s="57" t="s">
        <v>4878</v>
      </c>
      <c r="M225" s="57" t="s">
        <v>4938</v>
      </c>
      <c r="N225" s="57"/>
      <c r="O225" s="57"/>
      <c r="P225" s="56" t="s">
        <v>3279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2278</v>
      </c>
      <c r="X225" s="59" t="s">
        <v>2278</v>
      </c>
      <c r="Y225" s="59" t="s">
        <v>2278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3839</v>
      </c>
      <c r="D226" s="53" t="s">
        <v>7</v>
      </c>
      <c r="E226" s="64" t="s">
        <v>2874</v>
      </c>
      <c r="F226" s="64" t="s">
        <v>2874</v>
      </c>
      <c r="G226" s="65">
        <v>0</v>
      </c>
      <c r="H226" s="65">
        <v>0</v>
      </c>
      <c r="I226" s="152" t="s">
        <v>28</v>
      </c>
      <c r="J226" s="58" t="s">
        <v>1406</v>
      </c>
      <c r="K226" s="59" t="s">
        <v>3853</v>
      </c>
      <c r="L226" s="57" t="s">
        <v>4878</v>
      </c>
      <c r="M226" s="57" t="s">
        <v>4938</v>
      </c>
      <c r="N226" s="57"/>
      <c r="O226" s="57"/>
      <c r="P226" s="56" t="s">
        <v>3280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2278</v>
      </c>
      <c r="X226" s="59" t="s">
        <v>2278</v>
      </c>
      <c r="Y226" s="59" t="s">
        <v>2278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3839</v>
      </c>
      <c r="D227" s="53" t="s">
        <v>7</v>
      </c>
      <c r="E227" s="64" t="s">
        <v>2875</v>
      </c>
      <c r="F227" s="64" t="s">
        <v>2875</v>
      </c>
      <c r="G227" s="65">
        <v>0</v>
      </c>
      <c r="H227" s="65">
        <v>0</v>
      </c>
      <c r="I227" s="152" t="s">
        <v>28</v>
      </c>
      <c r="J227" s="58" t="s">
        <v>1406</v>
      </c>
      <c r="K227" s="59" t="s">
        <v>3853</v>
      </c>
      <c r="L227" s="57" t="s">
        <v>4878</v>
      </c>
      <c r="M227" s="57" t="s">
        <v>4938</v>
      </c>
      <c r="N227" s="57"/>
      <c r="O227" s="57"/>
      <c r="P227" s="56" t="s">
        <v>3281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2278</v>
      </c>
      <c r="X227" s="59" t="s">
        <v>2278</v>
      </c>
      <c r="Y227" s="59" t="s">
        <v>2278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3839</v>
      </c>
      <c r="D228" s="53" t="s">
        <v>7</v>
      </c>
      <c r="E228" s="64" t="s">
        <v>2876</v>
      </c>
      <c r="F228" s="64" t="s">
        <v>2876</v>
      </c>
      <c r="G228" s="65">
        <v>0</v>
      </c>
      <c r="H228" s="65">
        <v>0</v>
      </c>
      <c r="I228" s="152" t="s">
        <v>28</v>
      </c>
      <c r="J228" s="58" t="s">
        <v>1406</v>
      </c>
      <c r="K228" s="59" t="s">
        <v>3853</v>
      </c>
      <c r="L228" s="57" t="s">
        <v>4878</v>
      </c>
      <c r="M228" s="57" t="s">
        <v>4938</v>
      </c>
      <c r="N228" s="57"/>
      <c r="O228" s="57"/>
      <c r="P228" s="56" t="s">
        <v>3282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2278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2278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2278</v>
      </c>
      <c r="X229" s="80" t="s">
        <v>2278</v>
      </c>
      <c r="Y229" s="80" t="s">
        <v>2278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2278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2278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2278</v>
      </c>
      <c r="X230" s="80" t="s">
        <v>2278</v>
      </c>
      <c r="Y230" s="80" t="s">
        <v>2278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2754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2278</v>
      </c>
      <c r="X231" s="80" t="s">
        <v>2278</v>
      </c>
      <c r="Y231" s="80" t="s">
        <v>2278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3564</v>
      </c>
      <c r="D232" s="53" t="s">
        <v>7</v>
      </c>
      <c r="E232" s="58" t="s">
        <v>1031</v>
      </c>
      <c r="F232" s="58" t="s">
        <v>1031</v>
      </c>
      <c r="G232" s="81">
        <v>0</v>
      </c>
      <c r="H232" s="81">
        <v>0</v>
      </c>
      <c r="I232" s="148" t="s">
        <v>3</v>
      </c>
      <c r="J232" s="58" t="s">
        <v>1406</v>
      </c>
      <c r="K232" s="59" t="s">
        <v>4017</v>
      </c>
      <c r="L232" s="57" t="s">
        <v>4878</v>
      </c>
      <c r="M232" s="57" t="s">
        <v>4936</v>
      </c>
      <c r="N232" s="57"/>
      <c r="O232" s="57"/>
      <c r="P232" s="56" t="s">
        <v>1425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2278</v>
      </c>
      <c r="X232" s="59" t="s">
        <v>2648</v>
      </c>
      <c r="Y232" s="59" t="s">
        <v>2278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3565</v>
      </c>
      <c r="D233" s="53" t="s">
        <v>7</v>
      </c>
      <c r="E233" s="58" t="s">
        <v>1032</v>
      </c>
      <c r="F233" s="58" t="s">
        <v>1032</v>
      </c>
      <c r="G233" s="81">
        <v>0</v>
      </c>
      <c r="H233" s="81">
        <v>0</v>
      </c>
      <c r="I233" s="148" t="s">
        <v>3</v>
      </c>
      <c r="J233" s="58" t="s">
        <v>1406</v>
      </c>
      <c r="K233" s="59" t="s">
        <v>4017</v>
      </c>
      <c r="L233" s="57" t="s">
        <v>4878</v>
      </c>
      <c r="M233" s="57" t="s">
        <v>4936</v>
      </c>
      <c r="N233" s="57"/>
      <c r="O233" s="57"/>
      <c r="P233" s="56" t="s">
        <v>1426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2278</v>
      </c>
      <c r="X233" s="59" t="s">
        <v>2648</v>
      </c>
      <c r="Y233" s="59" t="s">
        <v>2278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3566</v>
      </c>
      <c r="D234" s="53">
        <v>10</v>
      </c>
      <c r="E234" s="58" t="s">
        <v>69</v>
      </c>
      <c r="F234" s="58" t="s">
        <v>1086</v>
      </c>
      <c r="G234" s="81">
        <v>0</v>
      </c>
      <c r="H234" s="81">
        <v>0</v>
      </c>
      <c r="I234" s="148" t="s">
        <v>3</v>
      </c>
      <c r="J234" s="58" t="s">
        <v>1406</v>
      </c>
      <c r="K234" s="59" t="s">
        <v>4017</v>
      </c>
      <c r="L234" s="57" t="s">
        <v>4878</v>
      </c>
      <c r="M234" s="57" t="s">
        <v>4936</v>
      </c>
      <c r="N234" s="57"/>
      <c r="O234" s="57"/>
      <c r="P234" s="56" t="s">
        <v>1521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2278</v>
      </c>
      <c r="X234" s="59" t="s">
        <v>2648</v>
      </c>
      <c r="Y234" s="59" t="s">
        <v>2278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3566</v>
      </c>
      <c r="D235" s="53">
        <v>10</v>
      </c>
      <c r="E235" s="58" t="s">
        <v>69</v>
      </c>
      <c r="F235" s="58" t="s">
        <v>1226</v>
      </c>
      <c r="G235" s="81">
        <v>0</v>
      </c>
      <c r="H235" s="81">
        <v>0</v>
      </c>
      <c r="I235" s="147" t="s">
        <v>470</v>
      </c>
      <c r="J235" s="58" t="s">
        <v>1406</v>
      </c>
      <c r="K235" s="59" t="s">
        <v>4017</v>
      </c>
      <c r="L235" s="57" t="s">
        <v>4878</v>
      </c>
      <c r="M235" s="57" t="s">
        <v>4936</v>
      </c>
      <c r="N235" s="57"/>
      <c r="O235" s="57"/>
      <c r="P235" s="56" t="s">
        <v>2136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2278</v>
      </c>
      <c r="X235" s="59" t="s">
        <v>2278</v>
      </c>
      <c r="Y235" s="59" t="s">
        <v>2278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3566</v>
      </c>
      <c r="D236" s="53">
        <v>10</v>
      </c>
      <c r="E236" s="58" t="s">
        <v>69</v>
      </c>
      <c r="F236" s="58" t="s">
        <v>1369</v>
      </c>
      <c r="G236" s="81">
        <v>0</v>
      </c>
      <c r="H236" s="81">
        <v>0</v>
      </c>
      <c r="I236" s="147" t="s">
        <v>470</v>
      </c>
      <c r="J236" s="58" t="s">
        <v>1406</v>
      </c>
      <c r="K236" s="59" t="s">
        <v>4017</v>
      </c>
      <c r="L236" s="57" t="s">
        <v>4878</v>
      </c>
      <c r="M236" s="57" t="s">
        <v>4936</v>
      </c>
      <c r="N236" s="57"/>
      <c r="O236" s="57"/>
      <c r="P236" s="56" t="s">
        <v>2137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2278</v>
      </c>
      <c r="X236" s="59" t="s">
        <v>2278</v>
      </c>
      <c r="Y236" s="59" t="s">
        <v>2278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3566</v>
      </c>
      <c r="D237" s="53">
        <v>20</v>
      </c>
      <c r="E237" s="58" t="s">
        <v>68</v>
      </c>
      <c r="F237" s="58" t="s">
        <v>1086</v>
      </c>
      <c r="G237" s="81">
        <v>0</v>
      </c>
      <c r="H237" s="81">
        <v>0</v>
      </c>
      <c r="I237" s="148" t="s">
        <v>3</v>
      </c>
      <c r="J237" s="58" t="s">
        <v>1406</v>
      </c>
      <c r="K237" s="59" t="s">
        <v>4017</v>
      </c>
      <c r="L237" s="57" t="s">
        <v>4878</v>
      </c>
      <c r="M237" s="57" t="s">
        <v>4936</v>
      </c>
      <c r="N237" s="57"/>
      <c r="O237" s="57"/>
      <c r="P237" s="56" t="s">
        <v>1520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2278</v>
      </c>
      <c r="X237" s="59" t="s">
        <v>2648</v>
      </c>
      <c r="Y237" s="59" t="s">
        <v>2278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3566</v>
      </c>
      <c r="D238" s="53">
        <v>20</v>
      </c>
      <c r="E238" s="58" t="s">
        <v>68</v>
      </c>
      <c r="F238" s="58" t="s">
        <v>1123</v>
      </c>
      <c r="G238" s="81">
        <v>0</v>
      </c>
      <c r="H238" s="81">
        <v>0</v>
      </c>
      <c r="I238" s="147" t="s">
        <v>470</v>
      </c>
      <c r="J238" s="58" t="s">
        <v>1406</v>
      </c>
      <c r="K238" s="59" t="s">
        <v>4017</v>
      </c>
      <c r="L238" s="57" t="s">
        <v>4878</v>
      </c>
      <c r="M238" s="57" t="s">
        <v>4936</v>
      </c>
      <c r="N238" s="57"/>
      <c r="O238" s="57"/>
      <c r="P238" s="56" t="s">
        <v>2134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2278</v>
      </c>
      <c r="X238" s="59" t="s">
        <v>2278</v>
      </c>
      <c r="Y238" s="59" t="s">
        <v>2278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3566</v>
      </c>
      <c r="D239" s="53">
        <v>20</v>
      </c>
      <c r="E239" s="58" t="s">
        <v>68</v>
      </c>
      <c r="F239" s="58" t="s">
        <v>1369</v>
      </c>
      <c r="G239" s="81">
        <v>0</v>
      </c>
      <c r="H239" s="81">
        <v>0</v>
      </c>
      <c r="I239" s="147" t="s">
        <v>470</v>
      </c>
      <c r="J239" s="58" t="s">
        <v>1406</v>
      </c>
      <c r="K239" s="59" t="s">
        <v>4017</v>
      </c>
      <c r="L239" s="57" t="s">
        <v>4878</v>
      </c>
      <c r="M239" s="57" t="s">
        <v>4936</v>
      </c>
      <c r="N239" s="57"/>
      <c r="O239" s="57"/>
      <c r="P239" s="56" t="s">
        <v>2135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2278</v>
      </c>
      <c r="X239" s="59" t="s">
        <v>2278</v>
      </c>
      <c r="Y239" s="59" t="s">
        <v>2278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3567</v>
      </c>
      <c r="D240" s="53">
        <v>10</v>
      </c>
      <c r="E240" s="58" t="s">
        <v>259</v>
      </c>
      <c r="F240" s="58" t="s">
        <v>1226</v>
      </c>
      <c r="G240" s="81">
        <v>0</v>
      </c>
      <c r="H240" s="81">
        <v>0</v>
      </c>
      <c r="I240" s="148" t="s">
        <v>3</v>
      </c>
      <c r="J240" s="58" t="s">
        <v>1406</v>
      </c>
      <c r="K240" s="59" t="s">
        <v>4017</v>
      </c>
      <c r="L240" s="57" t="s">
        <v>4878</v>
      </c>
      <c r="M240" s="57" t="s">
        <v>4936</v>
      </c>
      <c r="N240" s="57"/>
      <c r="O240" s="57"/>
      <c r="P240" s="56" t="s">
        <v>1814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2278</v>
      </c>
      <c r="X240" s="59" t="s">
        <v>2648</v>
      </c>
      <c r="Y240" s="59" t="s">
        <v>2278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3567</v>
      </c>
      <c r="D241" s="53">
        <v>10</v>
      </c>
      <c r="E241" s="58" t="s">
        <v>259</v>
      </c>
      <c r="F241" s="58" t="s">
        <v>1369</v>
      </c>
      <c r="G241" s="81">
        <v>0</v>
      </c>
      <c r="H241" s="81">
        <v>0</v>
      </c>
      <c r="I241" s="147" t="s">
        <v>470</v>
      </c>
      <c r="J241" s="58" t="s">
        <v>1406</v>
      </c>
      <c r="K241" s="59" t="s">
        <v>4017</v>
      </c>
      <c r="L241" s="57" t="s">
        <v>4878</v>
      </c>
      <c r="M241" s="57" t="s">
        <v>4936</v>
      </c>
      <c r="N241" s="57"/>
      <c r="O241" s="57"/>
      <c r="P241" s="56" t="s">
        <v>2147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2278</v>
      </c>
      <c r="X241" s="59" t="s">
        <v>2278</v>
      </c>
      <c r="Y241" s="59" t="s">
        <v>2278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3567</v>
      </c>
      <c r="D242" s="53">
        <v>10</v>
      </c>
      <c r="E242" s="58" t="s">
        <v>259</v>
      </c>
      <c r="F242" s="58" t="s">
        <v>1370</v>
      </c>
      <c r="G242" s="81">
        <v>0</v>
      </c>
      <c r="H242" s="81">
        <v>0</v>
      </c>
      <c r="I242" s="147" t="s">
        <v>470</v>
      </c>
      <c r="J242" s="58" t="s">
        <v>1406</v>
      </c>
      <c r="K242" s="59" t="s">
        <v>4017</v>
      </c>
      <c r="L242" s="57" t="s">
        <v>4878</v>
      </c>
      <c r="M242" s="57" t="s">
        <v>4936</v>
      </c>
      <c r="N242" s="57"/>
      <c r="O242" s="57"/>
      <c r="P242" s="56" t="s">
        <v>2148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2278</v>
      </c>
      <c r="X242" s="59" t="s">
        <v>2278</v>
      </c>
      <c r="Y242" s="59" t="s">
        <v>2278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3567</v>
      </c>
      <c r="D243" s="53">
        <v>20</v>
      </c>
      <c r="E243" s="58" t="s">
        <v>108</v>
      </c>
      <c r="F243" s="58" t="s">
        <v>1123</v>
      </c>
      <c r="G243" s="81">
        <v>0</v>
      </c>
      <c r="H243" s="81">
        <v>0</v>
      </c>
      <c r="I243" s="148" t="s">
        <v>3</v>
      </c>
      <c r="J243" s="58" t="s">
        <v>1406</v>
      </c>
      <c r="K243" s="59" t="s">
        <v>4017</v>
      </c>
      <c r="L243" s="57" t="s">
        <v>4878</v>
      </c>
      <c r="M243" s="57" t="s">
        <v>4936</v>
      </c>
      <c r="N243" s="57"/>
      <c r="O243" s="57"/>
      <c r="P243" s="56" t="s">
        <v>1592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2278</v>
      </c>
      <c r="X243" s="59" t="s">
        <v>2648</v>
      </c>
      <c r="Y243" s="59" t="s">
        <v>2278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3567</v>
      </c>
      <c r="D244" s="53">
        <v>20</v>
      </c>
      <c r="E244" s="58" t="s">
        <v>108</v>
      </c>
      <c r="F244" s="58" t="s">
        <v>1369</v>
      </c>
      <c r="G244" s="81">
        <v>0</v>
      </c>
      <c r="H244" s="81">
        <v>0</v>
      </c>
      <c r="I244" s="147" t="s">
        <v>470</v>
      </c>
      <c r="J244" s="58" t="s">
        <v>1406</v>
      </c>
      <c r="K244" s="59" t="s">
        <v>4017</v>
      </c>
      <c r="L244" s="57" t="s">
        <v>4878</v>
      </c>
      <c r="M244" s="57" t="s">
        <v>4936</v>
      </c>
      <c r="N244" s="57"/>
      <c r="O244" s="57"/>
      <c r="P244" s="56" t="s">
        <v>2138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2278</v>
      </c>
      <c r="X244" s="59" t="s">
        <v>2278</v>
      </c>
      <c r="Y244" s="59" t="s">
        <v>2278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3567</v>
      </c>
      <c r="D245" s="53">
        <v>20</v>
      </c>
      <c r="E245" s="58" t="s">
        <v>108</v>
      </c>
      <c r="F245" s="58" t="s">
        <v>1370</v>
      </c>
      <c r="G245" s="81">
        <v>0</v>
      </c>
      <c r="H245" s="81">
        <v>0</v>
      </c>
      <c r="I245" s="147" t="s">
        <v>470</v>
      </c>
      <c r="J245" s="58" t="s">
        <v>1406</v>
      </c>
      <c r="K245" s="59" t="s">
        <v>4017</v>
      </c>
      <c r="L245" s="57" t="s">
        <v>4878</v>
      </c>
      <c r="M245" s="57" t="s">
        <v>4936</v>
      </c>
      <c r="N245" s="57"/>
      <c r="O245" s="57"/>
      <c r="P245" s="56" t="s">
        <v>2139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2278</v>
      </c>
      <c r="X245" s="59" t="s">
        <v>2278</v>
      </c>
      <c r="Y245" s="59" t="s">
        <v>2278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4405</v>
      </c>
      <c r="D246" t="s">
        <v>25</v>
      </c>
      <c r="E246" s="74" t="s">
        <v>4487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1406</v>
      </c>
      <c r="K246" s="59" t="s">
        <v>4017</v>
      </c>
      <c r="L246" s="57" t="s">
        <v>4878</v>
      </c>
      <c r="M246" s="57" t="s">
        <v>4936</v>
      </c>
      <c r="N246" s="57"/>
      <c r="O246" s="57"/>
      <c r="P246" t="s">
        <v>4445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2278</v>
      </c>
      <c r="X246" s="59" t="s">
        <v>2278</v>
      </c>
      <c r="Y246" s="59" t="s">
        <v>2278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4405</v>
      </c>
      <c r="D247" t="s">
        <v>25</v>
      </c>
      <c r="E247" s="74" t="s">
        <v>4487</v>
      </c>
      <c r="F247" s="74" t="s">
        <v>4490</v>
      </c>
      <c r="G247" s="81">
        <v>0</v>
      </c>
      <c r="H247" s="81">
        <v>0</v>
      </c>
      <c r="I247" s="147" t="s">
        <v>470</v>
      </c>
      <c r="J247" s="58" t="s">
        <v>1406</v>
      </c>
      <c r="K247" s="59" t="s">
        <v>4017</v>
      </c>
      <c r="L247" s="57" t="s">
        <v>4878</v>
      </c>
      <c r="M247" s="57" t="s">
        <v>4936</v>
      </c>
      <c r="N247" s="57"/>
      <c r="O247" s="57"/>
      <c r="P247" t="s">
        <v>4446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2278</v>
      </c>
      <c r="X247" s="59" t="s">
        <v>2278</v>
      </c>
      <c r="Y247" s="59" t="s">
        <v>2278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4405</v>
      </c>
      <c r="D248" t="s">
        <v>157</v>
      </c>
      <c r="E248" s="74" t="s">
        <v>4488</v>
      </c>
      <c r="F248" s="74" t="s">
        <v>4492</v>
      </c>
      <c r="G248" s="81">
        <v>0</v>
      </c>
      <c r="H248" s="81">
        <v>0</v>
      </c>
      <c r="I248" s="148" t="s">
        <v>3</v>
      </c>
      <c r="J248" s="58" t="s">
        <v>1406</v>
      </c>
      <c r="K248" s="59" t="s">
        <v>4017</v>
      </c>
      <c r="L248" s="57" t="s">
        <v>4878</v>
      </c>
      <c r="M248" s="57" t="s">
        <v>4936</v>
      </c>
      <c r="N248" s="57"/>
      <c r="O248" s="57"/>
      <c r="P248" t="s">
        <v>4447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2278</v>
      </c>
      <c r="X248" s="59" t="s">
        <v>2278</v>
      </c>
      <c r="Y248" s="59" t="s">
        <v>2278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4405</v>
      </c>
      <c r="D249" t="s">
        <v>157</v>
      </c>
      <c r="E249" s="74" t="s">
        <v>4488</v>
      </c>
      <c r="F249" s="74" t="s">
        <v>10</v>
      </c>
      <c r="G249" s="81">
        <v>0</v>
      </c>
      <c r="H249" s="81">
        <v>0</v>
      </c>
      <c r="I249" s="147" t="s">
        <v>470</v>
      </c>
      <c r="J249" s="58" t="s">
        <v>1406</v>
      </c>
      <c r="K249" s="59" t="s">
        <v>4017</v>
      </c>
      <c r="L249" s="57" t="s">
        <v>4878</v>
      </c>
      <c r="M249" s="57" t="s">
        <v>4936</v>
      </c>
      <c r="N249" s="57"/>
      <c r="O249" s="57"/>
      <c r="P249" t="s">
        <v>4448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2278</v>
      </c>
      <c r="X249" s="59" t="s">
        <v>2278</v>
      </c>
      <c r="Y249" s="59" t="s">
        <v>2278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4406</v>
      </c>
      <c r="D250" t="s">
        <v>25</v>
      </c>
      <c r="E250" s="74" t="s">
        <v>4489</v>
      </c>
      <c r="F250" s="74" t="s">
        <v>1038</v>
      </c>
      <c r="G250" s="81">
        <v>0</v>
      </c>
      <c r="H250" s="81">
        <v>0</v>
      </c>
      <c r="I250" s="148" t="s">
        <v>3</v>
      </c>
      <c r="J250" s="58" t="s">
        <v>1406</v>
      </c>
      <c r="K250" s="59" t="s">
        <v>4017</v>
      </c>
      <c r="L250" s="57" t="s">
        <v>4878</v>
      </c>
      <c r="M250" s="57" t="s">
        <v>4936</v>
      </c>
      <c r="N250" s="57"/>
      <c r="O250" s="57"/>
      <c r="P250" t="s">
        <v>4449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2278</v>
      </c>
      <c r="X250" s="59" t="s">
        <v>2278</v>
      </c>
      <c r="Y250" s="59" t="s">
        <v>2278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4406</v>
      </c>
      <c r="D251" t="s">
        <v>25</v>
      </c>
      <c r="E251" s="74" t="s">
        <v>4489</v>
      </c>
      <c r="F251" s="74" t="s">
        <v>4490</v>
      </c>
      <c r="G251" s="81">
        <v>0</v>
      </c>
      <c r="H251" s="81">
        <v>0</v>
      </c>
      <c r="I251" s="147" t="s">
        <v>470</v>
      </c>
      <c r="J251" s="58" t="s">
        <v>1406</v>
      </c>
      <c r="K251" s="59" t="s">
        <v>4017</v>
      </c>
      <c r="L251" s="57" t="s">
        <v>4878</v>
      </c>
      <c r="M251" s="57" t="s">
        <v>4936</v>
      </c>
      <c r="N251" s="57"/>
      <c r="O251" s="57"/>
      <c r="P251" t="s">
        <v>4450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2278</v>
      </c>
      <c r="X251" s="59" t="s">
        <v>2278</v>
      </c>
      <c r="Y251" s="59" t="s">
        <v>2278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4406</v>
      </c>
      <c r="D252" t="s">
        <v>157</v>
      </c>
      <c r="E252" s="74" t="s">
        <v>4491</v>
      </c>
      <c r="F252" s="141" t="s">
        <v>4492</v>
      </c>
      <c r="G252" s="81">
        <v>0</v>
      </c>
      <c r="H252" s="81">
        <v>0</v>
      </c>
      <c r="I252" s="148" t="s">
        <v>3</v>
      </c>
      <c r="J252" s="58" t="s">
        <v>1406</v>
      </c>
      <c r="K252" s="59" t="s">
        <v>4017</v>
      </c>
      <c r="L252" s="57" t="s">
        <v>4878</v>
      </c>
      <c r="M252" s="57" t="s">
        <v>4936</v>
      </c>
      <c r="N252" s="57"/>
      <c r="O252" s="57"/>
      <c r="P252" t="s">
        <v>4451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2278</v>
      </c>
      <c r="X252" s="59" t="s">
        <v>2278</v>
      </c>
      <c r="Y252" s="59" t="s">
        <v>2278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4406</v>
      </c>
      <c r="D253" t="s">
        <v>157</v>
      </c>
      <c r="E253" s="142" t="s">
        <v>4491</v>
      </c>
      <c r="F253" s="143" t="s">
        <v>1038</v>
      </c>
      <c r="G253" s="81">
        <v>0</v>
      </c>
      <c r="H253" s="81">
        <v>0</v>
      </c>
      <c r="I253" s="147" t="s">
        <v>470</v>
      </c>
      <c r="J253" s="58" t="s">
        <v>1406</v>
      </c>
      <c r="K253" s="59" t="s">
        <v>4017</v>
      </c>
      <c r="L253" s="57" t="s">
        <v>4878</v>
      </c>
      <c r="M253" s="57" t="s">
        <v>4936</v>
      </c>
      <c r="N253" s="57"/>
      <c r="O253" s="57"/>
      <c r="P253" t="s">
        <v>4452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2278</v>
      </c>
      <c r="X253" s="59" t="s">
        <v>2278</v>
      </c>
      <c r="Y253" s="59" t="s">
        <v>2278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3568</v>
      </c>
      <c r="D254" s="53" t="s">
        <v>157</v>
      </c>
      <c r="E254" s="68" t="s">
        <v>245</v>
      </c>
      <c r="F254" s="69" t="s">
        <v>245</v>
      </c>
      <c r="G254" s="81">
        <v>0</v>
      </c>
      <c r="H254" s="81">
        <v>0</v>
      </c>
      <c r="I254" s="148" t="s">
        <v>3</v>
      </c>
      <c r="J254" s="58" t="s">
        <v>1406</v>
      </c>
      <c r="K254" s="59" t="s">
        <v>4017</v>
      </c>
      <c r="L254" s="57" t="s">
        <v>4878</v>
      </c>
      <c r="M254" s="57" t="s">
        <v>4936</v>
      </c>
      <c r="N254" s="57"/>
      <c r="O254" s="57"/>
      <c r="P254" s="56" t="s">
        <v>1794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2278</v>
      </c>
      <c r="X254" s="59" t="s">
        <v>2278</v>
      </c>
      <c r="Y254" s="59" t="s">
        <v>2278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3568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1406</v>
      </c>
      <c r="K255" s="59" t="s">
        <v>4017</v>
      </c>
      <c r="L255" s="57" t="s">
        <v>4878</v>
      </c>
      <c r="M255" s="57" t="s">
        <v>4936</v>
      </c>
      <c r="N255" s="57"/>
      <c r="O255" s="57"/>
      <c r="P255" s="56" t="s">
        <v>1451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2278</v>
      </c>
      <c r="X255" s="59" t="s">
        <v>2278</v>
      </c>
      <c r="Y255" s="59" t="s">
        <v>2278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3569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1406</v>
      </c>
      <c r="K256" s="59" t="s">
        <v>4017</v>
      </c>
      <c r="L256" s="57" t="s">
        <v>4878</v>
      </c>
      <c r="M256" s="57" t="s">
        <v>4936</v>
      </c>
      <c r="N256" s="57"/>
      <c r="O256" s="57"/>
      <c r="P256" s="56" t="s">
        <v>1452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2278</v>
      </c>
      <c r="X256" s="59" t="s">
        <v>2278</v>
      </c>
      <c r="Y256" s="59" t="s">
        <v>2278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3569</v>
      </c>
      <c r="D257" s="53" t="s">
        <v>157</v>
      </c>
      <c r="E257" s="58" t="s">
        <v>224</v>
      </c>
      <c r="F257" s="58" t="s">
        <v>224</v>
      </c>
      <c r="G257" s="81">
        <v>0</v>
      </c>
      <c r="H257" s="81">
        <v>0</v>
      </c>
      <c r="I257" s="148" t="s">
        <v>3</v>
      </c>
      <c r="J257" s="58" t="s">
        <v>1406</v>
      </c>
      <c r="K257" s="59" t="s">
        <v>4017</v>
      </c>
      <c r="L257" s="57" t="s">
        <v>4878</v>
      </c>
      <c r="M257" s="57" t="s">
        <v>4936</v>
      </c>
      <c r="N257" s="57"/>
      <c r="O257" s="57"/>
      <c r="P257" s="56" t="s">
        <v>1758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2278</v>
      </c>
      <c r="X257" s="59" t="s">
        <v>2278</v>
      </c>
      <c r="Y257" s="59" t="s">
        <v>2278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3570</v>
      </c>
      <c r="D258" s="53" t="s">
        <v>157</v>
      </c>
      <c r="E258" s="58" t="s">
        <v>246</v>
      </c>
      <c r="F258" s="58" t="s">
        <v>246</v>
      </c>
      <c r="G258" s="81">
        <v>0</v>
      </c>
      <c r="H258" s="81">
        <v>0</v>
      </c>
      <c r="I258" s="148" t="s">
        <v>3</v>
      </c>
      <c r="J258" s="58" t="s">
        <v>1406</v>
      </c>
      <c r="K258" s="59" t="s">
        <v>4017</v>
      </c>
      <c r="L258" s="57" t="s">
        <v>4878</v>
      </c>
      <c r="M258" s="57" t="s">
        <v>4936</v>
      </c>
      <c r="N258" s="57"/>
      <c r="O258" s="57"/>
      <c r="P258" s="56" t="s">
        <v>1456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2278</v>
      </c>
      <c r="X258" s="59" t="s">
        <v>2278</v>
      </c>
      <c r="Y258" s="59" t="s">
        <v>2278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3570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1406</v>
      </c>
      <c r="K259" s="59" t="s">
        <v>4017</v>
      </c>
      <c r="L259" s="57" t="s">
        <v>4878</v>
      </c>
      <c r="M259" s="57" t="s">
        <v>4936</v>
      </c>
      <c r="N259" s="57"/>
      <c r="O259" s="57"/>
      <c r="P259" s="56" t="s">
        <v>1795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2278</v>
      </c>
      <c r="X259" s="59" t="s">
        <v>2278</v>
      </c>
      <c r="Y259" s="59" t="s">
        <v>2278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3571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1406</v>
      </c>
      <c r="K260" s="59" t="s">
        <v>4017</v>
      </c>
      <c r="L260" s="57" t="s">
        <v>4878</v>
      </c>
      <c r="M260" s="57" t="s">
        <v>4936</v>
      </c>
      <c r="N260" s="57"/>
      <c r="O260" s="57"/>
      <c r="P260" s="56" t="s">
        <v>1471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2278</v>
      </c>
      <c r="X260" s="59" t="s">
        <v>2278</v>
      </c>
      <c r="Y260" s="59" t="s">
        <v>2278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3571</v>
      </c>
      <c r="D261" s="53" t="s">
        <v>157</v>
      </c>
      <c r="E261" s="58" t="s">
        <v>155</v>
      </c>
      <c r="F261" s="58" t="s">
        <v>155</v>
      </c>
      <c r="G261" s="81">
        <v>0</v>
      </c>
      <c r="H261" s="81">
        <v>0</v>
      </c>
      <c r="I261" s="148" t="s">
        <v>3</v>
      </c>
      <c r="J261" s="58" t="s">
        <v>1406</v>
      </c>
      <c r="K261" s="59" t="s">
        <v>4017</v>
      </c>
      <c r="L261" s="57" t="s">
        <v>4878</v>
      </c>
      <c r="M261" s="57" t="s">
        <v>4936</v>
      </c>
      <c r="N261" s="57"/>
      <c r="O261" s="57"/>
      <c r="P261" s="56" t="s">
        <v>1658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2278</v>
      </c>
      <c r="X261" s="59" t="s">
        <v>2278</v>
      </c>
      <c r="Y261" s="59" t="s">
        <v>2278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3572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1406</v>
      </c>
      <c r="K262" s="59" t="s">
        <v>4017</v>
      </c>
      <c r="L262" s="57" t="s">
        <v>4878</v>
      </c>
      <c r="M262" s="57" t="s">
        <v>4936</v>
      </c>
      <c r="N262" s="57"/>
      <c r="O262" s="57"/>
      <c r="P262" s="56" t="s">
        <v>1475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2278</v>
      </c>
      <c r="X262" s="59" t="s">
        <v>2278</v>
      </c>
      <c r="Y262" s="59" t="s">
        <v>2278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3572</v>
      </c>
      <c r="D263" s="53" t="s">
        <v>157</v>
      </c>
      <c r="E263" s="58" t="s">
        <v>156</v>
      </c>
      <c r="F263" s="58" t="s">
        <v>156</v>
      </c>
      <c r="G263" s="161">
        <v>0</v>
      </c>
      <c r="H263" s="161">
        <v>0</v>
      </c>
      <c r="I263" s="148" t="s">
        <v>3</v>
      </c>
      <c r="J263" s="58" t="s">
        <v>1406</v>
      </c>
      <c r="K263" s="59" t="s">
        <v>4017</v>
      </c>
      <c r="L263" s="57" t="s">
        <v>4878</v>
      </c>
      <c r="M263" s="57" t="s">
        <v>4936</v>
      </c>
      <c r="N263" s="57"/>
      <c r="O263" s="57"/>
      <c r="P263" s="56" t="s">
        <v>1659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2278</v>
      </c>
      <c r="X263" s="59" t="s">
        <v>2278</v>
      </c>
      <c r="Y263" s="59" t="s">
        <v>2278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3573</v>
      </c>
      <c r="D264" s="53" t="s">
        <v>25</v>
      </c>
      <c r="E264" s="58" t="s">
        <v>2584</v>
      </c>
      <c r="F264" s="58" t="s">
        <v>2843</v>
      </c>
      <c r="G264" s="81">
        <v>0</v>
      </c>
      <c r="H264" s="81">
        <v>0</v>
      </c>
      <c r="I264" s="148" t="s">
        <v>3</v>
      </c>
      <c r="J264" s="58" t="s">
        <v>1406</v>
      </c>
      <c r="K264" s="59" t="s">
        <v>4017</v>
      </c>
      <c r="L264" s="57" t="s">
        <v>4878</v>
      </c>
      <c r="M264" s="57" t="s">
        <v>4936</v>
      </c>
      <c r="N264" s="57"/>
      <c r="O264" s="57"/>
      <c r="P264" s="56" t="s">
        <v>2565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2278</v>
      </c>
      <c r="X264" s="59" t="s">
        <v>2278</v>
      </c>
      <c r="Y264" s="59" t="s">
        <v>2278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3573</v>
      </c>
      <c r="D265" s="53" t="s">
        <v>25</v>
      </c>
      <c r="E265" s="58" t="s">
        <v>2584</v>
      </c>
      <c r="F265" s="58" t="s">
        <v>2569</v>
      </c>
      <c r="G265" s="81">
        <v>0</v>
      </c>
      <c r="H265" s="81">
        <v>0</v>
      </c>
      <c r="I265" s="147" t="s">
        <v>470</v>
      </c>
      <c r="J265" s="58" t="s">
        <v>1406</v>
      </c>
      <c r="K265" s="59" t="s">
        <v>4017</v>
      </c>
      <c r="L265" s="57" t="s">
        <v>4878</v>
      </c>
      <c r="M265" s="57" t="s">
        <v>4936</v>
      </c>
      <c r="N265" s="57"/>
      <c r="O265" s="57"/>
      <c r="P265" s="56" t="s">
        <v>2566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2278</v>
      </c>
      <c r="X265" s="59" t="s">
        <v>2278</v>
      </c>
      <c r="Y265" s="59" t="s">
        <v>2278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3573</v>
      </c>
      <c r="D266" s="53" t="s">
        <v>157</v>
      </c>
      <c r="E266" s="58" t="s">
        <v>2585</v>
      </c>
      <c r="F266" s="58" t="s">
        <v>2570</v>
      </c>
      <c r="G266" s="81">
        <v>0</v>
      </c>
      <c r="H266" s="81">
        <v>0</v>
      </c>
      <c r="I266" s="148" t="s">
        <v>3</v>
      </c>
      <c r="J266" s="58" t="s">
        <v>1406</v>
      </c>
      <c r="K266" s="59" t="s">
        <v>4017</v>
      </c>
      <c r="L266" s="57" t="s">
        <v>4878</v>
      </c>
      <c r="M266" s="57" t="s">
        <v>4936</v>
      </c>
      <c r="N266" s="57"/>
      <c r="O266" s="57"/>
      <c r="P266" s="56" t="s">
        <v>2567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2278</v>
      </c>
      <c r="X266" s="59" t="s">
        <v>2278</v>
      </c>
      <c r="Y266" s="59" t="s">
        <v>2278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3573</v>
      </c>
      <c r="D267" s="53" t="s">
        <v>157</v>
      </c>
      <c r="E267" s="58" t="s">
        <v>2585</v>
      </c>
      <c r="F267" s="58" t="s">
        <v>2843</v>
      </c>
      <c r="G267" s="81">
        <v>0</v>
      </c>
      <c r="H267" s="81">
        <v>0</v>
      </c>
      <c r="I267" s="147" t="s">
        <v>470</v>
      </c>
      <c r="J267" s="58" t="s">
        <v>1406</v>
      </c>
      <c r="K267" s="59" t="s">
        <v>4017</v>
      </c>
      <c r="L267" s="57" t="s">
        <v>4878</v>
      </c>
      <c r="M267" s="57" t="s">
        <v>4936</v>
      </c>
      <c r="N267" s="57"/>
      <c r="O267" s="57"/>
      <c r="P267" s="56" t="s">
        <v>2568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2278</v>
      </c>
      <c r="X267" s="59" t="s">
        <v>2278</v>
      </c>
      <c r="Y267" s="59" t="s">
        <v>2278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3574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1406</v>
      </c>
      <c r="K268" s="59" t="s">
        <v>4017</v>
      </c>
      <c r="L268" s="57" t="s">
        <v>4878</v>
      </c>
      <c r="M268" s="57" t="s">
        <v>4936</v>
      </c>
      <c r="N268" s="57"/>
      <c r="O268" s="57"/>
      <c r="P268" s="56" t="s">
        <v>1513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2278</v>
      </c>
      <c r="X268" s="59" t="s">
        <v>2278</v>
      </c>
      <c r="Y268" s="59" t="s">
        <v>2278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3574</v>
      </c>
      <c r="D269" s="53" t="s">
        <v>157</v>
      </c>
      <c r="E269" s="58" t="s">
        <v>163</v>
      </c>
      <c r="F269" s="58" t="s">
        <v>163</v>
      </c>
      <c r="G269" s="81">
        <v>0</v>
      </c>
      <c r="H269" s="81">
        <v>0</v>
      </c>
      <c r="I269" s="148" t="s">
        <v>3</v>
      </c>
      <c r="J269" s="58" t="s">
        <v>1406</v>
      </c>
      <c r="K269" s="59" t="s">
        <v>4017</v>
      </c>
      <c r="L269" s="57" t="s">
        <v>4878</v>
      </c>
      <c r="M269" s="57" t="s">
        <v>4936</v>
      </c>
      <c r="N269" s="57"/>
      <c r="O269" s="57"/>
      <c r="P269" s="56" t="s">
        <v>1666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2278</v>
      </c>
      <c r="X269" s="59" t="s">
        <v>2278</v>
      </c>
      <c r="Y269" s="59" t="s">
        <v>2278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3575</v>
      </c>
      <c r="D270" s="53" t="s">
        <v>25</v>
      </c>
      <c r="E270" s="58" t="s">
        <v>101</v>
      </c>
      <c r="F270" s="58" t="s">
        <v>101</v>
      </c>
      <c r="G270" s="81">
        <v>0</v>
      </c>
      <c r="H270" s="81">
        <v>0</v>
      </c>
      <c r="I270" s="148" t="s">
        <v>3</v>
      </c>
      <c r="J270" s="58" t="s">
        <v>1406</v>
      </c>
      <c r="K270" s="59" t="s">
        <v>4017</v>
      </c>
      <c r="L270" s="57" t="s">
        <v>4878</v>
      </c>
      <c r="M270" s="57" t="s">
        <v>4936</v>
      </c>
      <c r="N270" s="57"/>
      <c r="O270" s="57"/>
      <c r="P270" s="56" t="s">
        <v>1576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2278</v>
      </c>
      <c r="X270" s="59" t="s">
        <v>2278</v>
      </c>
      <c r="Y270" s="59" t="s">
        <v>2278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3575</v>
      </c>
      <c r="D271" s="53" t="s">
        <v>157</v>
      </c>
      <c r="E271" s="58" t="s">
        <v>225</v>
      </c>
      <c r="F271" s="58" t="s">
        <v>225</v>
      </c>
      <c r="G271" s="81">
        <v>0</v>
      </c>
      <c r="H271" s="81">
        <v>0</v>
      </c>
      <c r="I271" s="148" t="s">
        <v>3</v>
      </c>
      <c r="J271" s="58" t="s">
        <v>1406</v>
      </c>
      <c r="K271" s="59" t="s">
        <v>4017</v>
      </c>
      <c r="L271" s="57" t="s">
        <v>4878</v>
      </c>
      <c r="M271" s="57" t="s">
        <v>4936</v>
      </c>
      <c r="N271" s="57"/>
      <c r="O271" s="57"/>
      <c r="P271" s="56" t="s">
        <v>1759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2278</v>
      </c>
      <c r="X271" s="59" t="s">
        <v>2278</v>
      </c>
      <c r="Y271" s="59" t="s">
        <v>2278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3576</v>
      </c>
      <c r="D272" s="53" t="s">
        <v>25</v>
      </c>
      <c r="E272" s="58" t="s">
        <v>112</v>
      </c>
      <c r="F272" s="58" t="s">
        <v>1125</v>
      </c>
      <c r="G272" s="81">
        <v>0</v>
      </c>
      <c r="H272" s="81">
        <v>0</v>
      </c>
      <c r="I272" s="148" t="s">
        <v>3</v>
      </c>
      <c r="J272" s="58" t="s">
        <v>1406</v>
      </c>
      <c r="K272" s="59" t="s">
        <v>4017</v>
      </c>
      <c r="L272" s="57" t="s">
        <v>4878</v>
      </c>
      <c r="M272" s="57" t="s">
        <v>4936</v>
      </c>
      <c r="N272" s="57"/>
      <c r="O272" s="57"/>
      <c r="P272" s="56" t="s">
        <v>1597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2278</v>
      </c>
      <c r="X272" s="59" t="s">
        <v>2278</v>
      </c>
      <c r="Y272" s="59" t="s">
        <v>2278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3576</v>
      </c>
      <c r="D273" s="53" t="s">
        <v>25</v>
      </c>
      <c r="E273" s="58" t="s">
        <v>112</v>
      </c>
      <c r="F273" s="58" t="s">
        <v>1371</v>
      </c>
      <c r="G273" s="81">
        <v>0</v>
      </c>
      <c r="H273" s="81">
        <v>0</v>
      </c>
      <c r="I273" s="147" t="s">
        <v>470</v>
      </c>
      <c r="J273" s="58" t="s">
        <v>1406</v>
      </c>
      <c r="K273" s="59" t="s">
        <v>4017</v>
      </c>
      <c r="L273" s="57" t="s">
        <v>4878</v>
      </c>
      <c r="M273" s="57" t="s">
        <v>4936</v>
      </c>
      <c r="N273" s="57"/>
      <c r="O273" s="57"/>
      <c r="P273" s="56" t="s">
        <v>2140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2278</v>
      </c>
      <c r="X273" s="59" t="s">
        <v>2278</v>
      </c>
      <c r="Y273" s="59" t="s">
        <v>2278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3576</v>
      </c>
      <c r="D274" s="53" t="s">
        <v>25</v>
      </c>
      <c r="E274" s="58" t="s">
        <v>112</v>
      </c>
      <c r="F274" s="58" t="s">
        <v>1377</v>
      </c>
      <c r="G274" s="60">
        <v>0</v>
      </c>
      <c r="H274" s="60">
        <v>0</v>
      </c>
      <c r="I274" s="147" t="s">
        <v>470</v>
      </c>
      <c r="J274" s="58" t="s">
        <v>1406</v>
      </c>
      <c r="K274" s="59" t="s">
        <v>4017</v>
      </c>
      <c r="L274" s="57" t="s">
        <v>4878</v>
      </c>
      <c r="M274" s="57" t="s">
        <v>4936</v>
      </c>
      <c r="N274" s="57"/>
      <c r="O274" s="57"/>
      <c r="P274" s="56" t="s">
        <v>2183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2278</v>
      </c>
      <c r="X274" s="59" t="s">
        <v>2278</v>
      </c>
      <c r="Y274" s="59" t="s">
        <v>2278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3576</v>
      </c>
      <c r="D275" s="53" t="s">
        <v>157</v>
      </c>
      <c r="E275" s="58" t="s">
        <v>226</v>
      </c>
      <c r="F275" s="58" t="s">
        <v>1202</v>
      </c>
      <c r="G275" s="81">
        <v>0</v>
      </c>
      <c r="H275" s="81">
        <v>0</v>
      </c>
      <c r="I275" s="148" t="s">
        <v>3</v>
      </c>
      <c r="J275" s="58" t="s">
        <v>1406</v>
      </c>
      <c r="K275" s="59" t="s">
        <v>4017</v>
      </c>
      <c r="L275" s="57" t="s">
        <v>4878</v>
      </c>
      <c r="M275" s="57" t="s">
        <v>4936</v>
      </c>
      <c r="N275" s="57"/>
      <c r="O275" s="57"/>
      <c r="P275" s="56" t="s">
        <v>1760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2278</v>
      </c>
      <c r="X275" s="59" t="s">
        <v>2278</v>
      </c>
      <c r="Y275" s="59" t="s">
        <v>2278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3576</v>
      </c>
      <c r="D276" s="53" t="s">
        <v>157</v>
      </c>
      <c r="E276" s="58" t="s">
        <v>226</v>
      </c>
      <c r="F276" s="58" t="s">
        <v>1125</v>
      </c>
      <c r="G276" s="81">
        <v>0</v>
      </c>
      <c r="H276" s="81">
        <v>0</v>
      </c>
      <c r="I276" s="147" t="s">
        <v>470</v>
      </c>
      <c r="J276" s="58" t="s">
        <v>1406</v>
      </c>
      <c r="K276" s="59" t="s">
        <v>4017</v>
      </c>
      <c r="L276" s="57" t="s">
        <v>4878</v>
      </c>
      <c r="M276" s="57" t="s">
        <v>4936</v>
      </c>
      <c r="N276" s="57"/>
      <c r="O276" s="57"/>
      <c r="P276" s="56" t="s">
        <v>2145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2278</v>
      </c>
      <c r="X276" s="59" t="s">
        <v>2278</v>
      </c>
      <c r="Y276" s="59" t="s">
        <v>2278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3576</v>
      </c>
      <c r="D277" s="53" t="s">
        <v>157</v>
      </c>
      <c r="E277" s="58" t="s">
        <v>226</v>
      </c>
      <c r="F277" s="58" t="s">
        <v>1371</v>
      </c>
      <c r="G277" s="60">
        <v>0</v>
      </c>
      <c r="H277" s="60">
        <v>0</v>
      </c>
      <c r="I277" s="147" t="s">
        <v>470</v>
      </c>
      <c r="J277" s="58" t="s">
        <v>1406</v>
      </c>
      <c r="K277" s="59" t="s">
        <v>4017</v>
      </c>
      <c r="L277" s="57" t="s">
        <v>4878</v>
      </c>
      <c r="M277" s="57" t="s">
        <v>4936</v>
      </c>
      <c r="N277" s="57"/>
      <c r="O277" s="57"/>
      <c r="P277" s="56" t="s">
        <v>2184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2278</v>
      </c>
      <c r="X277" s="59" t="s">
        <v>2278</v>
      </c>
      <c r="Y277" s="59" t="s">
        <v>2278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4407</v>
      </c>
      <c r="D278" t="s">
        <v>25</v>
      </c>
      <c r="E278" t="s">
        <v>4408</v>
      </c>
      <c r="F278" t="s">
        <v>1126</v>
      </c>
      <c r="G278" s="81">
        <v>0</v>
      </c>
      <c r="H278" s="81">
        <v>0</v>
      </c>
      <c r="I278" s="148" t="s">
        <v>3</v>
      </c>
      <c r="J278" s="58" t="s">
        <v>1406</v>
      </c>
      <c r="K278" s="59" t="s">
        <v>4017</v>
      </c>
      <c r="L278" s="57" t="s">
        <v>4878</v>
      </c>
      <c r="M278" s="57" t="s">
        <v>4936</v>
      </c>
      <c r="N278" s="57"/>
      <c r="O278" s="57"/>
      <c r="P278" t="s">
        <v>4453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2278</v>
      </c>
      <c r="X278" s="59" t="s">
        <v>2278</v>
      </c>
      <c r="Y278" s="59" t="s">
        <v>2278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4407</v>
      </c>
      <c r="D279" t="s">
        <v>25</v>
      </c>
      <c r="E279" t="s">
        <v>4408</v>
      </c>
      <c r="F279" t="s">
        <v>4409</v>
      </c>
      <c r="G279" s="81">
        <v>0</v>
      </c>
      <c r="H279" s="81">
        <v>0</v>
      </c>
      <c r="I279" s="147" t="s">
        <v>470</v>
      </c>
      <c r="J279" s="58" t="s">
        <v>1406</v>
      </c>
      <c r="K279" s="59" t="s">
        <v>4017</v>
      </c>
      <c r="L279" s="57" t="s">
        <v>4878</v>
      </c>
      <c r="M279" s="57" t="s">
        <v>4936</v>
      </c>
      <c r="N279" s="57"/>
      <c r="O279" s="57"/>
      <c r="P279" t="s">
        <v>4454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2278</v>
      </c>
      <c r="X279" s="59" t="s">
        <v>2278</v>
      </c>
      <c r="Y279" s="59" t="s">
        <v>2278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4407</v>
      </c>
      <c r="D280" t="s">
        <v>157</v>
      </c>
      <c r="E280" t="s">
        <v>4410</v>
      </c>
      <c r="F280" t="s">
        <v>4411</v>
      </c>
      <c r="G280" s="81">
        <v>0</v>
      </c>
      <c r="H280" s="81">
        <v>0</v>
      </c>
      <c r="I280" s="148" t="s">
        <v>3</v>
      </c>
      <c r="J280" s="58" t="s">
        <v>1406</v>
      </c>
      <c r="K280" s="59" t="s">
        <v>4017</v>
      </c>
      <c r="L280" s="57" t="s">
        <v>4878</v>
      </c>
      <c r="M280" s="57" t="s">
        <v>4936</v>
      </c>
      <c r="N280" s="57"/>
      <c r="O280" s="57"/>
      <c r="P280" t="s">
        <v>4455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2278</v>
      </c>
      <c r="X280" s="59" t="s">
        <v>2278</v>
      </c>
      <c r="Y280" s="59" t="s">
        <v>2278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4407</v>
      </c>
      <c r="D281" t="s">
        <v>157</v>
      </c>
      <c r="E281" t="s">
        <v>4410</v>
      </c>
      <c r="F281" t="s">
        <v>1126</v>
      </c>
      <c r="G281" s="81">
        <v>0</v>
      </c>
      <c r="H281" s="81">
        <v>0</v>
      </c>
      <c r="I281" s="147" t="s">
        <v>470</v>
      </c>
      <c r="J281" s="58" t="s">
        <v>1406</v>
      </c>
      <c r="K281" s="59" t="s">
        <v>4017</v>
      </c>
      <c r="L281" s="57" t="s">
        <v>4878</v>
      </c>
      <c r="M281" s="57" t="s">
        <v>4936</v>
      </c>
      <c r="N281" s="57"/>
      <c r="O281" s="57"/>
      <c r="P281" t="s">
        <v>4456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2278</v>
      </c>
      <c r="X281" s="59" t="s">
        <v>2278</v>
      </c>
      <c r="Y281" s="59" t="s">
        <v>2278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4412</v>
      </c>
      <c r="D282" t="s">
        <v>25</v>
      </c>
      <c r="E282" t="s">
        <v>4413</v>
      </c>
      <c r="F282" t="s">
        <v>1127</v>
      </c>
      <c r="G282" s="81">
        <v>0</v>
      </c>
      <c r="H282" s="81">
        <v>0</v>
      </c>
      <c r="I282" s="148" t="s">
        <v>3</v>
      </c>
      <c r="J282" s="58" t="s">
        <v>1406</v>
      </c>
      <c r="K282" s="59" t="s">
        <v>4017</v>
      </c>
      <c r="L282" s="57" t="s">
        <v>4878</v>
      </c>
      <c r="M282" s="57" t="s">
        <v>4936</v>
      </c>
      <c r="N282" s="57"/>
      <c r="O282" s="57"/>
      <c r="P282" t="s">
        <v>4457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2278</v>
      </c>
      <c r="X282" s="59" t="s">
        <v>2278</v>
      </c>
      <c r="Y282" s="59" t="s">
        <v>2278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4412</v>
      </c>
      <c r="D283" t="s">
        <v>25</v>
      </c>
      <c r="E283" t="s">
        <v>4413</v>
      </c>
      <c r="F283" t="s">
        <v>4409</v>
      </c>
      <c r="G283" s="81">
        <v>0</v>
      </c>
      <c r="H283" s="81">
        <v>0</v>
      </c>
      <c r="I283" s="147" t="s">
        <v>470</v>
      </c>
      <c r="J283" s="58" t="s">
        <v>1406</v>
      </c>
      <c r="K283" s="59" t="s">
        <v>4017</v>
      </c>
      <c r="L283" s="57" t="s">
        <v>4878</v>
      </c>
      <c r="M283" s="57" t="s">
        <v>4936</v>
      </c>
      <c r="N283" s="57"/>
      <c r="O283" s="57"/>
      <c r="P283" t="s">
        <v>4458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2278</v>
      </c>
      <c r="X283" s="59" t="s">
        <v>2278</v>
      </c>
      <c r="Y283" s="59" t="s">
        <v>2278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4412</v>
      </c>
      <c r="D284" t="s">
        <v>157</v>
      </c>
      <c r="E284" t="s">
        <v>4414</v>
      </c>
      <c r="F284" t="s">
        <v>4411</v>
      </c>
      <c r="G284" s="81">
        <v>0</v>
      </c>
      <c r="H284" s="81">
        <v>0</v>
      </c>
      <c r="I284" s="148" t="s">
        <v>3</v>
      </c>
      <c r="J284" s="58" t="s">
        <v>1406</v>
      </c>
      <c r="K284" s="59" t="s">
        <v>4017</v>
      </c>
      <c r="L284" s="57" t="s">
        <v>4878</v>
      </c>
      <c r="M284" s="57" t="s">
        <v>4936</v>
      </c>
      <c r="N284" s="57"/>
      <c r="O284" s="57"/>
      <c r="P284" t="s">
        <v>4459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2278</v>
      </c>
      <c r="X284" s="59" t="s">
        <v>2278</v>
      </c>
      <c r="Y284" s="59" t="s">
        <v>2278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4412</v>
      </c>
      <c r="D285" t="s">
        <v>157</v>
      </c>
      <c r="E285" t="s">
        <v>4414</v>
      </c>
      <c r="F285" t="s">
        <v>1127</v>
      </c>
      <c r="G285" s="81">
        <v>0</v>
      </c>
      <c r="H285" s="81">
        <v>0</v>
      </c>
      <c r="I285" s="147" t="s">
        <v>470</v>
      </c>
      <c r="J285" s="58" t="s">
        <v>1406</v>
      </c>
      <c r="K285" s="59" t="s">
        <v>4017</v>
      </c>
      <c r="L285" s="57" t="s">
        <v>4878</v>
      </c>
      <c r="M285" s="57" t="s">
        <v>4936</v>
      </c>
      <c r="N285" s="57"/>
      <c r="O285" s="57"/>
      <c r="P285" t="s">
        <v>4460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2278</v>
      </c>
      <c r="X285" s="59" t="s">
        <v>2278</v>
      </c>
      <c r="Y285" s="59" t="s">
        <v>2278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4415</v>
      </c>
      <c r="D286" t="s">
        <v>25</v>
      </c>
      <c r="E286" t="s">
        <v>4416</v>
      </c>
      <c r="F286" t="s">
        <v>4416</v>
      </c>
      <c r="G286" s="81">
        <v>0</v>
      </c>
      <c r="H286" s="81">
        <v>0</v>
      </c>
      <c r="I286" s="148" t="s">
        <v>3</v>
      </c>
      <c r="J286" s="58" t="s">
        <v>1406</v>
      </c>
      <c r="K286" s="59" t="s">
        <v>4017</v>
      </c>
      <c r="L286" s="57" t="s">
        <v>4878</v>
      </c>
      <c r="M286" s="57" t="s">
        <v>4936</v>
      </c>
      <c r="N286" s="57"/>
      <c r="O286" s="57"/>
      <c r="P286" t="s">
        <v>4461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2278</v>
      </c>
      <c r="X286" s="59" t="s">
        <v>2278</v>
      </c>
      <c r="Y286" s="59" t="s">
        <v>2278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4415</v>
      </c>
      <c r="D287" t="s">
        <v>157</v>
      </c>
      <c r="E287" t="s">
        <v>4417</v>
      </c>
      <c r="F287" t="s">
        <v>4417</v>
      </c>
      <c r="G287" s="81">
        <v>0</v>
      </c>
      <c r="H287" s="81">
        <v>0</v>
      </c>
      <c r="I287" s="148" t="s">
        <v>3</v>
      </c>
      <c r="J287" s="58" t="s">
        <v>1406</v>
      </c>
      <c r="K287" s="59" t="s">
        <v>4017</v>
      </c>
      <c r="L287" s="57" t="s">
        <v>4878</v>
      </c>
      <c r="M287" s="57" t="s">
        <v>4936</v>
      </c>
      <c r="N287" s="57"/>
      <c r="O287" s="57"/>
      <c r="P287" t="s">
        <v>4462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2278</v>
      </c>
      <c r="X287" s="59" t="s">
        <v>2278</v>
      </c>
      <c r="Y287" s="59" t="s">
        <v>2278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4418</v>
      </c>
      <c r="D288" t="s">
        <v>25</v>
      </c>
      <c r="E288" t="s">
        <v>4419</v>
      </c>
      <c r="F288" t="s">
        <v>4419</v>
      </c>
      <c r="G288" s="81">
        <v>0</v>
      </c>
      <c r="H288" s="81">
        <v>0</v>
      </c>
      <c r="I288" s="148" t="s">
        <v>3</v>
      </c>
      <c r="J288" s="58" t="s">
        <v>1406</v>
      </c>
      <c r="K288" s="59" t="s">
        <v>4017</v>
      </c>
      <c r="L288" s="57" t="s">
        <v>4878</v>
      </c>
      <c r="M288" s="57" t="s">
        <v>4936</v>
      </c>
      <c r="N288" s="57"/>
      <c r="O288" s="57"/>
      <c r="P288" t="s">
        <v>4463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2278</v>
      </c>
      <c r="X288" s="59" t="s">
        <v>2278</v>
      </c>
      <c r="Y288" s="59" t="s">
        <v>2278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4418</v>
      </c>
      <c r="D289" t="s">
        <v>157</v>
      </c>
      <c r="E289" t="s">
        <v>4420</v>
      </c>
      <c r="F289" t="s">
        <v>4420</v>
      </c>
      <c r="G289" s="81">
        <v>0</v>
      </c>
      <c r="H289" s="81">
        <v>0</v>
      </c>
      <c r="I289" s="148" t="s">
        <v>3</v>
      </c>
      <c r="J289" s="58" t="s">
        <v>1406</v>
      </c>
      <c r="K289" s="59" t="s">
        <v>4017</v>
      </c>
      <c r="L289" s="57" t="s">
        <v>4878</v>
      </c>
      <c r="M289" s="57" t="s">
        <v>4936</v>
      </c>
      <c r="N289" s="57"/>
      <c r="O289" s="57"/>
      <c r="P289" t="s">
        <v>4464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2278</v>
      </c>
      <c r="X289" s="59" t="s">
        <v>2278</v>
      </c>
      <c r="Y289" s="59" t="s">
        <v>2278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3577</v>
      </c>
      <c r="D290" s="53" t="s">
        <v>25</v>
      </c>
      <c r="E290" s="58" t="s">
        <v>134</v>
      </c>
      <c r="F290" s="58" t="s">
        <v>134</v>
      </c>
      <c r="G290" s="81">
        <v>0</v>
      </c>
      <c r="H290" s="81">
        <v>0</v>
      </c>
      <c r="I290" s="148" t="s">
        <v>3</v>
      </c>
      <c r="J290" s="58" t="s">
        <v>1406</v>
      </c>
      <c r="K290" s="59" t="s">
        <v>4017</v>
      </c>
      <c r="L290" s="57" t="s">
        <v>4878</v>
      </c>
      <c r="M290" s="57" t="s">
        <v>4936</v>
      </c>
      <c r="N290" s="57"/>
      <c r="O290" s="57"/>
      <c r="P290" s="56" t="s">
        <v>1628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2278</v>
      </c>
      <c r="X290" s="59" t="s">
        <v>2278</v>
      </c>
      <c r="Y290" s="59" t="s">
        <v>2278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3577</v>
      </c>
      <c r="D291" s="53" t="s">
        <v>157</v>
      </c>
      <c r="E291" s="58" t="s">
        <v>376</v>
      </c>
      <c r="F291" s="58" t="s">
        <v>376</v>
      </c>
      <c r="G291" s="81">
        <v>0</v>
      </c>
      <c r="H291" s="81">
        <v>0</v>
      </c>
      <c r="I291" s="148" t="s">
        <v>3</v>
      </c>
      <c r="J291" s="58" t="s">
        <v>1406</v>
      </c>
      <c r="K291" s="59" t="s">
        <v>4017</v>
      </c>
      <c r="L291" s="57" t="s">
        <v>4878</v>
      </c>
      <c r="M291" s="57" t="s">
        <v>4936</v>
      </c>
      <c r="N291" s="57"/>
      <c r="O291" s="57"/>
      <c r="P291" s="56" t="s">
        <v>1982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2278</v>
      </c>
      <c r="X291" s="59" t="s">
        <v>2278</v>
      </c>
      <c r="Y291" s="59" t="s">
        <v>2278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3578</v>
      </c>
      <c r="D292" s="53" t="s">
        <v>25</v>
      </c>
      <c r="E292" s="58" t="s">
        <v>135</v>
      </c>
      <c r="F292" s="58" t="s">
        <v>135</v>
      </c>
      <c r="G292" s="81">
        <v>0</v>
      </c>
      <c r="H292" s="81">
        <v>0</v>
      </c>
      <c r="I292" s="148" t="s">
        <v>3</v>
      </c>
      <c r="J292" s="58" t="s">
        <v>1406</v>
      </c>
      <c r="K292" s="59" t="s">
        <v>4017</v>
      </c>
      <c r="L292" s="57" t="s">
        <v>4878</v>
      </c>
      <c r="M292" s="57" t="s">
        <v>4936</v>
      </c>
      <c r="N292" s="57"/>
      <c r="O292" s="57"/>
      <c r="P292" s="56" t="s">
        <v>1629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2278</v>
      </c>
      <c r="X292" s="59" t="s">
        <v>2278</v>
      </c>
      <c r="Y292" s="59" t="s">
        <v>2278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3578</v>
      </c>
      <c r="D293" s="53" t="s">
        <v>157</v>
      </c>
      <c r="E293" s="58" t="s">
        <v>377</v>
      </c>
      <c r="F293" s="58" t="s">
        <v>377</v>
      </c>
      <c r="G293" s="81">
        <v>0</v>
      </c>
      <c r="H293" s="81">
        <v>0</v>
      </c>
      <c r="I293" s="148" t="s">
        <v>3</v>
      </c>
      <c r="J293" s="58" t="s">
        <v>1406</v>
      </c>
      <c r="K293" s="59" t="s">
        <v>4017</v>
      </c>
      <c r="L293" s="57" t="s">
        <v>4878</v>
      </c>
      <c r="M293" s="57" t="s">
        <v>4936</v>
      </c>
      <c r="N293" s="57"/>
      <c r="O293" s="57"/>
      <c r="P293" s="56" t="s">
        <v>1983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2278</v>
      </c>
      <c r="X293" s="59" t="s">
        <v>2278</v>
      </c>
      <c r="Y293" s="59" t="s">
        <v>2278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3579</v>
      </c>
      <c r="D294" s="53" t="s">
        <v>25</v>
      </c>
      <c r="E294" s="58" t="s">
        <v>136</v>
      </c>
      <c r="F294" s="58" t="s">
        <v>136</v>
      </c>
      <c r="G294" s="81">
        <v>0</v>
      </c>
      <c r="H294" s="81">
        <v>0</v>
      </c>
      <c r="I294" s="148" t="s">
        <v>3</v>
      </c>
      <c r="J294" s="58" t="s">
        <v>1406</v>
      </c>
      <c r="K294" s="59" t="s">
        <v>4017</v>
      </c>
      <c r="L294" s="57" t="s">
        <v>4878</v>
      </c>
      <c r="M294" s="57" t="s">
        <v>4936</v>
      </c>
      <c r="N294" s="57"/>
      <c r="O294" s="57"/>
      <c r="P294" s="56" t="s">
        <v>1630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2278</v>
      </c>
      <c r="X294" s="59" t="s">
        <v>2278</v>
      </c>
      <c r="Y294" s="59" t="s">
        <v>2278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3579</v>
      </c>
      <c r="D295" s="53" t="s">
        <v>157</v>
      </c>
      <c r="E295" s="58" t="s">
        <v>378</v>
      </c>
      <c r="F295" s="58" t="s">
        <v>378</v>
      </c>
      <c r="G295" s="81">
        <v>0</v>
      </c>
      <c r="H295" s="81">
        <v>0</v>
      </c>
      <c r="I295" s="148" t="s">
        <v>3</v>
      </c>
      <c r="J295" s="58" t="s">
        <v>1406</v>
      </c>
      <c r="K295" s="59" t="s">
        <v>4017</v>
      </c>
      <c r="L295" s="57" t="s">
        <v>4878</v>
      </c>
      <c r="M295" s="57" t="s">
        <v>4936</v>
      </c>
      <c r="N295" s="57"/>
      <c r="O295" s="57"/>
      <c r="P295" s="56" t="s">
        <v>1984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2278</v>
      </c>
      <c r="X295" s="59" t="s">
        <v>2278</v>
      </c>
      <c r="Y295" s="59" t="s">
        <v>2278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3580</v>
      </c>
      <c r="D296" s="53" t="s">
        <v>25</v>
      </c>
      <c r="E296" s="58" t="s">
        <v>141</v>
      </c>
      <c r="F296" s="58" t="s">
        <v>142</v>
      </c>
      <c r="G296" s="81">
        <v>0</v>
      </c>
      <c r="H296" s="81">
        <v>0</v>
      </c>
      <c r="I296" s="148" t="s">
        <v>3</v>
      </c>
      <c r="J296" s="58" t="s">
        <v>1406</v>
      </c>
      <c r="K296" s="59" t="s">
        <v>4017</v>
      </c>
      <c r="L296" s="57" t="s">
        <v>4878</v>
      </c>
      <c r="M296" s="57" t="s">
        <v>4936</v>
      </c>
      <c r="N296" s="57"/>
      <c r="O296" s="57"/>
      <c r="P296" s="56" t="s">
        <v>4145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2278</v>
      </c>
      <c r="X296" s="59" t="s">
        <v>2278</v>
      </c>
      <c r="Y296" s="59" t="s">
        <v>2278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3580</v>
      </c>
      <c r="D297" s="53" t="s">
        <v>25</v>
      </c>
      <c r="E297" s="58" t="s">
        <v>141</v>
      </c>
      <c r="F297" s="58" t="s">
        <v>471</v>
      </c>
      <c r="G297" s="81">
        <v>0</v>
      </c>
      <c r="H297" s="81">
        <v>0</v>
      </c>
      <c r="I297" s="147" t="s">
        <v>470</v>
      </c>
      <c r="J297" s="58" t="s">
        <v>1406</v>
      </c>
      <c r="K297" s="59" t="s">
        <v>4017</v>
      </c>
      <c r="L297" s="57" t="s">
        <v>4878</v>
      </c>
      <c r="M297" s="57" t="s">
        <v>4936</v>
      </c>
      <c r="N297" s="57"/>
      <c r="O297" s="57"/>
      <c r="P297" s="56" t="s">
        <v>4146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2278</v>
      </c>
      <c r="X297" s="59" t="s">
        <v>2278</v>
      </c>
      <c r="Y297" s="59" t="s">
        <v>2278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3580</v>
      </c>
      <c r="D298" s="53" t="s">
        <v>157</v>
      </c>
      <c r="E298" s="58" t="s">
        <v>247</v>
      </c>
      <c r="F298" s="58" t="s">
        <v>250</v>
      </c>
      <c r="G298" s="81">
        <v>0</v>
      </c>
      <c r="H298" s="81">
        <v>0</v>
      </c>
      <c r="I298" s="148" t="s">
        <v>3</v>
      </c>
      <c r="J298" s="58" t="s">
        <v>1406</v>
      </c>
      <c r="K298" s="59" t="s">
        <v>4017</v>
      </c>
      <c r="L298" s="57" t="s">
        <v>4878</v>
      </c>
      <c r="M298" s="57" t="s">
        <v>4936</v>
      </c>
      <c r="N298" s="57"/>
      <c r="O298" s="57"/>
      <c r="P298" s="56" t="s">
        <v>4147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2278</v>
      </c>
      <c r="X298" s="59" t="s">
        <v>2278</v>
      </c>
      <c r="Y298" s="59" t="s">
        <v>2278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3580</v>
      </c>
      <c r="D299" s="53" t="s">
        <v>157</v>
      </c>
      <c r="E299" s="58" t="s">
        <v>247</v>
      </c>
      <c r="F299" s="58" t="s">
        <v>142</v>
      </c>
      <c r="G299" s="81">
        <v>0</v>
      </c>
      <c r="H299" s="81">
        <v>0</v>
      </c>
      <c r="I299" s="147" t="s">
        <v>470</v>
      </c>
      <c r="J299" s="58" t="s">
        <v>1406</v>
      </c>
      <c r="K299" s="59" t="s">
        <v>4017</v>
      </c>
      <c r="L299" s="57" t="s">
        <v>4878</v>
      </c>
      <c r="M299" s="57" t="s">
        <v>4936</v>
      </c>
      <c r="N299" s="57"/>
      <c r="O299" s="57"/>
      <c r="P299" s="56" t="s">
        <v>4148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2278</v>
      </c>
      <c r="X299" s="59" t="s">
        <v>2278</v>
      </c>
      <c r="Y299" s="59" t="s">
        <v>2278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4421</v>
      </c>
      <c r="D300" t="s">
        <v>25</v>
      </c>
      <c r="E300" t="s">
        <v>4422</v>
      </c>
      <c r="F300" t="s">
        <v>4422</v>
      </c>
      <c r="G300" s="81">
        <v>0</v>
      </c>
      <c r="H300" s="81">
        <v>0</v>
      </c>
      <c r="I300" s="148" t="s">
        <v>3</v>
      </c>
      <c r="J300" s="58" t="s">
        <v>1406</v>
      </c>
      <c r="K300" s="59" t="s">
        <v>4017</v>
      </c>
      <c r="L300" s="57" t="s">
        <v>4878</v>
      </c>
      <c r="M300" s="57" t="s">
        <v>4936</v>
      </c>
      <c r="N300" s="57"/>
      <c r="O300" s="57"/>
      <c r="P300" t="s">
        <v>4465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2278</v>
      </c>
      <c r="X300" s="59" t="s">
        <v>2278</v>
      </c>
      <c r="Y300" s="59" t="s">
        <v>2278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4421</v>
      </c>
      <c r="D301" t="s">
        <v>157</v>
      </c>
      <c r="E301" t="s">
        <v>4423</v>
      </c>
      <c r="F301" t="s">
        <v>4423</v>
      </c>
      <c r="G301" s="81">
        <v>0</v>
      </c>
      <c r="H301" s="81">
        <v>0</v>
      </c>
      <c r="I301" s="148" t="s">
        <v>3</v>
      </c>
      <c r="J301" s="58" t="s">
        <v>1406</v>
      </c>
      <c r="K301" s="59" t="s">
        <v>4017</v>
      </c>
      <c r="L301" s="57" t="s">
        <v>4878</v>
      </c>
      <c r="M301" s="57" t="s">
        <v>4936</v>
      </c>
      <c r="N301" s="57"/>
      <c r="O301" s="57"/>
      <c r="P301" t="s">
        <v>4466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2278</v>
      </c>
      <c r="X301" s="59" t="s">
        <v>2278</v>
      </c>
      <c r="Y301" s="59" t="s">
        <v>2278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3581</v>
      </c>
      <c r="D302" t="s">
        <v>25</v>
      </c>
      <c r="E302" t="s">
        <v>373</v>
      </c>
      <c r="F302" t="s">
        <v>373</v>
      </c>
      <c r="G302" s="81">
        <v>0</v>
      </c>
      <c r="H302" s="81">
        <v>0</v>
      </c>
      <c r="I302" s="148" t="s">
        <v>3</v>
      </c>
      <c r="J302" s="58" t="s">
        <v>1406</v>
      </c>
      <c r="K302" s="59" t="s">
        <v>4017</v>
      </c>
      <c r="L302" s="57" t="s">
        <v>4878</v>
      </c>
      <c r="M302" s="57" t="s">
        <v>4936</v>
      </c>
      <c r="N302" s="57"/>
      <c r="O302" s="57"/>
      <c r="P302" s="56" t="s">
        <v>1976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2278</v>
      </c>
      <c r="X302" s="59" t="s">
        <v>2278</v>
      </c>
      <c r="Y302" s="59" t="s">
        <v>2278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3581</v>
      </c>
      <c r="D303" s="53" t="s">
        <v>157</v>
      </c>
      <c r="E303" s="58" t="s">
        <v>158</v>
      </c>
      <c r="F303" s="58" t="s">
        <v>158</v>
      </c>
      <c r="G303" s="81">
        <v>0</v>
      </c>
      <c r="H303" s="81">
        <v>0</v>
      </c>
      <c r="I303" s="148" t="s">
        <v>3</v>
      </c>
      <c r="J303" s="58" t="s">
        <v>1406</v>
      </c>
      <c r="K303" s="59" t="s">
        <v>4017</v>
      </c>
      <c r="L303" s="57" t="s">
        <v>4878</v>
      </c>
      <c r="M303" s="57" t="s">
        <v>4936</v>
      </c>
      <c r="N303" s="57"/>
      <c r="O303" s="57"/>
      <c r="P303" s="56" t="s">
        <v>1661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2278</v>
      </c>
      <c r="X303" s="59" t="s">
        <v>2278</v>
      </c>
      <c r="Y303" s="59" t="s">
        <v>2278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3582</v>
      </c>
      <c r="D304" s="53" t="s">
        <v>157</v>
      </c>
      <c r="E304" s="58" t="s">
        <v>164</v>
      </c>
      <c r="F304" s="58" t="s">
        <v>164</v>
      </c>
      <c r="G304" s="81">
        <v>0</v>
      </c>
      <c r="H304" s="81">
        <v>0</v>
      </c>
      <c r="I304" s="148" t="s">
        <v>3</v>
      </c>
      <c r="J304" s="58" t="s">
        <v>1406</v>
      </c>
      <c r="K304" s="59" t="s">
        <v>4017</v>
      </c>
      <c r="L304" s="57" t="s">
        <v>4878</v>
      </c>
      <c r="M304" s="57" t="s">
        <v>4936</v>
      </c>
      <c r="N304" s="57"/>
      <c r="O304" s="57"/>
      <c r="P304" s="56" t="s">
        <v>1667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2278</v>
      </c>
      <c r="X304" s="59" t="s">
        <v>2278</v>
      </c>
      <c r="Y304" s="59" t="s">
        <v>2278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3582</v>
      </c>
      <c r="D305" s="53" t="s">
        <v>25</v>
      </c>
      <c r="E305" s="58" t="s">
        <v>174</v>
      </c>
      <c r="F305" s="58" t="s">
        <v>174</v>
      </c>
      <c r="G305" s="81">
        <v>0</v>
      </c>
      <c r="H305" s="81">
        <v>0</v>
      </c>
      <c r="I305" s="148" t="s">
        <v>3</v>
      </c>
      <c r="J305" s="58" t="s">
        <v>1406</v>
      </c>
      <c r="K305" s="59" t="s">
        <v>4017</v>
      </c>
      <c r="L305" s="57" t="s">
        <v>4878</v>
      </c>
      <c r="M305" s="57" t="s">
        <v>4936</v>
      </c>
      <c r="N305" s="57"/>
      <c r="O305" s="57"/>
      <c r="P305" s="56" t="s">
        <v>1678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2278</v>
      </c>
      <c r="X305" s="59" t="s">
        <v>2278</v>
      </c>
      <c r="Y305" s="59" t="s">
        <v>2278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4424</v>
      </c>
      <c r="D306" t="s">
        <v>157</v>
      </c>
      <c r="E306" t="s">
        <v>4425</v>
      </c>
      <c r="F306" t="s">
        <v>4425</v>
      </c>
      <c r="G306" s="81">
        <v>0</v>
      </c>
      <c r="H306" s="81">
        <v>0</v>
      </c>
      <c r="I306" s="148" t="s">
        <v>3</v>
      </c>
      <c r="J306" s="58" t="s">
        <v>1406</v>
      </c>
      <c r="K306" s="59" t="s">
        <v>4017</v>
      </c>
      <c r="L306" s="57" t="s">
        <v>4878</v>
      </c>
      <c r="M306" s="57" t="s">
        <v>4936</v>
      </c>
      <c r="N306" s="57"/>
      <c r="O306" s="57"/>
      <c r="P306" t="s">
        <v>4467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2278</v>
      </c>
      <c r="X306" s="59" t="s">
        <v>2278</v>
      </c>
      <c r="Y306" s="59" t="s">
        <v>2278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4424</v>
      </c>
      <c r="D307" t="s">
        <v>25</v>
      </c>
      <c r="E307" t="s">
        <v>4426</v>
      </c>
      <c r="F307" t="s">
        <v>4426</v>
      </c>
      <c r="G307" s="81">
        <v>0</v>
      </c>
      <c r="H307" s="81">
        <v>0</v>
      </c>
      <c r="I307" s="148" t="s">
        <v>3</v>
      </c>
      <c r="J307" s="58" t="s">
        <v>1406</v>
      </c>
      <c r="K307" s="59" t="s">
        <v>4017</v>
      </c>
      <c r="L307" s="57" t="s">
        <v>4878</v>
      </c>
      <c r="M307" s="57" t="s">
        <v>4936</v>
      </c>
      <c r="N307" s="57"/>
      <c r="O307" s="57"/>
      <c r="P307" t="s">
        <v>4468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2278</v>
      </c>
      <c r="X307" s="59" t="s">
        <v>2278</v>
      </c>
      <c r="Y307" s="59" t="s">
        <v>2278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3583</v>
      </c>
      <c r="D308" s="53" t="s">
        <v>157</v>
      </c>
      <c r="E308" s="58" t="s">
        <v>165</v>
      </c>
      <c r="F308" s="58" t="s">
        <v>166</v>
      </c>
      <c r="G308" s="81">
        <v>0</v>
      </c>
      <c r="H308" s="81">
        <v>0</v>
      </c>
      <c r="I308" s="148" t="s">
        <v>3</v>
      </c>
      <c r="J308" s="58" t="s">
        <v>1406</v>
      </c>
      <c r="K308" s="59" t="s">
        <v>4017</v>
      </c>
      <c r="L308" s="57" t="s">
        <v>4878</v>
      </c>
      <c r="M308" s="57" t="s">
        <v>4936</v>
      </c>
      <c r="N308" s="57"/>
      <c r="O308" s="57"/>
      <c r="P308" s="56" t="s">
        <v>1668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2278</v>
      </c>
      <c r="X308" s="59" t="s">
        <v>2278</v>
      </c>
      <c r="Y308" s="59" t="s">
        <v>2278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3583</v>
      </c>
      <c r="D309" s="53" t="s">
        <v>157</v>
      </c>
      <c r="E309" s="58" t="s">
        <v>165</v>
      </c>
      <c r="F309" s="58" t="s">
        <v>472</v>
      </c>
      <c r="G309" s="81">
        <v>0</v>
      </c>
      <c r="H309" s="81">
        <v>0</v>
      </c>
      <c r="I309" s="147" t="s">
        <v>470</v>
      </c>
      <c r="J309" s="58" t="s">
        <v>1406</v>
      </c>
      <c r="K309" s="59" t="s">
        <v>4017</v>
      </c>
      <c r="L309" s="57" t="s">
        <v>4878</v>
      </c>
      <c r="M309" s="57" t="s">
        <v>4936</v>
      </c>
      <c r="N309" s="57"/>
      <c r="O309" s="57"/>
      <c r="P309" s="56" t="s">
        <v>2141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2278</v>
      </c>
      <c r="X309" s="59" t="s">
        <v>2278</v>
      </c>
      <c r="Y309" s="59" t="s">
        <v>2278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3583</v>
      </c>
      <c r="D310" s="53" t="s">
        <v>25</v>
      </c>
      <c r="E310" s="58" t="s">
        <v>304</v>
      </c>
      <c r="F310" s="58" t="s">
        <v>305</v>
      </c>
      <c r="G310" s="81">
        <v>0</v>
      </c>
      <c r="H310" s="81">
        <v>0</v>
      </c>
      <c r="I310" s="148" t="s">
        <v>3</v>
      </c>
      <c r="J310" s="58" t="s">
        <v>1406</v>
      </c>
      <c r="K310" s="59" t="s">
        <v>4017</v>
      </c>
      <c r="L310" s="57" t="s">
        <v>4878</v>
      </c>
      <c r="M310" s="57" t="s">
        <v>4936</v>
      </c>
      <c r="N310" s="57"/>
      <c r="O310" s="57"/>
      <c r="P310" s="56" t="s">
        <v>1883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2278</v>
      </c>
      <c r="X310" s="59" t="s">
        <v>2278</v>
      </c>
      <c r="Y310" s="59" t="s">
        <v>2278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3583</v>
      </c>
      <c r="D311" s="53" t="s">
        <v>25</v>
      </c>
      <c r="E311" s="58" t="s">
        <v>304</v>
      </c>
      <c r="F311" s="58" t="s">
        <v>63</v>
      </c>
      <c r="G311" s="81">
        <v>0</v>
      </c>
      <c r="H311" s="81">
        <v>0</v>
      </c>
      <c r="I311" s="147" t="s">
        <v>470</v>
      </c>
      <c r="J311" s="58" t="s">
        <v>1406</v>
      </c>
      <c r="K311" s="59" t="s">
        <v>4017</v>
      </c>
      <c r="L311" s="57" t="s">
        <v>4878</v>
      </c>
      <c r="M311" s="57" t="s">
        <v>4936</v>
      </c>
      <c r="N311" s="57"/>
      <c r="O311" s="57"/>
      <c r="P311" s="56" t="s">
        <v>2149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2278</v>
      </c>
      <c r="X311" s="59" t="s">
        <v>2278</v>
      </c>
      <c r="Y311" s="59" t="s">
        <v>2278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3584</v>
      </c>
      <c r="D312" s="53" t="s">
        <v>157</v>
      </c>
      <c r="E312" s="58" t="s">
        <v>167</v>
      </c>
      <c r="F312" s="58" t="s">
        <v>166</v>
      </c>
      <c r="G312" s="81">
        <v>0</v>
      </c>
      <c r="H312" s="81">
        <v>0</v>
      </c>
      <c r="I312" s="148" t="s">
        <v>3</v>
      </c>
      <c r="J312" s="58" t="s">
        <v>1406</v>
      </c>
      <c r="K312" s="59" t="s">
        <v>4017</v>
      </c>
      <c r="L312" s="57" t="s">
        <v>4878</v>
      </c>
      <c r="M312" s="57" t="s">
        <v>4936</v>
      </c>
      <c r="N312" s="57"/>
      <c r="O312" s="57"/>
      <c r="P312" s="56" t="s">
        <v>1669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2278</v>
      </c>
      <c r="X312" s="59" t="s">
        <v>2278</v>
      </c>
      <c r="Y312" s="59" t="s">
        <v>2278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3584</v>
      </c>
      <c r="D313" s="53" t="s">
        <v>157</v>
      </c>
      <c r="E313" s="58" t="s">
        <v>167</v>
      </c>
      <c r="F313" s="58" t="s">
        <v>341</v>
      </c>
      <c r="G313" s="81">
        <v>0</v>
      </c>
      <c r="H313" s="81">
        <v>0</v>
      </c>
      <c r="I313" s="147" t="s">
        <v>470</v>
      </c>
      <c r="J313" s="58" t="s">
        <v>1406</v>
      </c>
      <c r="K313" s="59" t="s">
        <v>4017</v>
      </c>
      <c r="L313" s="57" t="s">
        <v>4878</v>
      </c>
      <c r="M313" s="57" t="s">
        <v>4936</v>
      </c>
      <c r="N313" s="57"/>
      <c r="O313" s="57"/>
      <c r="P313" s="56" t="s">
        <v>2142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2278</v>
      </c>
      <c r="X313" s="59" t="s">
        <v>2278</v>
      </c>
      <c r="Y313" s="59" t="s">
        <v>2278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3584</v>
      </c>
      <c r="D314" s="53" t="s">
        <v>25</v>
      </c>
      <c r="E314" s="58" t="s">
        <v>340</v>
      </c>
      <c r="F314" s="58" t="s">
        <v>341</v>
      </c>
      <c r="G314" s="81">
        <v>0</v>
      </c>
      <c r="H314" s="81">
        <v>0</v>
      </c>
      <c r="I314" s="148" t="s">
        <v>3</v>
      </c>
      <c r="J314" s="58" t="s">
        <v>1406</v>
      </c>
      <c r="K314" s="59" t="s">
        <v>4017</v>
      </c>
      <c r="L314" s="57" t="s">
        <v>4878</v>
      </c>
      <c r="M314" s="57" t="s">
        <v>4936</v>
      </c>
      <c r="N314" s="57"/>
      <c r="O314" s="57"/>
      <c r="P314" s="56" t="s">
        <v>1929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2278</v>
      </c>
      <c r="X314" s="59" t="s">
        <v>2278</v>
      </c>
      <c r="Y314" s="59" t="s">
        <v>2278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3584</v>
      </c>
      <c r="D315" s="53" t="s">
        <v>25</v>
      </c>
      <c r="E315" s="58" t="s">
        <v>340</v>
      </c>
      <c r="F315" s="58" t="s">
        <v>474</v>
      </c>
      <c r="G315" s="81">
        <v>0</v>
      </c>
      <c r="H315" s="81">
        <v>0</v>
      </c>
      <c r="I315" s="147" t="s">
        <v>470</v>
      </c>
      <c r="J315" s="58" t="s">
        <v>1406</v>
      </c>
      <c r="K315" s="59" t="s">
        <v>4017</v>
      </c>
      <c r="L315" s="57" t="s">
        <v>4878</v>
      </c>
      <c r="M315" s="57" t="s">
        <v>4936</v>
      </c>
      <c r="N315" s="57"/>
      <c r="O315" s="57"/>
      <c r="P315" s="56" t="s">
        <v>2150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2278</v>
      </c>
      <c r="X315" s="59" t="s">
        <v>2278</v>
      </c>
      <c r="Y315" s="59" t="s">
        <v>2278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3585</v>
      </c>
      <c r="D316" s="53" t="s">
        <v>157</v>
      </c>
      <c r="E316" s="58" t="s">
        <v>168</v>
      </c>
      <c r="F316" s="58" t="s">
        <v>166</v>
      </c>
      <c r="G316" s="81">
        <v>0</v>
      </c>
      <c r="H316" s="81">
        <v>0</v>
      </c>
      <c r="I316" s="148" t="s">
        <v>3</v>
      </c>
      <c r="J316" s="58" t="s">
        <v>1406</v>
      </c>
      <c r="K316" s="59" t="s">
        <v>4017</v>
      </c>
      <c r="L316" s="57" t="s">
        <v>4878</v>
      </c>
      <c r="M316" s="57" t="s">
        <v>4936</v>
      </c>
      <c r="N316" s="57"/>
      <c r="O316" s="57"/>
      <c r="P316" s="56" t="s">
        <v>1670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2278</v>
      </c>
      <c r="X316" s="59" t="s">
        <v>2278</v>
      </c>
      <c r="Y316" s="59" t="s">
        <v>2278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3585</v>
      </c>
      <c r="D317" s="53" t="s">
        <v>157</v>
      </c>
      <c r="E317" s="58" t="s">
        <v>168</v>
      </c>
      <c r="F317" s="58" t="s">
        <v>305</v>
      </c>
      <c r="G317" s="81">
        <v>0</v>
      </c>
      <c r="H317" s="81">
        <v>0</v>
      </c>
      <c r="I317" s="147" t="s">
        <v>470</v>
      </c>
      <c r="J317" s="58" t="s">
        <v>1406</v>
      </c>
      <c r="K317" s="59" t="s">
        <v>4017</v>
      </c>
      <c r="L317" s="57" t="s">
        <v>4878</v>
      </c>
      <c r="M317" s="57" t="s">
        <v>4936</v>
      </c>
      <c r="N317" s="57"/>
      <c r="O317" s="57"/>
      <c r="P317" s="56" t="s">
        <v>2143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2278</v>
      </c>
      <c r="X317" s="59" t="s">
        <v>2278</v>
      </c>
      <c r="Y317" s="59" t="s">
        <v>2278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3585</v>
      </c>
      <c r="D318" s="53" t="s">
        <v>157</v>
      </c>
      <c r="E318" s="58" t="s">
        <v>168</v>
      </c>
      <c r="F318" s="58" t="s">
        <v>473</v>
      </c>
      <c r="G318" s="81">
        <v>0</v>
      </c>
      <c r="H318" s="81">
        <v>0</v>
      </c>
      <c r="I318" s="147" t="s">
        <v>470</v>
      </c>
      <c r="J318" s="58" t="s">
        <v>1406</v>
      </c>
      <c r="K318" s="59" t="s">
        <v>4017</v>
      </c>
      <c r="L318" s="57" t="s">
        <v>4878</v>
      </c>
      <c r="M318" s="57" t="s">
        <v>4936</v>
      </c>
      <c r="N318" s="57"/>
      <c r="O318" s="57"/>
      <c r="P318" s="56" t="s">
        <v>2144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2278</v>
      </c>
      <c r="X318" s="59" t="s">
        <v>2278</v>
      </c>
      <c r="Y318" s="59" t="s">
        <v>2278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3585</v>
      </c>
      <c r="D319" s="53" t="s">
        <v>25</v>
      </c>
      <c r="E319" s="58" t="s">
        <v>347</v>
      </c>
      <c r="F319" s="58" t="s">
        <v>305</v>
      </c>
      <c r="G319" s="81">
        <v>0</v>
      </c>
      <c r="H319" s="81">
        <v>0</v>
      </c>
      <c r="I319" s="148" t="s">
        <v>3</v>
      </c>
      <c r="J319" s="58" t="s">
        <v>1406</v>
      </c>
      <c r="K319" s="59" t="s">
        <v>4017</v>
      </c>
      <c r="L319" s="57" t="s">
        <v>4878</v>
      </c>
      <c r="M319" s="57" t="s">
        <v>4936</v>
      </c>
      <c r="N319" s="57"/>
      <c r="O319" s="57"/>
      <c r="P319" s="56" t="s">
        <v>1934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2278</v>
      </c>
      <c r="X319" s="59" t="s">
        <v>2278</v>
      </c>
      <c r="Y319" s="59" t="s">
        <v>2278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3585</v>
      </c>
      <c r="D320" s="53" t="s">
        <v>25</v>
      </c>
      <c r="E320" s="58" t="s">
        <v>347</v>
      </c>
      <c r="F320" s="58" t="s">
        <v>473</v>
      </c>
      <c r="G320" s="81">
        <v>0</v>
      </c>
      <c r="H320" s="81">
        <v>0</v>
      </c>
      <c r="I320" s="147" t="s">
        <v>470</v>
      </c>
      <c r="J320" s="58" t="s">
        <v>1406</v>
      </c>
      <c r="K320" s="59" t="s">
        <v>4017</v>
      </c>
      <c r="L320" s="57" t="s">
        <v>4878</v>
      </c>
      <c r="M320" s="57" t="s">
        <v>4936</v>
      </c>
      <c r="N320" s="57"/>
      <c r="O320" s="57"/>
      <c r="P320" s="56" t="s">
        <v>2151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2278</v>
      </c>
      <c r="X320" s="59" t="s">
        <v>2278</v>
      </c>
      <c r="Y320" s="59" t="s">
        <v>2278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3585</v>
      </c>
      <c r="D321" s="53" t="s">
        <v>25</v>
      </c>
      <c r="E321" s="58" t="s">
        <v>347</v>
      </c>
      <c r="F321" s="58" t="s">
        <v>474</v>
      </c>
      <c r="G321" s="81">
        <v>0</v>
      </c>
      <c r="H321" s="81">
        <v>0</v>
      </c>
      <c r="I321" s="147" t="s">
        <v>470</v>
      </c>
      <c r="J321" s="58" t="s">
        <v>1406</v>
      </c>
      <c r="K321" s="59" t="s">
        <v>4017</v>
      </c>
      <c r="L321" s="57" t="s">
        <v>4878</v>
      </c>
      <c r="M321" s="57" t="s">
        <v>4936</v>
      </c>
      <c r="N321" s="57"/>
      <c r="O321" s="57"/>
      <c r="P321" s="56" t="s">
        <v>2152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2278</v>
      </c>
      <c r="X321" s="59" t="s">
        <v>2278</v>
      </c>
      <c r="Y321" s="59" t="s">
        <v>2278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3586</v>
      </c>
      <c r="D322" s="53" t="s">
        <v>157</v>
      </c>
      <c r="E322" s="58" t="s">
        <v>169</v>
      </c>
      <c r="F322" s="58" t="s">
        <v>169</v>
      </c>
      <c r="G322" s="81">
        <v>0</v>
      </c>
      <c r="H322" s="81">
        <v>0</v>
      </c>
      <c r="I322" s="148" t="s">
        <v>3</v>
      </c>
      <c r="J322" s="58" t="s">
        <v>1406</v>
      </c>
      <c r="K322" s="59" t="s">
        <v>4017</v>
      </c>
      <c r="L322" s="57" t="s">
        <v>4878</v>
      </c>
      <c r="M322" s="57" t="s">
        <v>4936</v>
      </c>
      <c r="N322" s="57"/>
      <c r="O322" s="57"/>
      <c r="P322" s="56" t="s">
        <v>1671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2278</v>
      </c>
      <c r="X322" s="59" t="s">
        <v>2278</v>
      </c>
      <c r="Y322" s="59" t="s">
        <v>2278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4400</v>
      </c>
      <c r="D323" s="53" t="s">
        <v>25</v>
      </c>
      <c r="E323" s="74" t="s">
        <v>5014</v>
      </c>
      <c r="F323" s="58" t="s">
        <v>166</v>
      </c>
      <c r="G323" s="60">
        <v>0</v>
      </c>
      <c r="H323" s="60">
        <v>0</v>
      </c>
      <c r="I323" s="149" t="s">
        <v>3</v>
      </c>
      <c r="J323" s="58" t="s">
        <v>1406</v>
      </c>
      <c r="K323" s="59" t="s">
        <v>4017</v>
      </c>
      <c r="L323" s="57" t="s">
        <v>4878</v>
      </c>
      <c r="M323" s="57" t="s">
        <v>4936</v>
      </c>
      <c r="N323" s="57"/>
      <c r="O323" s="57"/>
      <c r="P323" s="56" t="s">
        <v>4394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2278</v>
      </c>
      <c r="X323" s="59" t="s">
        <v>2278</v>
      </c>
      <c r="Y323" s="59" t="s">
        <v>2278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4400</v>
      </c>
      <c r="D324" s="53" t="s">
        <v>25</v>
      </c>
      <c r="E324" s="74" t="s">
        <v>5014</v>
      </c>
      <c r="F324" s="58" t="s">
        <v>4401</v>
      </c>
      <c r="G324" s="60">
        <v>0</v>
      </c>
      <c r="H324" s="60">
        <v>0</v>
      </c>
      <c r="I324" s="147" t="s">
        <v>470</v>
      </c>
      <c r="J324" s="58" t="s">
        <v>1406</v>
      </c>
      <c r="K324" s="59" t="s">
        <v>4017</v>
      </c>
      <c r="L324" s="57" t="s">
        <v>4878</v>
      </c>
      <c r="M324" s="57" t="s">
        <v>4936</v>
      </c>
      <c r="N324" s="57"/>
      <c r="O324" s="57"/>
      <c r="P324" s="56" t="s">
        <v>4395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2278</v>
      </c>
      <c r="X324" s="59" t="s">
        <v>2278</v>
      </c>
      <c r="Y324" s="59" t="s">
        <v>2278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3586</v>
      </c>
      <c r="D325" s="53" t="s">
        <v>25</v>
      </c>
      <c r="E325" s="58" t="s">
        <v>354</v>
      </c>
      <c r="F325" s="58" t="s">
        <v>354</v>
      </c>
      <c r="G325" s="81">
        <v>0</v>
      </c>
      <c r="H325" s="81">
        <v>0</v>
      </c>
      <c r="I325" s="148" t="s">
        <v>3</v>
      </c>
      <c r="J325" s="58" t="s">
        <v>1406</v>
      </c>
      <c r="K325" s="59" t="s">
        <v>4017</v>
      </c>
      <c r="L325" s="57" t="s">
        <v>4878</v>
      </c>
      <c r="M325" s="57" t="s">
        <v>4936</v>
      </c>
      <c r="N325" s="57"/>
      <c r="O325" s="57"/>
      <c r="P325" s="56" t="s">
        <v>1946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2278</v>
      </c>
      <c r="X325" s="59" t="s">
        <v>2278</v>
      </c>
      <c r="Y325" s="59" t="s">
        <v>2278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4400</v>
      </c>
      <c r="D326" s="53" t="s">
        <v>157</v>
      </c>
      <c r="E326" s="74" t="s">
        <v>5015</v>
      </c>
      <c r="F326" s="58" t="s">
        <v>4401</v>
      </c>
      <c r="G326" s="60">
        <v>0</v>
      </c>
      <c r="H326" s="60">
        <v>0</v>
      </c>
      <c r="I326" s="149" t="s">
        <v>3</v>
      </c>
      <c r="J326" s="58" t="s">
        <v>1406</v>
      </c>
      <c r="K326" s="59" t="s">
        <v>4017</v>
      </c>
      <c r="L326" s="57" t="s">
        <v>4878</v>
      </c>
      <c r="M326" s="57" t="s">
        <v>4936</v>
      </c>
      <c r="N326" s="57"/>
      <c r="O326" s="57"/>
      <c r="P326" s="56" t="s">
        <v>4396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2278</v>
      </c>
      <c r="X326" s="59" t="s">
        <v>2278</v>
      </c>
      <c r="Y326" s="59" t="s">
        <v>2278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4400</v>
      </c>
      <c r="D327" s="53" t="s">
        <v>157</v>
      </c>
      <c r="E327" s="74" t="s">
        <v>5016</v>
      </c>
      <c r="F327" s="58" t="s">
        <v>474</v>
      </c>
      <c r="G327" s="60">
        <v>0</v>
      </c>
      <c r="H327" s="60">
        <v>0</v>
      </c>
      <c r="I327" s="147" t="s">
        <v>470</v>
      </c>
      <c r="J327" s="58" t="s">
        <v>1406</v>
      </c>
      <c r="K327" s="59" t="s">
        <v>4017</v>
      </c>
      <c r="L327" s="57" t="s">
        <v>4878</v>
      </c>
      <c r="M327" s="57" t="s">
        <v>4936</v>
      </c>
      <c r="N327" s="57"/>
      <c r="O327" s="57"/>
      <c r="P327" s="56" t="s">
        <v>4397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2278</v>
      </c>
      <c r="X327" s="59" t="s">
        <v>2278</v>
      </c>
      <c r="Y327" s="59" t="s">
        <v>2278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4427</v>
      </c>
      <c r="D328" t="s">
        <v>157</v>
      </c>
      <c r="E328" t="s">
        <v>4428</v>
      </c>
      <c r="F328" t="s">
        <v>4429</v>
      </c>
      <c r="G328" s="81">
        <v>0</v>
      </c>
      <c r="H328" s="81">
        <v>0</v>
      </c>
      <c r="I328" s="148" t="s">
        <v>3</v>
      </c>
      <c r="J328" s="58" t="s">
        <v>1406</v>
      </c>
      <c r="K328" s="59" t="s">
        <v>4017</v>
      </c>
      <c r="L328" s="57" t="s">
        <v>4878</v>
      </c>
      <c r="M328" s="57" t="s">
        <v>4936</v>
      </c>
      <c r="N328" s="57"/>
      <c r="O328" s="57"/>
      <c r="P328" t="s">
        <v>4469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2278</v>
      </c>
      <c r="X328" s="59" t="s">
        <v>2278</v>
      </c>
      <c r="Y328" s="59" t="s">
        <v>2278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4427</v>
      </c>
      <c r="D329" t="s">
        <v>157</v>
      </c>
      <c r="E329" t="s">
        <v>4428</v>
      </c>
      <c r="F329" t="s">
        <v>360</v>
      </c>
      <c r="G329" s="81">
        <v>0</v>
      </c>
      <c r="H329" s="81">
        <v>0</v>
      </c>
      <c r="I329" s="147" t="s">
        <v>470</v>
      </c>
      <c r="J329" s="58" t="s">
        <v>1406</v>
      </c>
      <c r="K329" s="59" t="s">
        <v>4017</v>
      </c>
      <c r="L329" s="57" t="s">
        <v>4878</v>
      </c>
      <c r="M329" s="57" t="s">
        <v>4936</v>
      </c>
      <c r="N329" s="57"/>
      <c r="O329" s="57"/>
      <c r="P329" t="s">
        <v>4470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2278</v>
      </c>
      <c r="X329" s="59" t="s">
        <v>2278</v>
      </c>
      <c r="Y329" s="59" t="s">
        <v>2278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4427</v>
      </c>
      <c r="D330" t="s">
        <v>25</v>
      </c>
      <c r="E330" t="s">
        <v>4430</v>
      </c>
      <c r="F330" t="s">
        <v>360</v>
      </c>
      <c r="G330" s="81">
        <v>0</v>
      </c>
      <c r="H330" s="81">
        <v>0</v>
      </c>
      <c r="I330" s="148" t="s">
        <v>3</v>
      </c>
      <c r="J330" s="58" t="s">
        <v>1406</v>
      </c>
      <c r="K330" s="59" t="s">
        <v>4017</v>
      </c>
      <c r="L330" s="57" t="s">
        <v>4878</v>
      </c>
      <c r="M330" s="57" t="s">
        <v>4936</v>
      </c>
      <c r="N330" s="57"/>
      <c r="O330" s="57"/>
      <c r="P330" t="s">
        <v>4471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2278</v>
      </c>
      <c r="X330" s="59" t="s">
        <v>2278</v>
      </c>
      <c r="Y330" s="59" t="s">
        <v>2278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4427</v>
      </c>
      <c r="D331" t="s">
        <v>25</v>
      </c>
      <c r="E331" t="s">
        <v>4430</v>
      </c>
      <c r="F331" t="s">
        <v>4431</v>
      </c>
      <c r="G331" s="81">
        <v>0</v>
      </c>
      <c r="H331" s="81">
        <v>0</v>
      </c>
      <c r="I331" s="147" t="s">
        <v>470</v>
      </c>
      <c r="J331" s="58" t="s">
        <v>1406</v>
      </c>
      <c r="K331" s="59" t="s">
        <v>4017</v>
      </c>
      <c r="L331" s="57" t="s">
        <v>4878</v>
      </c>
      <c r="M331" s="57" t="s">
        <v>4936</v>
      </c>
      <c r="N331" s="57"/>
      <c r="O331" s="57"/>
      <c r="P331" t="s">
        <v>4472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2278</v>
      </c>
      <c r="X331" s="59" t="s">
        <v>2278</v>
      </c>
      <c r="Y331" s="59" t="s">
        <v>2278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3587</v>
      </c>
      <c r="D332" s="53" t="s">
        <v>25</v>
      </c>
      <c r="E332" s="58" t="s">
        <v>172</v>
      </c>
      <c r="F332" s="58" t="s">
        <v>172</v>
      </c>
      <c r="G332" s="81">
        <v>0</v>
      </c>
      <c r="H332" s="81">
        <v>0</v>
      </c>
      <c r="I332" s="148" t="s">
        <v>3</v>
      </c>
      <c r="J332" s="58" t="s">
        <v>1406</v>
      </c>
      <c r="K332" s="59" t="s">
        <v>4017</v>
      </c>
      <c r="L332" s="57" t="s">
        <v>4878</v>
      </c>
      <c r="M332" s="57" t="s">
        <v>4936</v>
      </c>
      <c r="N332" s="57"/>
      <c r="O332" s="57"/>
      <c r="P332" s="56" t="s">
        <v>1675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2278</v>
      </c>
      <c r="X332" s="59" t="s">
        <v>2278</v>
      </c>
      <c r="Y332" s="59" t="s">
        <v>2278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3587</v>
      </c>
      <c r="D333" s="53" t="s">
        <v>157</v>
      </c>
      <c r="E333" s="58" t="s">
        <v>239</v>
      </c>
      <c r="F333" s="58" t="s">
        <v>239</v>
      </c>
      <c r="G333" s="81">
        <v>0</v>
      </c>
      <c r="H333" s="81">
        <v>0</v>
      </c>
      <c r="I333" s="148" t="s">
        <v>3</v>
      </c>
      <c r="J333" s="58" t="s">
        <v>1406</v>
      </c>
      <c r="K333" s="59" t="s">
        <v>4017</v>
      </c>
      <c r="L333" s="57" t="s">
        <v>4878</v>
      </c>
      <c r="M333" s="57" t="s">
        <v>4936</v>
      </c>
      <c r="N333" s="57"/>
      <c r="O333" s="57"/>
      <c r="P333" s="56" t="s">
        <v>1786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2278</v>
      </c>
      <c r="X333" s="59" t="s">
        <v>2278</v>
      </c>
      <c r="Y333" s="59" t="s">
        <v>2278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3588</v>
      </c>
      <c r="D334" s="53" t="s">
        <v>25</v>
      </c>
      <c r="E334" s="58" t="s">
        <v>3479</v>
      </c>
      <c r="F334" s="58" t="s">
        <v>3479</v>
      </c>
      <c r="G334" s="81">
        <v>0</v>
      </c>
      <c r="H334" s="81">
        <v>0</v>
      </c>
      <c r="I334" s="148" t="s">
        <v>3</v>
      </c>
      <c r="J334" s="58" t="s">
        <v>1406</v>
      </c>
      <c r="K334" s="59" t="s">
        <v>4017</v>
      </c>
      <c r="L334" s="57" t="s">
        <v>4878</v>
      </c>
      <c r="M334" s="57" t="s">
        <v>4936</v>
      </c>
      <c r="N334" s="57"/>
      <c r="O334" s="57"/>
      <c r="P334" s="56" t="s">
        <v>1710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2278</v>
      </c>
      <c r="X334" s="59" t="s">
        <v>2278</v>
      </c>
      <c r="Y334" s="59" t="s">
        <v>2278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3588</v>
      </c>
      <c r="D335" s="53" t="s">
        <v>157</v>
      </c>
      <c r="E335" s="58" t="s">
        <v>3480</v>
      </c>
      <c r="F335" s="58" t="s">
        <v>3480</v>
      </c>
      <c r="G335" s="81">
        <v>0</v>
      </c>
      <c r="H335" s="81">
        <v>0</v>
      </c>
      <c r="I335" s="148" t="s">
        <v>3</v>
      </c>
      <c r="J335" s="58" t="s">
        <v>1406</v>
      </c>
      <c r="K335" s="59" t="s">
        <v>4017</v>
      </c>
      <c r="L335" s="57" t="s">
        <v>4878</v>
      </c>
      <c r="M335" s="57" t="s">
        <v>4936</v>
      </c>
      <c r="N335" s="57"/>
      <c r="O335" s="57"/>
      <c r="P335" s="56" t="s">
        <v>1761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2278</v>
      </c>
      <c r="X335" s="59" t="s">
        <v>2278</v>
      </c>
      <c r="Y335" s="59" t="s">
        <v>2278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3589</v>
      </c>
      <c r="D336" s="53" t="s">
        <v>25</v>
      </c>
      <c r="E336" s="64" t="s">
        <v>2587</v>
      </c>
      <c r="F336" s="64" t="s">
        <v>1387</v>
      </c>
      <c r="G336" s="65">
        <v>0</v>
      </c>
      <c r="H336" s="65">
        <v>0</v>
      </c>
      <c r="I336" s="148" t="s">
        <v>3</v>
      </c>
      <c r="J336" s="58" t="s">
        <v>1406</v>
      </c>
      <c r="K336" s="59" t="s">
        <v>4017</v>
      </c>
      <c r="L336" s="57" t="s">
        <v>4878</v>
      </c>
      <c r="M336" s="57" t="s">
        <v>4936</v>
      </c>
      <c r="N336" s="57"/>
      <c r="O336" s="57"/>
      <c r="P336" s="56" t="s">
        <v>2590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2278</v>
      </c>
      <c r="X336" s="59" t="s">
        <v>2278</v>
      </c>
      <c r="Y336" s="59" t="s">
        <v>2278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3589</v>
      </c>
      <c r="D337" s="53" t="s">
        <v>25</v>
      </c>
      <c r="E337" s="64" t="s">
        <v>2587</v>
      </c>
      <c r="F337" s="64" t="s">
        <v>471</v>
      </c>
      <c r="G337" s="65">
        <v>0</v>
      </c>
      <c r="H337" s="65">
        <v>0</v>
      </c>
      <c r="I337" s="147" t="s">
        <v>470</v>
      </c>
      <c r="J337" s="58" t="s">
        <v>1406</v>
      </c>
      <c r="K337" s="59" t="s">
        <v>4017</v>
      </c>
      <c r="L337" s="57" t="s">
        <v>4878</v>
      </c>
      <c r="M337" s="57" t="s">
        <v>4936</v>
      </c>
      <c r="N337" s="57"/>
      <c r="O337" s="57"/>
      <c r="P337" s="56" t="s">
        <v>2591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2278</v>
      </c>
      <c r="X337" s="59" t="s">
        <v>2278</v>
      </c>
      <c r="Y337" s="59" t="s">
        <v>2278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3589</v>
      </c>
      <c r="D338" s="53" t="s">
        <v>157</v>
      </c>
      <c r="E338" s="58" t="s">
        <v>2588</v>
      </c>
      <c r="F338" s="67" t="s">
        <v>250</v>
      </c>
      <c r="G338" s="81">
        <v>0</v>
      </c>
      <c r="H338" s="81">
        <v>0</v>
      </c>
      <c r="I338" s="148" t="s">
        <v>3</v>
      </c>
      <c r="J338" s="58" t="s">
        <v>1406</v>
      </c>
      <c r="K338" s="59" t="s">
        <v>4017</v>
      </c>
      <c r="L338" s="57" t="s">
        <v>4878</v>
      </c>
      <c r="M338" s="57" t="s">
        <v>4936</v>
      </c>
      <c r="N338" s="57"/>
      <c r="O338" s="57"/>
      <c r="P338" s="56" t="s">
        <v>2595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2278</v>
      </c>
      <c r="X338" s="59" t="s">
        <v>2278</v>
      </c>
      <c r="Y338" s="59" t="s">
        <v>2278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3589</v>
      </c>
      <c r="D339" s="53" t="s">
        <v>157</v>
      </c>
      <c r="E339" s="70" t="s">
        <v>2588</v>
      </c>
      <c r="F339" s="71" t="s">
        <v>1387</v>
      </c>
      <c r="G339" s="65">
        <v>0</v>
      </c>
      <c r="H339" s="65">
        <v>0</v>
      </c>
      <c r="I339" s="147" t="s">
        <v>470</v>
      </c>
      <c r="J339" s="58" t="s">
        <v>1406</v>
      </c>
      <c r="K339" s="59" t="s">
        <v>4017</v>
      </c>
      <c r="L339" s="57" t="s">
        <v>4878</v>
      </c>
      <c r="M339" s="57" t="s">
        <v>4936</v>
      </c>
      <c r="N339" s="57"/>
      <c r="O339" s="57"/>
      <c r="P339" s="56" t="s">
        <v>2597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2278</v>
      </c>
      <c r="X339" s="59" t="s">
        <v>2278</v>
      </c>
      <c r="Y339" s="59" t="s">
        <v>2278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4432</v>
      </c>
      <c r="D340" t="s">
        <v>25</v>
      </c>
      <c r="E340" t="s">
        <v>4433</v>
      </c>
      <c r="F340" t="s">
        <v>4433</v>
      </c>
      <c r="G340" s="81">
        <v>0</v>
      </c>
      <c r="H340" s="81">
        <v>0</v>
      </c>
      <c r="I340" s="148" t="s">
        <v>3</v>
      </c>
      <c r="J340" s="58" t="s">
        <v>1406</v>
      </c>
      <c r="K340" s="59" t="s">
        <v>4017</v>
      </c>
      <c r="L340" s="57" t="s">
        <v>4878</v>
      </c>
      <c r="M340" s="57" t="s">
        <v>4936</v>
      </c>
      <c r="N340" s="57"/>
      <c r="O340" s="57"/>
      <c r="P340" t="s">
        <v>4473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2278</v>
      </c>
      <c r="X340" s="59" t="s">
        <v>2278</v>
      </c>
      <c r="Y340" s="59" t="s">
        <v>2278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4432</v>
      </c>
      <c r="D341" t="s">
        <v>157</v>
      </c>
      <c r="E341" t="s">
        <v>4434</v>
      </c>
      <c r="F341" t="s">
        <v>4434</v>
      </c>
      <c r="G341" s="81">
        <v>0</v>
      </c>
      <c r="H341" s="81">
        <v>0</v>
      </c>
      <c r="I341" s="148" t="s">
        <v>3</v>
      </c>
      <c r="J341" s="58" t="s">
        <v>1406</v>
      </c>
      <c r="K341" s="59" t="s">
        <v>4017</v>
      </c>
      <c r="L341" s="57" t="s">
        <v>4878</v>
      </c>
      <c r="M341" s="57" t="s">
        <v>4936</v>
      </c>
      <c r="N341" s="57"/>
      <c r="O341" s="57"/>
      <c r="P341" t="s">
        <v>4474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2278</v>
      </c>
      <c r="X341" s="59" t="s">
        <v>2278</v>
      </c>
      <c r="Y341" s="59" t="s">
        <v>2278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4435</v>
      </c>
      <c r="D342" t="s">
        <v>157</v>
      </c>
      <c r="E342" s="17" t="s">
        <v>4493</v>
      </c>
      <c r="F342" s="17" t="s">
        <v>4493</v>
      </c>
      <c r="G342" s="81">
        <v>0</v>
      </c>
      <c r="H342" s="81">
        <v>0</v>
      </c>
      <c r="I342" s="148" t="s">
        <v>3</v>
      </c>
      <c r="J342" s="58" t="s">
        <v>1406</v>
      </c>
      <c r="K342" s="59" t="s">
        <v>4017</v>
      </c>
      <c r="L342" s="57" t="s">
        <v>4878</v>
      </c>
      <c r="M342" s="57" t="s">
        <v>4936</v>
      </c>
      <c r="N342" s="57"/>
      <c r="O342" s="57"/>
      <c r="P342" t="s">
        <v>4475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2278</v>
      </c>
      <c r="X342" s="59" t="s">
        <v>2278</v>
      </c>
      <c r="Y342" s="59" t="s">
        <v>2278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4435</v>
      </c>
      <c r="D343" t="s">
        <v>25</v>
      </c>
      <c r="E343" s="17" t="s">
        <v>4494</v>
      </c>
      <c r="F343" s="17" t="s">
        <v>4494</v>
      </c>
      <c r="G343" s="81">
        <v>0</v>
      </c>
      <c r="H343" s="81">
        <v>0</v>
      </c>
      <c r="I343" s="148" t="s">
        <v>3</v>
      </c>
      <c r="J343" s="58" t="s">
        <v>1406</v>
      </c>
      <c r="K343" s="59" t="s">
        <v>4017</v>
      </c>
      <c r="L343" s="57" t="s">
        <v>4878</v>
      </c>
      <c r="M343" s="57" t="s">
        <v>4936</v>
      </c>
      <c r="N343" s="57"/>
      <c r="O343" s="57"/>
      <c r="P343" t="s">
        <v>4476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2278</v>
      </c>
      <c r="X343" s="59" t="s">
        <v>2278</v>
      </c>
      <c r="Y343" s="59" t="s">
        <v>2278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3590</v>
      </c>
      <c r="D344" t="s">
        <v>157</v>
      </c>
      <c r="E344" t="s">
        <v>227</v>
      </c>
      <c r="F344" t="s">
        <v>227</v>
      </c>
      <c r="G344" s="81">
        <v>0</v>
      </c>
      <c r="H344" s="81">
        <v>0</v>
      </c>
      <c r="I344" s="148" t="s">
        <v>3</v>
      </c>
      <c r="J344" s="58" t="s">
        <v>1406</v>
      </c>
      <c r="K344" s="59" t="s">
        <v>4017</v>
      </c>
      <c r="L344" s="57" t="s">
        <v>4878</v>
      </c>
      <c r="M344" s="57" t="s">
        <v>4936</v>
      </c>
      <c r="N344" s="57"/>
      <c r="O344" s="57"/>
      <c r="P344" s="56" t="s">
        <v>1762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2278</v>
      </c>
      <c r="X344" s="59" t="s">
        <v>2278</v>
      </c>
      <c r="Y344" s="59" t="s">
        <v>2278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3590</v>
      </c>
      <c r="D345" t="s">
        <v>25</v>
      </c>
      <c r="E345" t="s">
        <v>251</v>
      </c>
      <c r="F345" t="s">
        <v>251</v>
      </c>
      <c r="G345" s="81">
        <v>0</v>
      </c>
      <c r="H345" s="81">
        <v>0</v>
      </c>
      <c r="I345" s="148" t="s">
        <v>3</v>
      </c>
      <c r="J345" s="58" t="s">
        <v>1406</v>
      </c>
      <c r="K345" s="59" t="s">
        <v>4017</v>
      </c>
      <c r="L345" s="57" t="s">
        <v>4878</v>
      </c>
      <c r="M345" s="57" t="s">
        <v>4936</v>
      </c>
      <c r="N345" s="57"/>
      <c r="O345" s="57"/>
      <c r="P345" s="56" t="s">
        <v>1799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2278</v>
      </c>
      <c r="X345" s="59" t="s">
        <v>2278</v>
      </c>
      <c r="Y345" s="59" t="s">
        <v>2278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4436</v>
      </c>
      <c r="D346" t="s">
        <v>157</v>
      </c>
      <c r="E346" t="s">
        <v>4437</v>
      </c>
      <c r="F346" t="s">
        <v>4438</v>
      </c>
      <c r="G346" s="60">
        <v>0</v>
      </c>
      <c r="H346" s="60">
        <v>0</v>
      </c>
      <c r="I346" s="147" t="s">
        <v>470</v>
      </c>
      <c r="J346" s="58" t="s">
        <v>1406</v>
      </c>
      <c r="K346" s="59" t="s">
        <v>4017</v>
      </c>
      <c r="L346" s="57" t="s">
        <v>4878</v>
      </c>
      <c r="M346" s="57" t="s">
        <v>4936</v>
      </c>
      <c r="N346" s="57"/>
      <c r="O346" s="57"/>
      <c r="P346" t="s">
        <v>4477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2278</v>
      </c>
      <c r="X346" s="59" t="s">
        <v>2278</v>
      </c>
      <c r="Y346" s="59" t="s">
        <v>2278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4436</v>
      </c>
      <c r="D347" t="s">
        <v>157</v>
      </c>
      <c r="E347" t="s">
        <v>4437</v>
      </c>
      <c r="F347" t="s">
        <v>1203</v>
      </c>
      <c r="G347" s="161">
        <v>0</v>
      </c>
      <c r="H347" s="161">
        <v>0</v>
      </c>
      <c r="I347" s="148" t="s">
        <v>3</v>
      </c>
      <c r="J347" s="58" t="s">
        <v>1406</v>
      </c>
      <c r="K347" s="59" t="s">
        <v>4017</v>
      </c>
      <c r="L347" s="57" t="s">
        <v>4878</v>
      </c>
      <c r="M347" s="57" t="s">
        <v>4936</v>
      </c>
      <c r="N347" s="57"/>
      <c r="O347" s="57"/>
      <c r="P347" t="s">
        <v>4478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2278</v>
      </c>
      <c r="X347" s="59" t="s">
        <v>2278</v>
      </c>
      <c r="Y347" s="59" t="s">
        <v>2278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4971</v>
      </c>
      <c r="D348" t="s">
        <v>25</v>
      </c>
      <c r="E348" t="s">
        <v>4976</v>
      </c>
      <c r="F348" t="s">
        <v>4976</v>
      </c>
      <c r="G348" s="63">
        <v>0</v>
      </c>
      <c r="H348" s="63">
        <v>0</v>
      </c>
      <c r="I348" s="147" t="s">
        <v>3</v>
      </c>
      <c r="J348" s="58" t="s">
        <v>1406</v>
      </c>
      <c r="K348" s="59" t="s">
        <v>4017</v>
      </c>
      <c r="L348" s="57" t="s">
        <v>4878</v>
      </c>
      <c r="M348" s="57" t="s">
        <v>4936</v>
      </c>
      <c r="N348" s="57"/>
      <c r="O348" s="57"/>
      <c r="P348" t="s">
        <v>4977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2278</v>
      </c>
      <c r="X348" s="59" t="s">
        <v>2278</v>
      </c>
      <c r="Y348" s="59" t="s">
        <v>2278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4436</v>
      </c>
      <c r="D349" t="s">
        <v>25</v>
      </c>
      <c r="E349" t="s">
        <v>4439</v>
      </c>
      <c r="F349" t="s">
        <v>1203</v>
      </c>
      <c r="G349" s="81">
        <v>0</v>
      </c>
      <c r="H349" s="81">
        <v>0</v>
      </c>
      <c r="I349" s="148" t="s">
        <v>3</v>
      </c>
      <c r="J349" s="58" t="s">
        <v>1406</v>
      </c>
      <c r="K349" s="59" t="s">
        <v>4017</v>
      </c>
      <c r="L349" s="57" t="s">
        <v>4878</v>
      </c>
      <c r="M349" s="57" t="s">
        <v>4936</v>
      </c>
      <c r="N349" s="57"/>
      <c r="O349" s="57"/>
      <c r="P349" t="s">
        <v>4479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2278</v>
      </c>
      <c r="X349" s="59" t="s">
        <v>2278</v>
      </c>
      <c r="Y349" s="59" t="s">
        <v>2278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4436</v>
      </c>
      <c r="D350" t="s">
        <v>25</v>
      </c>
      <c r="E350" t="s">
        <v>4439</v>
      </c>
      <c r="F350" t="s">
        <v>4440</v>
      </c>
      <c r="G350" s="60">
        <v>0</v>
      </c>
      <c r="H350" s="60">
        <v>0</v>
      </c>
      <c r="I350" s="147" t="s">
        <v>470</v>
      </c>
      <c r="J350" s="58" t="s">
        <v>1406</v>
      </c>
      <c r="K350" s="59" t="s">
        <v>4017</v>
      </c>
      <c r="L350" s="57" t="s">
        <v>4878</v>
      </c>
      <c r="M350" s="57" t="s">
        <v>4936</v>
      </c>
      <c r="N350" s="57"/>
      <c r="O350" s="57"/>
      <c r="P350" t="s">
        <v>4480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2278</v>
      </c>
      <c r="X350" s="59" t="s">
        <v>2278</v>
      </c>
      <c r="Y350" s="59" t="s">
        <v>2278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4971</v>
      </c>
      <c r="D351" t="s">
        <v>157</v>
      </c>
      <c r="E351" t="s">
        <v>4975</v>
      </c>
      <c r="F351" t="s">
        <v>4975</v>
      </c>
      <c r="G351" s="60">
        <v>0</v>
      </c>
      <c r="H351" s="60">
        <v>0</v>
      </c>
      <c r="I351" s="148" t="s">
        <v>3</v>
      </c>
      <c r="J351" s="58" t="s">
        <v>1406</v>
      </c>
      <c r="K351" s="59" t="s">
        <v>4017</v>
      </c>
      <c r="L351" s="57" t="s">
        <v>4878</v>
      </c>
      <c r="M351" s="57" t="s">
        <v>4936</v>
      </c>
      <c r="N351" s="57"/>
      <c r="O351" s="57"/>
      <c r="P351" t="s">
        <v>4978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2278</v>
      </c>
      <c r="X351" s="59" t="s">
        <v>2278</v>
      </c>
      <c r="Y351" s="59" t="s">
        <v>2278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3591</v>
      </c>
      <c r="D352" s="53" t="s">
        <v>157</v>
      </c>
      <c r="E352" s="58" t="s">
        <v>228</v>
      </c>
      <c r="F352" s="58" t="s">
        <v>228</v>
      </c>
      <c r="G352" s="81">
        <v>0</v>
      </c>
      <c r="H352" s="81">
        <v>0</v>
      </c>
      <c r="I352" s="148" t="s">
        <v>3</v>
      </c>
      <c r="J352" s="58" t="s">
        <v>1406</v>
      </c>
      <c r="K352" s="59" t="s">
        <v>4017</v>
      </c>
      <c r="L352" s="57" t="s">
        <v>4878</v>
      </c>
      <c r="M352" s="57" t="s">
        <v>4936</v>
      </c>
      <c r="N352" s="57"/>
      <c r="O352" s="57"/>
      <c r="P352" s="56" t="s">
        <v>1763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2278</v>
      </c>
      <c r="X352" s="59" t="s">
        <v>2278</v>
      </c>
      <c r="Y352" s="59" t="s">
        <v>2278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3591</v>
      </c>
      <c r="D353" s="53" t="s">
        <v>25</v>
      </c>
      <c r="E353" s="58" t="s">
        <v>389</v>
      </c>
      <c r="F353" s="58" t="s">
        <v>389</v>
      </c>
      <c r="G353" s="81">
        <v>0</v>
      </c>
      <c r="H353" s="81">
        <v>0</v>
      </c>
      <c r="I353" s="148" t="s">
        <v>3</v>
      </c>
      <c r="J353" s="58" t="s">
        <v>1406</v>
      </c>
      <c r="K353" s="59" t="s">
        <v>4017</v>
      </c>
      <c r="L353" s="57" t="s">
        <v>4878</v>
      </c>
      <c r="M353" s="57" t="s">
        <v>4936</v>
      </c>
      <c r="N353" s="57"/>
      <c r="O353" s="57"/>
      <c r="P353" s="56" t="s">
        <v>2010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2278</v>
      </c>
      <c r="X353" s="59" t="s">
        <v>2278</v>
      </c>
      <c r="Y353" s="59" t="s">
        <v>2278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3592</v>
      </c>
      <c r="D354" s="53" t="s">
        <v>25</v>
      </c>
      <c r="E354" s="58" t="s">
        <v>263</v>
      </c>
      <c r="F354" s="58" t="s">
        <v>263</v>
      </c>
      <c r="G354" s="81">
        <v>0</v>
      </c>
      <c r="H354" s="81">
        <v>0</v>
      </c>
      <c r="I354" s="148" t="s">
        <v>3</v>
      </c>
      <c r="J354" s="58" t="s">
        <v>1406</v>
      </c>
      <c r="K354" s="59" t="s">
        <v>4017</v>
      </c>
      <c r="L354" s="57" t="s">
        <v>4878</v>
      </c>
      <c r="M354" s="57" t="s">
        <v>4936</v>
      </c>
      <c r="N354" s="57"/>
      <c r="O354" s="57"/>
      <c r="P354" s="56" t="s">
        <v>1819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2278</v>
      </c>
      <c r="X354" s="59" t="s">
        <v>2278</v>
      </c>
      <c r="Y354" s="59" t="s">
        <v>2278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3592</v>
      </c>
      <c r="D355" s="53" t="s">
        <v>157</v>
      </c>
      <c r="E355" s="58" t="s">
        <v>248</v>
      </c>
      <c r="F355" s="58" t="s">
        <v>248</v>
      </c>
      <c r="G355" s="81">
        <v>0</v>
      </c>
      <c r="H355" s="81">
        <v>0</v>
      </c>
      <c r="I355" s="148" t="s">
        <v>3</v>
      </c>
      <c r="J355" s="58" t="s">
        <v>1406</v>
      </c>
      <c r="K355" s="59" t="s">
        <v>4017</v>
      </c>
      <c r="L355" s="57" t="s">
        <v>4878</v>
      </c>
      <c r="M355" s="57" t="s">
        <v>4936</v>
      </c>
      <c r="N355" s="57"/>
      <c r="O355" s="57"/>
      <c r="P355" s="56" t="s">
        <v>1796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2278</v>
      </c>
      <c r="X355" s="59" t="s">
        <v>2278</v>
      </c>
      <c r="Y355" s="59" t="s">
        <v>2278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3593</v>
      </c>
      <c r="D356" s="53" t="s">
        <v>157</v>
      </c>
      <c r="E356" s="58" t="s">
        <v>249</v>
      </c>
      <c r="F356" s="58" t="s">
        <v>250</v>
      </c>
      <c r="G356" s="81">
        <v>0</v>
      </c>
      <c r="H356" s="81">
        <v>0</v>
      </c>
      <c r="I356" s="148" t="s">
        <v>3</v>
      </c>
      <c r="J356" s="58" t="s">
        <v>1406</v>
      </c>
      <c r="K356" s="59" t="s">
        <v>4017</v>
      </c>
      <c r="L356" s="57" t="s">
        <v>4878</v>
      </c>
      <c r="M356" s="57" t="s">
        <v>4936</v>
      </c>
      <c r="N356" s="57"/>
      <c r="O356" s="57"/>
      <c r="P356" s="56" t="s">
        <v>1797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2278</v>
      </c>
      <c r="X356" s="59" t="s">
        <v>2278</v>
      </c>
      <c r="Y356" s="59" t="s">
        <v>2278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3593</v>
      </c>
      <c r="D357" s="53" t="s">
        <v>157</v>
      </c>
      <c r="E357" s="58" t="s">
        <v>249</v>
      </c>
      <c r="F357" s="58" t="s">
        <v>357</v>
      </c>
      <c r="G357" s="81">
        <v>0</v>
      </c>
      <c r="H357" s="81">
        <v>0</v>
      </c>
      <c r="I357" s="147" t="s">
        <v>470</v>
      </c>
      <c r="J357" s="58" t="s">
        <v>1406</v>
      </c>
      <c r="K357" s="59" t="s">
        <v>4017</v>
      </c>
      <c r="L357" s="57" t="s">
        <v>4878</v>
      </c>
      <c r="M357" s="57" t="s">
        <v>4936</v>
      </c>
      <c r="N357" s="57"/>
      <c r="O357" s="57"/>
      <c r="P357" s="56" t="s">
        <v>2146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2278</v>
      </c>
      <c r="X357" s="59" t="s">
        <v>2278</v>
      </c>
      <c r="Y357" s="59" t="s">
        <v>2278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3593</v>
      </c>
      <c r="D358" s="53" t="s">
        <v>25</v>
      </c>
      <c r="E358" s="58" t="s">
        <v>356</v>
      </c>
      <c r="F358" s="58" t="s">
        <v>357</v>
      </c>
      <c r="G358" s="81">
        <v>0</v>
      </c>
      <c r="H358" s="81">
        <v>0</v>
      </c>
      <c r="I358" s="148" t="s">
        <v>3</v>
      </c>
      <c r="J358" s="58" t="s">
        <v>1406</v>
      </c>
      <c r="K358" s="59" t="s">
        <v>4017</v>
      </c>
      <c r="L358" s="57" t="s">
        <v>4878</v>
      </c>
      <c r="M358" s="57" t="s">
        <v>4936</v>
      </c>
      <c r="N358" s="57"/>
      <c r="O358" s="57"/>
      <c r="P358" s="56" t="s">
        <v>1948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2278</v>
      </c>
      <c r="X358" s="59" t="s">
        <v>2278</v>
      </c>
      <c r="Y358" s="59" t="s">
        <v>2278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3593</v>
      </c>
      <c r="D359" s="53" t="s">
        <v>25</v>
      </c>
      <c r="E359" s="58" t="s">
        <v>356</v>
      </c>
      <c r="F359" s="58" t="s">
        <v>471</v>
      </c>
      <c r="G359" s="81">
        <v>0</v>
      </c>
      <c r="H359" s="81">
        <v>0</v>
      </c>
      <c r="I359" s="147" t="s">
        <v>470</v>
      </c>
      <c r="J359" s="58" t="s">
        <v>1406</v>
      </c>
      <c r="K359" s="59" t="s">
        <v>4017</v>
      </c>
      <c r="L359" s="57" t="s">
        <v>4878</v>
      </c>
      <c r="M359" s="57" t="s">
        <v>4936</v>
      </c>
      <c r="N359" s="57"/>
      <c r="O359" s="57"/>
      <c r="P359" s="56" t="s">
        <v>2153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2278</v>
      </c>
      <c r="X359" s="59" t="s">
        <v>2278</v>
      </c>
      <c r="Y359" s="59" t="s">
        <v>2278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3594</v>
      </c>
      <c r="D360" s="53" t="s">
        <v>157</v>
      </c>
      <c r="E360" s="58" t="s">
        <v>348</v>
      </c>
      <c r="F360" s="58" t="s">
        <v>348</v>
      </c>
      <c r="G360" s="81">
        <v>0</v>
      </c>
      <c r="H360" s="81">
        <v>0</v>
      </c>
      <c r="I360" s="148" t="s">
        <v>3</v>
      </c>
      <c r="J360" s="58" t="s">
        <v>1406</v>
      </c>
      <c r="K360" s="59" t="s">
        <v>4017</v>
      </c>
      <c r="L360" s="57" t="s">
        <v>4878</v>
      </c>
      <c r="M360" s="57" t="s">
        <v>4936</v>
      </c>
      <c r="N360" s="57"/>
      <c r="O360" s="57"/>
      <c r="P360" s="56" t="s">
        <v>1935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2278</v>
      </c>
      <c r="X360" s="59" t="s">
        <v>2278</v>
      </c>
      <c r="Y360" s="59" t="s">
        <v>2278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3594</v>
      </c>
      <c r="D361" s="53" t="s">
        <v>25</v>
      </c>
      <c r="E361" s="58" t="s">
        <v>391</v>
      </c>
      <c r="F361" s="58" t="s">
        <v>391</v>
      </c>
      <c r="G361" s="81">
        <v>0</v>
      </c>
      <c r="H361" s="81">
        <v>0</v>
      </c>
      <c r="I361" s="148" t="s">
        <v>3</v>
      </c>
      <c r="J361" s="58" t="s">
        <v>1406</v>
      </c>
      <c r="K361" s="59" t="s">
        <v>4017</v>
      </c>
      <c r="L361" s="57" t="s">
        <v>4878</v>
      </c>
      <c r="M361" s="57" t="s">
        <v>4936</v>
      </c>
      <c r="N361" s="57"/>
      <c r="O361" s="57"/>
      <c r="P361" s="56" t="s">
        <v>2012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2278</v>
      </c>
      <c r="X361" s="59" t="s">
        <v>2278</v>
      </c>
      <c r="Y361" s="59" t="s">
        <v>2278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4441</v>
      </c>
      <c r="D362" t="s">
        <v>25</v>
      </c>
      <c r="E362" t="s">
        <v>5017</v>
      </c>
      <c r="F362" t="s">
        <v>1368</v>
      </c>
      <c r="G362" s="81">
        <v>0</v>
      </c>
      <c r="H362" s="81">
        <v>0</v>
      </c>
      <c r="I362" s="148" t="s">
        <v>3</v>
      </c>
      <c r="J362" s="58" t="s">
        <v>1406</v>
      </c>
      <c r="K362" s="59" t="s">
        <v>4017</v>
      </c>
      <c r="L362" s="57" t="s">
        <v>4878</v>
      </c>
      <c r="M362" s="57" t="s">
        <v>4936</v>
      </c>
      <c r="N362" s="57"/>
      <c r="O362" s="57"/>
      <c r="P362" t="s">
        <v>4481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2278</v>
      </c>
      <c r="X362" s="59" t="s">
        <v>2278</v>
      </c>
      <c r="Y362" s="59" t="s">
        <v>2278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4441</v>
      </c>
      <c r="D363" t="s">
        <v>25</v>
      </c>
      <c r="E363" t="s">
        <v>5017</v>
      </c>
      <c r="F363" t="s">
        <v>4431</v>
      </c>
      <c r="G363" s="81">
        <v>0</v>
      </c>
      <c r="H363" s="81">
        <v>0</v>
      </c>
      <c r="I363" s="147" t="s">
        <v>470</v>
      </c>
      <c r="J363" s="58" t="s">
        <v>1406</v>
      </c>
      <c r="K363" s="59" t="s">
        <v>4017</v>
      </c>
      <c r="L363" s="57" t="s">
        <v>4878</v>
      </c>
      <c r="M363" s="57" t="s">
        <v>4936</v>
      </c>
      <c r="N363" s="57"/>
      <c r="O363" s="57"/>
      <c r="P363" t="s">
        <v>4482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2278</v>
      </c>
      <c r="X363" s="59" t="s">
        <v>2278</v>
      </c>
      <c r="Y363" s="59" t="s">
        <v>2278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4402</v>
      </c>
      <c r="D364" t="s">
        <v>157</v>
      </c>
      <c r="E364" t="s">
        <v>4403</v>
      </c>
      <c r="F364" t="s">
        <v>4403</v>
      </c>
      <c r="G364" s="60">
        <v>0</v>
      </c>
      <c r="H364" s="60">
        <v>0</v>
      </c>
      <c r="I364" s="149" t="s">
        <v>3</v>
      </c>
      <c r="J364" s="58" t="s">
        <v>1406</v>
      </c>
      <c r="K364" s="59" t="s">
        <v>4017</v>
      </c>
      <c r="L364" s="57" t="s">
        <v>4878</v>
      </c>
      <c r="M364" s="57" t="s">
        <v>4936</v>
      </c>
      <c r="N364" s="57"/>
      <c r="O364" s="57"/>
      <c r="P364" t="s">
        <v>4398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2278</v>
      </c>
      <c r="X364" s="59" t="s">
        <v>2278</v>
      </c>
      <c r="Y364" s="59" t="s">
        <v>2278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4441</v>
      </c>
      <c r="D365" t="s">
        <v>157</v>
      </c>
      <c r="E365" t="s">
        <v>5018</v>
      </c>
      <c r="F365" t="s">
        <v>4429</v>
      </c>
      <c r="G365" s="81">
        <v>0</v>
      </c>
      <c r="H365" s="81">
        <v>0</v>
      </c>
      <c r="I365" s="148" t="s">
        <v>3</v>
      </c>
      <c r="J365" s="58" t="s">
        <v>1406</v>
      </c>
      <c r="K365" s="59" t="s">
        <v>4017</v>
      </c>
      <c r="L365" s="57" t="s">
        <v>4878</v>
      </c>
      <c r="M365" s="57" t="s">
        <v>4936</v>
      </c>
      <c r="N365" s="57"/>
      <c r="O365" s="57"/>
      <c r="P365" t="s">
        <v>4483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2278</v>
      </c>
      <c r="X365" s="59" t="s">
        <v>2278</v>
      </c>
      <c r="Y365" s="59" t="s">
        <v>2278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4441</v>
      </c>
      <c r="D366" t="s">
        <v>157</v>
      </c>
      <c r="E366" t="s">
        <v>5018</v>
      </c>
      <c r="F366" t="s">
        <v>1368</v>
      </c>
      <c r="G366" s="81">
        <v>0</v>
      </c>
      <c r="H366" s="81">
        <v>0</v>
      </c>
      <c r="I366" s="147" t="s">
        <v>470</v>
      </c>
      <c r="J366" s="58" t="s">
        <v>1406</v>
      </c>
      <c r="K366" s="59" t="s">
        <v>4017</v>
      </c>
      <c r="L366" s="57" t="s">
        <v>4878</v>
      </c>
      <c r="M366" s="57" t="s">
        <v>4936</v>
      </c>
      <c r="N366" s="57"/>
      <c r="O366" s="57"/>
      <c r="P366" t="s">
        <v>4484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2278</v>
      </c>
      <c r="X366" s="59" t="s">
        <v>2278</v>
      </c>
      <c r="Y366" s="59" t="s">
        <v>2278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4402</v>
      </c>
      <c r="D367" t="s">
        <v>25</v>
      </c>
      <c r="E367" t="s">
        <v>4404</v>
      </c>
      <c r="F367" t="s">
        <v>4404</v>
      </c>
      <c r="G367" s="60">
        <v>0</v>
      </c>
      <c r="H367" s="60">
        <v>0</v>
      </c>
      <c r="I367" s="149" t="s">
        <v>3</v>
      </c>
      <c r="J367" s="58" t="s">
        <v>1406</v>
      </c>
      <c r="K367" s="59" t="s">
        <v>4017</v>
      </c>
      <c r="L367" s="57" t="s">
        <v>4878</v>
      </c>
      <c r="M367" s="57" t="s">
        <v>4936</v>
      </c>
      <c r="N367" s="57"/>
      <c r="O367" s="57"/>
      <c r="P367" t="s">
        <v>4399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2278</v>
      </c>
      <c r="X367" s="59" t="s">
        <v>2278</v>
      </c>
      <c r="Y367" s="59" t="s">
        <v>2278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4442</v>
      </c>
      <c r="D368" t="s">
        <v>25</v>
      </c>
      <c r="E368" t="s">
        <v>4443</v>
      </c>
      <c r="F368" t="s">
        <v>4443</v>
      </c>
      <c r="G368" s="60">
        <v>0</v>
      </c>
      <c r="H368" s="60">
        <v>0</v>
      </c>
      <c r="I368" s="148" t="s">
        <v>3</v>
      </c>
      <c r="J368" s="58" t="s">
        <v>1406</v>
      </c>
      <c r="K368" s="59" t="s">
        <v>4017</v>
      </c>
      <c r="L368" s="57" t="s">
        <v>4878</v>
      </c>
      <c r="M368" s="57" t="s">
        <v>4936</v>
      </c>
      <c r="N368" s="57"/>
      <c r="O368" s="57"/>
      <c r="P368" t="s">
        <v>4485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2278</v>
      </c>
      <c r="X368" s="59" t="s">
        <v>2278</v>
      </c>
      <c r="Y368" s="59" t="s">
        <v>2278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4442</v>
      </c>
      <c r="D369" t="s">
        <v>157</v>
      </c>
      <c r="E369" t="s">
        <v>4444</v>
      </c>
      <c r="F369" t="s">
        <v>4444</v>
      </c>
      <c r="G369" s="60">
        <v>0</v>
      </c>
      <c r="H369" s="60">
        <v>0</v>
      </c>
      <c r="I369" s="148" t="s">
        <v>3</v>
      </c>
      <c r="J369" s="58" t="s">
        <v>1406</v>
      </c>
      <c r="K369" s="59" t="s">
        <v>4017</v>
      </c>
      <c r="L369" s="57" t="s">
        <v>4878</v>
      </c>
      <c r="M369" s="57" t="s">
        <v>4936</v>
      </c>
      <c r="N369" s="57"/>
      <c r="O369" s="57"/>
      <c r="P369" t="s">
        <v>4486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2278</v>
      </c>
      <c r="X369" s="59" t="s">
        <v>2278</v>
      </c>
      <c r="Y369" s="59" t="s">
        <v>2278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3595</v>
      </c>
      <c r="D370" s="53" t="s">
        <v>25</v>
      </c>
      <c r="E370" s="58" t="s">
        <v>908</v>
      </c>
      <c r="F370" s="58" t="s">
        <v>1376</v>
      </c>
      <c r="G370" s="60">
        <v>0</v>
      </c>
      <c r="H370" s="60">
        <v>0</v>
      </c>
      <c r="I370" s="148" t="s">
        <v>3</v>
      </c>
      <c r="J370" s="58" t="s">
        <v>1406</v>
      </c>
      <c r="K370" s="59" t="s">
        <v>4017</v>
      </c>
      <c r="L370" s="57" t="s">
        <v>4878</v>
      </c>
      <c r="M370" s="57" t="s">
        <v>4936</v>
      </c>
      <c r="N370" s="57"/>
      <c r="O370" s="57"/>
      <c r="P370" s="56" t="s">
        <v>2179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2278</v>
      </c>
      <c r="X370" s="59" t="s">
        <v>2278</v>
      </c>
      <c r="Y370" s="59" t="s">
        <v>2278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3595</v>
      </c>
      <c r="D371" s="53" t="s">
        <v>25</v>
      </c>
      <c r="E371" s="58" t="s">
        <v>908</v>
      </c>
      <c r="F371" s="58" t="s">
        <v>1377</v>
      </c>
      <c r="G371" s="60">
        <v>0</v>
      </c>
      <c r="H371" s="60">
        <v>0</v>
      </c>
      <c r="I371" s="147" t="s">
        <v>470</v>
      </c>
      <c r="J371" s="58" t="s">
        <v>1406</v>
      </c>
      <c r="K371" s="59" t="s">
        <v>4017</v>
      </c>
      <c r="L371" s="57" t="s">
        <v>4878</v>
      </c>
      <c r="M371" s="57" t="s">
        <v>4936</v>
      </c>
      <c r="N371" s="57"/>
      <c r="O371" s="57"/>
      <c r="P371" s="56" t="s">
        <v>2180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2278</v>
      </c>
      <c r="X371" s="59" t="s">
        <v>2278</v>
      </c>
      <c r="Y371" s="59" t="s">
        <v>2278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4972</v>
      </c>
      <c r="D372" s="53" t="s">
        <v>25</v>
      </c>
      <c r="E372" s="58" t="s">
        <v>4974</v>
      </c>
      <c r="F372" s="58" t="s">
        <v>4974</v>
      </c>
      <c r="G372" s="60">
        <v>0</v>
      </c>
      <c r="H372" s="60">
        <v>0</v>
      </c>
      <c r="I372" s="148" t="s">
        <v>3</v>
      </c>
      <c r="J372" s="58" t="s">
        <v>1406</v>
      </c>
      <c r="K372" s="59" t="s">
        <v>4017</v>
      </c>
      <c r="L372" s="57" t="s">
        <v>4878</v>
      </c>
      <c r="M372" s="57" t="s">
        <v>4936</v>
      </c>
      <c r="N372" s="57"/>
      <c r="O372" s="57"/>
      <c r="P372" s="56" t="s">
        <v>4979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2278</v>
      </c>
      <c r="X372" s="59" t="s">
        <v>2278</v>
      </c>
      <c r="Y372" s="59" t="s">
        <v>2278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3595</v>
      </c>
      <c r="D373" s="53" t="s">
        <v>157</v>
      </c>
      <c r="E373" s="58" t="s">
        <v>909</v>
      </c>
      <c r="F373" s="58" t="s">
        <v>1202</v>
      </c>
      <c r="G373" s="60">
        <v>0</v>
      </c>
      <c r="H373" s="60">
        <v>0</v>
      </c>
      <c r="I373" s="148" t="s">
        <v>3</v>
      </c>
      <c r="J373" s="58" t="s">
        <v>1406</v>
      </c>
      <c r="K373" s="59" t="s">
        <v>4017</v>
      </c>
      <c r="L373" s="57" t="s">
        <v>4878</v>
      </c>
      <c r="M373" s="57" t="s">
        <v>4936</v>
      </c>
      <c r="N373" s="57"/>
      <c r="O373" s="57"/>
      <c r="P373" s="56" t="s">
        <v>2181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2278</v>
      </c>
      <c r="X373" s="59" t="s">
        <v>2278</v>
      </c>
      <c r="Y373" s="59" t="s">
        <v>2278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3595</v>
      </c>
      <c r="D374" s="53" t="s">
        <v>157</v>
      </c>
      <c r="E374" s="58" t="s">
        <v>909</v>
      </c>
      <c r="F374" s="58" t="s">
        <v>1376</v>
      </c>
      <c r="G374" s="60">
        <v>0</v>
      </c>
      <c r="H374" s="60">
        <v>0</v>
      </c>
      <c r="I374" s="147" t="s">
        <v>470</v>
      </c>
      <c r="J374" s="58" t="s">
        <v>1406</v>
      </c>
      <c r="K374" s="59" t="s">
        <v>4017</v>
      </c>
      <c r="L374" s="57" t="s">
        <v>4878</v>
      </c>
      <c r="M374" s="57" t="s">
        <v>4936</v>
      </c>
      <c r="N374" s="57"/>
      <c r="O374" s="57"/>
      <c r="P374" s="56" t="s">
        <v>2182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2278</v>
      </c>
      <c r="X374" s="59" t="s">
        <v>2278</v>
      </c>
      <c r="Y374" s="59" t="s">
        <v>2278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4972</v>
      </c>
      <c r="D375" s="53" t="s">
        <v>157</v>
      </c>
      <c r="E375" s="58" t="s">
        <v>4973</v>
      </c>
      <c r="F375" s="58" t="s">
        <v>4973</v>
      </c>
      <c r="G375" s="60">
        <v>0</v>
      </c>
      <c r="H375" s="60">
        <v>0</v>
      </c>
      <c r="I375" s="148" t="s">
        <v>3</v>
      </c>
      <c r="J375" s="58" t="s">
        <v>1406</v>
      </c>
      <c r="K375" s="59" t="s">
        <v>4017</v>
      </c>
      <c r="L375" s="57" t="s">
        <v>4878</v>
      </c>
      <c r="M375" s="57" t="s">
        <v>4936</v>
      </c>
      <c r="N375" s="57"/>
      <c r="O375" s="57"/>
      <c r="P375" s="56" t="s">
        <v>4980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2278</v>
      </c>
      <c r="X375" s="59" t="s">
        <v>2278</v>
      </c>
      <c r="Y375" s="59" t="s">
        <v>2278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3596</v>
      </c>
      <c r="D376" s="53" t="s">
        <v>25</v>
      </c>
      <c r="E376" s="58" t="s">
        <v>910</v>
      </c>
      <c r="F376" s="58" t="s">
        <v>1378</v>
      </c>
      <c r="G376" s="60">
        <v>0</v>
      </c>
      <c r="H376" s="60">
        <v>0</v>
      </c>
      <c r="I376" s="148" t="s">
        <v>3</v>
      </c>
      <c r="J376" s="58" t="s">
        <v>1406</v>
      </c>
      <c r="K376" s="59" t="s">
        <v>4017</v>
      </c>
      <c r="L376" s="57" t="s">
        <v>4878</v>
      </c>
      <c r="M376" s="57" t="s">
        <v>4936</v>
      </c>
      <c r="N376" s="57"/>
      <c r="O376" s="57"/>
      <c r="P376" s="56" t="s">
        <v>2185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2278</v>
      </c>
      <c r="X376" s="59" t="s">
        <v>2278</v>
      </c>
      <c r="Y376" s="59" t="s">
        <v>2278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3596</v>
      </c>
      <c r="D377" s="53" t="s">
        <v>25</v>
      </c>
      <c r="E377" s="58" t="s">
        <v>910</v>
      </c>
      <c r="F377" s="58" t="s">
        <v>1372</v>
      </c>
      <c r="G377" s="60">
        <v>0</v>
      </c>
      <c r="H377" s="60">
        <v>0</v>
      </c>
      <c r="I377" s="147" t="s">
        <v>470</v>
      </c>
      <c r="J377" s="58" t="s">
        <v>1406</v>
      </c>
      <c r="K377" s="59" t="s">
        <v>4017</v>
      </c>
      <c r="L377" s="57" t="s">
        <v>4878</v>
      </c>
      <c r="M377" s="57" t="s">
        <v>4936</v>
      </c>
      <c r="N377" s="57"/>
      <c r="O377" s="57"/>
      <c r="P377" s="56" t="s">
        <v>2186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2278</v>
      </c>
      <c r="X377" s="59" t="s">
        <v>2278</v>
      </c>
      <c r="Y377" s="59" t="s">
        <v>2278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3596</v>
      </c>
      <c r="D378" s="53" t="s">
        <v>157</v>
      </c>
      <c r="E378" s="58" t="s">
        <v>911</v>
      </c>
      <c r="F378" s="58" t="s">
        <v>1372</v>
      </c>
      <c r="G378" s="60">
        <v>0</v>
      </c>
      <c r="H378" s="60">
        <v>0</v>
      </c>
      <c r="I378" s="148" t="s">
        <v>3</v>
      </c>
      <c r="J378" s="58" t="s">
        <v>1406</v>
      </c>
      <c r="K378" s="59" t="s">
        <v>4017</v>
      </c>
      <c r="L378" s="57" t="s">
        <v>4878</v>
      </c>
      <c r="M378" s="57" t="s">
        <v>4936</v>
      </c>
      <c r="N378" s="57"/>
      <c r="O378" s="57"/>
      <c r="P378" s="56" t="s">
        <v>2187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2278</v>
      </c>
      <c r="X378" s="59" t="s">
        <v>2278</v>
      </c>
      <c r="Y378" s="59" t="s">
        <v>2278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3596</v>
      </c>
      <c r="D379" s="53" t="s">
        <v>157</v>
      </c>
      <c r="E379" s="58" t="s">
        <v>911</v>
      </c>
      <c r="F379" s="58" t="s">
        <v>1378</v>
      </c>
      <c r="G379" s="60">
        <v>0</v>
      </c>
      <c r="H379" s="60">
        <v>0</v>
      </c>
      <c r="I379" s="147" t="s">
        <v>470</v>
      </c>
      <c r="J379" s="58" t="s">
        <v>1406</v>
      </c>
      <c r="K379" s="59" t="s">
        <v>4017</v>
      </c>
      <c r="L379" s="57" t="s">
        <v>4878</v>
      </c>
      <c r="M379" s="57" t="s">
        <v>4936</v>
      </c>
      <c r="N379" s="57"/>
      <c r="O379" s="57"/>
      <c r="P379" s="56" t="s">
        <v>2188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2278</v>
      </c>
      <c r="X379" s="59" t="s">
        <v>2278</v>
      </c>
      <c r="Y379" s="59" t="s">
        <v>2278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3568</v>
      </c>
      <c r="D380" s="53" t="s">
        <v>25</v>
      </c>
      <c r="E380" s="58" t="s">
        <v>26</v>
      </c>
      <c r="F380" s="58" t="s">
        <v>788</v>
      </c>
      <c r="G380" s="60">
        <v>0</v>
      </c>
      <c r="H380" s="60">
        <v>0</v>
      </c>
      <c r="I380" s="147" t="s">
        <v>470</v>
      </c>
      <c r="J380" s="58" t="s">
        <v>1406</v>
      </c>
      <c r="K380" s="59" t="s">
        <v>4017</v>
      </c>
      <c r="L380" s="57" t="s">
        <v>4878</v>
      </c>
      <c r="M380" s="57" t="s">
        <v>4936</v>
      </c>
      <c r="N380" s="57"/>
      <c r="O380" s="57"/>
      <c r="P380" s="56" t="s">
        <v>2189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2278</v>
      </c>
      <c r="X380" s="59" t="s">
        <v>2278</v>
      </c>
      <c r="Y380" s="59" t="s">
        <v>2278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3568</v>
      </c>
      <c r="D381" s="53" t="s">
        <v>157</v>
      </c>
      <c r="E381" s="58" t="s">
        <v>245</v>
      </c>
      <c r="F381" s="58" t="s">
        <v>788</v>
      </c>
      <c r="G381" s="60">
        <v>0</v>
      </c>
      <c r="H381" s="60">
        <v>0</v>
      </c>
      <c r="I381" s="147" t="s">
        <v>470</v>
      </c>
      <c r="J381" s="58" t="s">
        <v>1406</v>
      </c>
      <c r="K381" s="59" t="s">
        <v>4017</v>
      </c>
      <c r="L381" s="57" t="s">
        <v>4878</v>
      </c>
      <c r="M381" s="57" t="s">
        <v>4936</v>
      </c>
      <c r="N381" s="57"/>
      <c r="O381" s="57"/>
      <c r="P381" s="56" t="s">
        <v>2190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2278</v>
      </c>
      <c r="X381" s="59" t="s">
        <v>2278</v>
      </c>
      <c r="Y381" s="59" t="s">
        <v>2278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3597</v>
      </c>
      <c r="D382" s="53" t="s">
        <v>25</v>
      </c>
      <c r="E382" s="58" t="s">
        <v>926</v>
      </c>
      <c r="F382" s="58" t="s">
        <v>926</v>
      </c>
      <c r="G382" s="60">
        <v>0</v>
      </c>
      <c r="H382" s="60">
        <v>0</v>
      </c>
      <c r="I382" s="148" t="s">
        <v>3</v>
      </c>
      <c r="J382" s="58" t="s">
        <v>1406</v>
      </c>
      <c r="K382" s="59" t="s">
        <v>4017</v>
      </c>
      <c r="L382" s="57" t="s">
        <v>4878</v>
      </c>
      <c r="M382" s="57" t="s">
        <v>4936</v>
      </c>
      <c r="N382" s="57"/>
      <c r="O382" s="57"/>
      <c r="P382" s="56" t="s">
        <v>2217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2278</v>
      </c>
      <c r="X382" s="59" t="s">
        <v>2278</v>
      </c>
      <c r="Y382" s="59" t="s">
        <v>2278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3597</v>
      </c>
      <c r="D383" s="53" t="s">
        <v>157</v>
      </c>
      <c r="E383" s="58" t="s">
        <v>927</v>
      </c>
      <c r="F383" s="58" t="s">
        <v>927</v>
      </c>
      <c r="G383" s="60">
        <v>0</v>
      </c>
      <c r="H383" s="60">
        <v>0</v>
      </c>
      <c r="I383" s="148" t="s">
        <v>3</v>
      </c>
      <c r="J383" s="58" t="s">
        <v>1406</v>
      </c>
      <c r="K383" s="59" t="s">
        <v>4017</v>
      </c>
      <c r="L383" s="57" t="s">
        <v>4878</v>
      </c>
      <c r="M383" s="57" t="s">
        <v>4936</v>
      </c>
      <c r="N383" s="57"/>
      <c r="O383" s="57"/>
      <c r="P383" s="56" t="s">
        <v>2218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2278</v>
      </c>
      <c r="X383" s="59" t="s">
        <v>2278</v>
      </c>
      <c r="Y383" s="59" t="s">
        <v>2278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4092</v>
      </c>
      <c r="D384" t="s">
        <v>157</v>
      </c>
      <c r="E384" t="s">
        <v>4116</v>
      </c>
      <c r="F384" t="s">
        <v>4116</v>
      </c>
      <c r="G384" s="60">
        <v>0</v>
      </c>
      <c r="H384" s="60">
        <v>0</v>
      </c>
      <c r="I384" s="148" t="s">
        <v>3</v>
      </c>
      <c r="J384" s="58" t="s">
        <v>1406</v>
      </c>
      <c r="K384" s="59" t="s">
        <v>4017</v>
      </c>
      <c r="L384" s="57" t="s">
        <v>4878</v>
      </c>
      <c r="M384" s="57" t="s">
        <v>4936</v>
      </c>
      <c r="N384" s="57"/>
      <c r="O384" s="57"/>
      <c r="P384" t="s">
        <v>4099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2278</v>
      </c>
      <c r="X384" s="59" t="s">
        <v>2278</v>
      </c>
      <c r="Y384" s="59" t="s">
        <v>2278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4092</v>
      </c>
      <c r="D385" t="s">
        <v>25</v>
      </c>
      <c r="E385" t="s">
        <v>4117</v>
      </c>
      <c r="F385" t="s">
        <v>4117</v>
      </c>
      <c r="G385" s="60">
        <v>0</v>
      </c>
      <c r="H385" s="60">
        <v>0</v>
      </c>
      <c r="I385" s="148" t="s">
        <v>3</v>
      </c>
      <c r="J385" s="58" t="s">
        <v>1406</v>
      </c>
      <c r="K385" s="59" t="s">
        <v>4017</v>
      </c>
      <c r="L385" s="57" t="s">
        <v>4878</v>
      </c>
      <c r="M385" s="57" t="s">
        <v>4936</v>
      </c>
      <c r="N385" s="57"/>
      <c r="O385" s="57"/>
      <c r="P385" t="s">
        <v>4100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2278</v>
      </c>
      <c r="X385" s="59" t="s">
        <v>2278</v>
      </c>
      <c r="Y385" s="59" t="s">
        <v>2278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4093</v>
      </c>
      <c r="D386" t="s">
        <v>25</v>
      </c>
      <c r="E386" t="s">
        <v>4118</v>
      </c>
      <c r="F386" t="s">
        <v>4118</v>
      </c>
      <c r="G386" s="60">
        <v>0</v>
      </c>
      <c r="H386" s="60">
        <v>0</v>
      </c>
      <c r="I386" s="148" t="s">
        <v>3</v>
      </c>
      <c r="J386" s="58" t="s">
        <v>1406</v>
      </c>
      <c r="K386" s="59" t="s">
        <v>4017</v>
      </c>
      <c r="L386" s="57" t="s">
        <v>4878</v>
      </c>
      <c r="M386" s="57" t="s">
        <v>4936</v>
      </c>
      <c r="N386" s="57"/>
      <c r="O386" s="57"/>
      <c r="P386" t="s">
        <v>4101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2278</v>
      </c>
      <c r="X386" s="59" t="s">
        <v>2278</v>
      </c>
      <c r="Y386" s="59" t="s">
        <v>2278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4093</v>
      </c>
      <c r="D387" t="s">
        <v>157</v>
      </c>
      <c r="E387" t="s">
        <v>4119</v>
      </c>
      <c r="F387" t="s">
        <v>4119</v>
      </c>
      <c r="G387" s="60">
        <v>0</v>
      </c>
      <c r="H387" s="60">
        <v>0</v>
      </c>
      <c r="I387" s="148" t="s">
        <v>3</v>
      </c>
      <c r="J387" s="58" t="s">
        <v>1406</v>
      </c>
      <c r="K387" s="59" t="s">
        <v>4017</v>
      </c>
      <c r="L387" s="57" t="s">
        <v>4878</v>
      </c>
      <c r="M387" s="57" t="s">
        <v>4936</v>
      </c>
      <c r="N387" s="57"/>
      <c r="O387" s="57"/>
      <c r="P387" t="s">
        <v>4102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2278</v>
      </c>
      <c r="X387" s="59" t="s">
        <v>2278</v>
      </c>
      <c r="Y387" s="59" t="s">
        <v>2278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4094</v>
      </c>
      <c r="D388" t="s">
        <v>157</v>
      </c>
      <c r="E388" t="s">
        <v>4120</v>
      </c>
      <c r="F388" t="s">
        <v>4120</v>
      </c>
      <c r="G388" s="60">
        <v>0</v>
      </c>
      <c r="H388" s="60">
        <v>0</v>
      </c>
      <c r="I388" s="148" t="s">
        <v>3</v>
      </c>
      <c r="J388" s="58" t="s">
        <v>1406</v>
      </c>
      <c r="K388" s="59" t="s">
        <v>4017</v>
      </c>
      <c r="L388" s="57" t="s">
        <v>4878</v>
      </c>
      <c r="M388" s="57" t="s">
        <v>4936</v>
      </c>
      <c r="N388" s="57"/>
      <c r="O388" s="57"/>
      <c r="P388" t="s">
        <v>4103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2278</v>
      </c>
      <c r="X388" s="59" t="s">
        <v>2278</v>
      </c>
      <c r="Y388" s="59" t="s">
        <v>2278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4094</v>
      </c>
      <c r="D389" t="s">
        <v>25</v>
      </c>
      <c r="E389" t="s">
        <v>4121</v>
      </c>
      <c r="F389" t="s">
        <v>4121</v>
      </c>
      <c r="G389" s="60">
        <v>0</v>
      </c>
      <c r="H389" s="60">
        <v>0</v>
      </c>
      <c r="I389" s="148" t="s">
        <v>3</v>
      </c>
      <c r="J389" s="58" t="s">
        <v>1406</v>
      </c>
      <c r="K389" s="59" t="s">
        <v>4017</v>
      </c>
      <c r="L389" s="57" t="s">
        <v>4878</v>
      </c>
      <c r="M389" s="57" t="s">
        <v>4936</v>
      </c>
      <c r="N389" s="57"/>
      <c r="O389" s="57"/>
      <c r="P389" t="s">
        <v>4104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2278</v>
      </c>
      <c r="X389" s="59" t="s">
        <v>2278</v>
      </c>
      <c r="Y389" s="59" t="s">
        <v>2278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4095</v>
      </c>
      <c r="D390" t="s">
        <v>157</v>
      </c>
      <c r="E390" t="s">
        <v>4122</v>
      </c>
      <c r="F390" t="s">
        <v>4122</v>
      </c>
      <c r="G390" s="60">
        <v>0</v>
      </c>
      <c r="H390" s="60">
        <v>0</v>
      </c>
      <c r="I390" s="148" t="s">
        <v>3</v>
      </c>
      <c r="J390" s="58" t="s">
        <v>1406</v>
      </c>
      <c r="K390" s="59" t="s">
        <v>4017</v>
      </c>
      <c r="L390" s="57" t="s">
        <v>4878</v>
      </c>
      <c r="M390" s="57" t="s">
        <v>4936</v>
      </c>
      <c r="N390" s="57"/>
      <c r="O390" s="57"/>
      <c r="P390" t="s">
        <v>4105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2278</v>
      </c>
      <c r="X390" s="59" t="s">
        <v>2278</v>
      </c>
      <c r="Y390" s="59" t="s">
        <v>2278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4095</v>
      </c>
      <c r="D391" t="s">
        <v>25</v>
      </c>
      <c r="E391" t="s">
        <v>4123</v>
      </c>
      <c r="F391" t="s">
        <v>4123</v>
      </c>
      <c r="G391" s="60">
        <v>0</v>
      </c>
      <c r="H391" s="60">
        <v>0</v>
      </c>
      <c r="I391" s="148" t="s">
        <v>3</v>
      </c>
      <c r="J391" s="58" t="s">
        <v>1406</v>
      </c>
      <c r="K391" s="59" t="s">
        <v>4017</v>
      </c>
      <c r="L391" s="57" t="s">
        <v>4878</v>
      </c>
      <c r="M391" s="57" t="s">
        <v>4936</v>
      </c>
      <c r="N391" s="57"/>
      <c r="O391" s="57"/>
      <c r="P391" t="s">
        <v>4106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2278</v>
      </c>
      <c r="X391" s="59" t="s">
        <v>2278</v>
      </c>
      <c r="Y391" s="59" t="s">
        <v>2278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4096</v>
      </c>
      <c r="D392" t="s">
        <v>157</v>
      </c>
      <c r="E392" t="s">
        <v>4124</v>
      </c>
      <c r="F392" t="s">
        <v>4124</v>
      </c>
      <c r="G392" s="60">
        <v>0</v>
      </c>
      <c r="H392" s="60">
        <v>0</v>
      </c>
      <c r="I392" s="148" t="s">
        <v>3</v>
      </c>
      <c r="J392" s="58" t="s">
        <v>1406</v>
      </c>
      <c r="K392" s="59" t="s">
        <v>4017</v>
      </c>
      <c r="L392" s="57" t="s">
        <v>4878</v>
      </c>
      <c r="M392" s="57" t="s">
        <v>4936</v>
      </c>
      <c r="N392" s="57"/>
      <c r="O392" s="57"/>
      <c r="P392" t="s">
        <v>4107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2278</v>
      </c>
      <c r="X392" s="59" t="s">
        <v>2278</v>
      </c>
      <c r="Y392" s="59" t="s">
        <v>2278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4096</v>
      </c>
      <c r="D393" t="s">
        <v>25</v>
      </c>
      <c r="E393" t="s">
        <v>4125</v>
      </c>
      <c r="F393" t="s">
        <v>4125</v>
      </c>
      <c r="G393" s="60">
        <v>0</v>
      </c>
      <c r="H393" s="60">
        <v>0</v>
      </c>
      <c r="I393" s="148" t="s">
        <v>3</v>
      </c>
      <c r="J393" s="58" t="s">
        <v>1406</v>
      </c>
      <c r="K393" s="59" t="s">
        <v>4017</v>
      </c>
      <c r="L393" s="57" t="s">
        <v>4878</v>
      </c>
      <c r="M393" s="57" t="s">
        <v>4936</v>
      </c>
      <c r="N393" s="57"/>
      <c r="O393" s="57"/>
      <c r="P393" t="s">
        <v>4108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2278</v>
      </c>
      <c r="X393" s="59" t="s">
        <v>2278</v>
      </c>
      <c r="Y393" s="59" t="s">
        <v>2278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4097</v>
      </c>
      <c r="D394" t="s">
        <v>157</v>
      </c>
      <c r="E394" t="s">
        <v>4316</v>
      </c>
      <c r="F394" t="s">
        <v>4113</v>
      </c>
      <c r="G394" s="60">
        <v>0</v>
      </c>
      <c r="H394" s="60">
        <v>0</v>
      </c>
      <c r="I394" s="148" t="s">
        <v>3</v>
      </c>
      <c r="J394" s="58" t="s">
        <v>1406</v>
      </c>
      <c r="K394" s="59" t="s">
        <v>4017</v>
      </c>
      <c r="L394" s="57" t="s">
        <v>4878</v>
      </c>
      <c r="M394" s="57" t="s">
        <v>4936</v>
      </c>
      <c r="N394" s="57"/>
      <c r="O394" s="57"/>
      <c r="P394" t="s">
        <v>4111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2278</v>
      </c>
      <c r="X394" s="59" t="s">
        <v>2278</v>
      </c>
      <c r="Y394" s="59" t="s">
        <v>2278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4097</v>
      </c>
      <c r="D395" t="s">
        <v>157</v>
      </c>
      <c r="E395" t="s">
        <v>4316</v>
      </c>
      <c r="F395" t="s">
        <v>1377</v>
      </c>
      <c r="G395" s="60">
        <v>0</v>
      </c>
      <c r="H395" s="60">
        <v>0</v>
      </c>
      <c r="I395" s="147" t="s">
        <v>470</v>
      </c>
      <c r="J395" s="58" t="s">
        <v>1406</v>
      </c>
      <c r="K395" s="59" t="s">
        <v>4017</v>
      </c>
      <c r="L395" s="57" t="s">
        <v>4878</v>
      </c>
      <c r="M395" s="57" t="s">
        <v>4936</v>
      </c>
      <c r="N395" s="57"/>
      <c r="P395" t="s">
        <v>4114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2278</v>
      </c>
      <c r="X395" s="98" t="s">
        <v>2278</v>
      </c>
      <c r="Y395" s="98" t="s">
        <v>2278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4097</v>
      </c>
      <c r="D396" t="s">
        <v>25</v>
      </c>
      <c r="E396" t="s">
        <v>4317</v>
      </c>
      <c r="F396" t="s">
        <v>1202</v>
      </c>
      <c r="G396" s="60">
        <v>0</v>
      </c>
      <c r="H396" s="60">
        <v>0</v>
      </c>
      <c r="I396" s="148" t="s">
        <v>3</v>
      </c>
      <c r="J396" s="58" t="s">
        <v>1406</v>
      </c>
      <c r="K396" s="59" t="s">
        <v>4017</v>
      </c>
      <c r="L396" s="57" t="s">
        <v>4878</v>
      </c>
      <c r="M396" s="57" t="s">
        <v>4936</v>
      </c>
      <c r="N396" s="57"/>
      <c r="O396" s="57"/>
      <c r="P396" t="s">
        <v>4112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2278</v>
      </c>
      <c r="X396" s="59" t="s">
        <v>2278</v>
      </c>
      <c r="Y396" s="59" t="s">
        <v>2278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4097</v>
      </c>
      <c r="D397" t="s">
        <v>25</v>
      </c>
      <c r="E397" t="s">
        <v>4317</v>
      </c>
      <c r="F397" t="s">
        <v>4113</v>
      </c>
      <c r="G397" s="60">
        <v>0</v>
      </c>
      <c r="H397" s="60">
        <v>0</v>
      </c>
      <c r="I397" s="147" t="s">
        <v>470</v>
      </c>
      <c r="J397" s="58" t="s">
        <v>1406</v>
      </c>
      <c r="K397" s="59" t="s">
        <v>4017</v>
      </c>
      <c r="L397" s="57" t="s">
        <v>4878</v>
      </c>
      <c r="M397" s="57" t="s">
        <v>4936</v>
      </c>
      <c r="N397" s="57"/>
      <c r="P397" t="s">
        <v>4115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2278</v>
      </c>
      <c r="X397" s="98" t="s">
        <v>2278</v>
      </c>
      <c r="Y397" s="98" t="s">
        <v>2278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4098</v>
      </c>
      <c r="D398" t="s">
        <v>157</v>
      </c>
      <c r="E398" t="s">
        <v>4126</v>
      </c>
      <c r="F398" t="s">
        <v>4126</v>
      </c>
      <c r="G398" s="60">
        <v>0</v>
      </c>
      <c r="H398" s="60">
        <v>0</v>
      </c>
      <c r="I398" s="148" t="s">
        <v>3</v>
      </c>
      <c r="J398" s="58" t="s">
        <v>1406</v>
      </c>
      <c r="K398" s="59" t="s">
        <v>4017</v>
      </c>
      <c r="L398" s="57" t="s">
        <v>4878</v>
      </c>
      <c r="M398" s="57" t="s">
        <v>4936</v>
      </c>
      <c r="N398" s="57"/>
      <c r="O398" s="57"/>
      <c r="P398" t="s">
        <v>4109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2278</v>
      </c>
      <c r="X398" s="59" t="s">
        <v>2278</v>
      </c>
      <c r="Y398" s="59" t="s">
        <v>2278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4098</v>
      </c>
      <c r="D399" t="s">
        <v>25</v>
      </c>
      <c r="E399" t="s">
        <v>4127</v>
      </c>
      <c r="F399" t="s">
        <v>4127</v>
      </c>
      <c r="G399" s="60">
        <v>0</v>
      </c>
      <c r="H399" s="60">
        <v>0</v>
      </c>
      <c r="I399" s="148" t="s">
        <v>3</v>
      </c>
      <c r="J399" s="58" t="s">
        <v>1406</v>
      </c>
      <c r="K399" s="59" t="s">
        <v>4017</v>
      </c>
      <c r="L399" s="57" t="s">
        <v>4878</v>
      </c>
      <c r="M399" s="57" t="s">
        <v>4936</v>
      </c>
      <c r="N399" s="57"/>
      <c r="O399" s="57"/>
      <c r="P399" t="s">
        <v>4110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3839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1406</v>
      </c>
      <c r="K400" s="98" t="s">
        <v>3853</v>
      </c>
      <c r="L400" s="17" t="s">
        <v>4878</v>
      </c>
      <c r="M400" s="57" t="s">
        <v>4938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2278</v>
      </c>
      <c r="X400" s="98" t="s">
        <v>2278</v>
      </c>
      <c r="Y400" s="98" t="s">
        <v>2278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3839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1406</v>
      </c>
      <c r="K401" s="98" t="s">
        <v>3853</v>
      </c>
      <c r="L401" s="17" t="s">
        <v>4878</v>
      </c>
      <c r="M401" s="57" t="s">
        <v>4938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2278</v>
      </c>
      <c r="X401" s="98" t="s">
        <v>2278</v>
      </c>
      <c r="Y401" s="98" t="s">
        <v>2278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3839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1406</v>
      </c>
      <c r="K402" s="98" t="s">
        <v>3853</v>
      </c>
      <c r="L402" s="17" t="s">
        <v>4878</v>
      </c>
      <c r="M402" s="57" t="s">
        <v>4938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2278</v>
      </c>
      <c r="X402" s="98" t="s">
        <v>2278</v>
      </c>
      <c r="Y402" s="98" t="s">
        <v>2278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3839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1406</v>
      </c>
      <c r="K403" s="98" t="s">
        <v>3853</v>
      </c>
      <c r="L403" s="17" t="s">
        <v>4878</v>
      </c>
      <c r="M403" s="57" t="s">
        <v>4938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2278</v>
      </c>
      <c r="X403" s="98" t="s">
        <v>2278</v>
      </c>
      <c r="Y403" s="98" t="s">
        <v>2278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3839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1406</v>
      </c>
      <c r="K404" s="98" t="s">
        <v>3853</v>
      </c>
      <c r="L404" s="17" t="s">
        <v>4878</v>
      </c>
      <c r="M404" s="57" t="s">
        <v>4938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2278</v>
      </c>
      <c r="X404" s="98" t="s">
        <v>2278</v>
      </c>
      <c r="Y404" s="98" t="s">
        <v>2278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3839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1406</v>
      </c>
      <c r="K405" s="98" t="s">
        <v>3853</v>
      </c>
      <c r="L405" s="17" t="s">
        <v>4878</v>
      </c>
      <c r="M405" s="57" t="s">
        <v>4938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2278</v>
      </c>
      <c r="X405" s="98" t="s">
        <v>2278</v>
      </c>
      <c r="Y405" s="98" t="s">
        <v>2278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3839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1406</v>
      </c>
      <c r="K406" s="98" t="s">
        <v>3853</v>
      </c>
      <c r="L406" s="17" t="s">
        <v>4878</v>
      </c>
      <c r="M406" s="57" t="s">
        <v>4938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2278</v>
      </c>
      <c r="X406" s="98" t="s">
        <v>2278</v>
      </c>
      <c r="Y406" s="98" t="s">
        <v>2278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3839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1406</v>
      </c>
      <c r="K407" s="98" t="s">
        <v>3853</v>
      </c>
      <c r="L407" s="17" t="s">
        <v>4878</v>
      </c>
      <c r="M407" s="57" t="s">
        <v>4938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2278</v>
      </c>
      <c r="X407" s="98" t="s">
        <v>2278</v>
      </c>
      <c r="Y407" s="98" t="s">
        <v>2278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2278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2278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2278</v>
      </c>
      <c r="X408" s="80" t="s">
        <v>2278</v>
      </c>
      <c r="Y408" s="80" t="s">
        <v>2278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2278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2278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2278</v>
      </c>
      <c r="X409" s="80" t="s">
        <v>2278</v>
      </c>
      <c r="Y409" s="80" t="s">
        <v>2278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4143</v>
      </c>
      <c r="D410" s="53" t="s">
        <v>2877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2278</v>
      </c>
      <c r="X410" s="80" t="s">
        <v>2278</v>
      </c>
      <c r="Y410" s="80" t="s">
        <v>2278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3598</v>
      </c>
      <c r="D411" s="53" t="s">
        <v>2404</v>
      </c>
      <c r="E411" s="58" t="s">
        <v>98</v>
      </c>
      <c r="F411" s="58" t="s">
        <v>98</v>
      </c>
      <c r="G411" s="81">
        <v>0</v>
      </c>
      <c r="H411" s="81">
        <v>99</v>
      </c>
      <c r="I411" s="148" t="s">
        <v>3</v>
      </c>
      <c r="J411" s="58" t="s">
        <v>1406</v>
      </c>
      <c r="K411" s="59" t="s">
        <v>4017</v>
      </c>
      <c r="L411" s="57" t="s">
        <v>4878</v>
      </c>
      <c r="M411" s="57" t="s">
        <v>4943</v>
      </c>
      <c r="N411" s="57"/>
      <c r="O411" s="57"/>
      <c r="P411" s="56" t="s">
        <v>1573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2278</v>
      </c>
      <c r="X411" s="59" t="s">
        <v>2278</v>
      </c>
      <c r="Y411" s="59" t="s">
        <v>2278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3599</v>
      </c>
      <c r="D412" s="53" t="s">
        <v>2404</v>
      </c>
      <c r="E412" s="58" t="s">
        <v>100</v>
      </c>
      <c r="F412" s="58" t="s">
        <v>100</v>
      </c>
      <c r="G412" s="81">
        <v>0</v>
      </c>
      <c r="H412" s="81">
        <v>99</v>
      </c>
      <c r="I412" s="148" t="s">
        <v>3</v>
      </c>
      <c r="J412" s="58" t="s">
        <v>1406</v>
      </c>
      <c r="K412" s="59" t="s">
        <v>4017</v>
      </c>
      <c r="L412" s="57" t="s">
        <v>4878</v>
      </c>
      <c r="M412" s="57" t="s">
        <v>4943</v>
      </c>
      <c r="N412" s="57"/>
      <c r="O412" s="57"/>
      <c r="P412" s="56" t="s">
        <v>1575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2278</v>
      </c>
      <c r="X412" s="59" t="s">
        <v>2278</v>
      </c>
      <c r="Y412" s="59" t="s">
        <v>2278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3600</v>
      </c>
      <c r="D413" s="53" t="s">
        <v>2404</v>
      </c>
      <c r="E413" s="58" t="s">
        <v>99</v>
      </c>
      <c r="F413" s="58" t="s">
        <v>99</v>
      </c>
      <c r="G413" s="81">
        <v>0</v>
      </c>
      <c r="H413" s="81">
        <v>99</v>
      </c>
      <c r="I413" s="148" t="s">
        <v>3</v>
      </c>
      <c r="J413" s="58" t="s">
        <v>1406</v>
      </c>
      <c r="K413" s="59" t="s">
        <v>4017</v>
      </c>
      <c r="L413" s="57" t="s">
        <v>4878</v>
      </c>
      <c r="M413" s="57" t="s">
        <v>4943</v>
      </c>
      <c r="N413" s="57"/>
      <c r="O413" s="57"/>
      <c r="P413" s="56" t="s">
        <v>1574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2278</v>
      </c>
      <c r="X413" s="59" t="s">
        <v>2278</v>
      </c>
      <c r="Y413" s="59" t="s">
        <v>2278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3601</v>
      </c>
      <c r="D414" s="53" t="s">
        <v>2404</v>
      </c>
      <c r="E414" s="58" t="s">
        <v>109</v>
      </c>
      <c r="F414" s="58" t="s">
        <v>109</v>
      </c>
      <c r="G414" s="81">
        <v>0</v>
      </c>
      <c r="H414" s="81">
        <v>99</v>
      </c>
      <c r="I414" s="148" t="s">
        <v>3</v>
      </c>
      <c r="J414" s="58" t="s">
        <v>1406</v>
      </c>
      <c r="K414" s="59" t="s">
        <v>4017</v>
      </c>
      <c r="L414" s="57" t="s">
        <v>4878</v>
      </c>
      <c r="M414" s="57" t="s">
        <v>4943</v>
      </c>
      <c r="N414" s="57"/>
      <c r="O414" s="57"/>
      <c r="P414" s="56" t="s">
        <v>1594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2278</v>
      </c>
      <c r="X414" s="59" t="s">
        <v>2278</v>
      </c>
      <c r="Y414" s="59" t="s">
        <v>2278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3602</v>
      </c>
      <c r="D415" s="53" t="s">
        <v>2404</v>
      </c>
      <c r="E415" s="58" t="s">
        <v>111</v>
      </c>
      <c r="F415" s="58" t="s">
        <v>111</v>
      </c>
      <c r="G415" s="81">
        <v>0</v>
      </c>
      <c r="H415" s="81">
        <v>99</v>
      </c>
      <c r="I415" s="148" t="s">
        <v>3</v>
      </c>
      <c r="J415" s="58" t="s">
        <v>1406</v>
      </c>
      <c r="K415" s="59" t="s">
        <v>4017</v>
      </c>
      <c r="L415" s="57" t="s">
        <v>4878</v>
      </c>
      <c r="M415" s="57" t="s">
        <v>4943</v>
      </c>
      <c r="N415" s="57"/>
      <c r="O415" s="57"/>
      <c r="P415" s="56" t="s">
        <v>1596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2278</v>
      </c>
      <c r="X415" s="59" t="s">
        <v>2278</v>
      </c>
      <c r="Y415" s="59" t="s">
        <v>2278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3603</v>
      </c>
      <c r="D416" s="53" t="s">
        <v>2404</v>
      </c>
      <c r="E416" s="58" t="s">
        <v>110</v>
      </c>
      <c r="F416" s="58" t="s">
        <v>110</v>
      </c>
      <c r="G416" s="81">
        <v>0</v>
      </c>
      <c r="H416" s="81">
        <v>99</v>
      </c>
      <c r="I416" s="148" t="s">
        <v>3</v>
      </c>
      <c r="J416" s="58" t="s">
        <v>1406</v>
      </c>
      <c r="K416" s="59" t="s">
        <v>4017</v>
      </c>
      <c r="L416" s="57" t="s">
        <v>4878</v>
      </c>
      <c r="M416" s="57" t="s">
        <v>4943</v>
      </c>
      <c r="N416" s="57"/>
      <c r="O416" s="57"/>
      <c r="P416" s="56" t="s">
        <v>1595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2278</v>
      </c>
      <c r="X416" s="59" t="s">
        <v>2278</v>
      </c>
      <c r="Y416" s="59" t="s">
        <v>2278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3608</v>
      </c>
      <c r="D417" s="53" t="s">
        <v>7</v>
      </c>
      <c r="E417" s="58" t="s">
        <v>233</v>
      </c>
      <c r="F417" s="58" t="s">
        <v>233</v>
      </c>
      <c r="G417" s="161">
        <v>0</v>
      </c>
      <c r="H417" s="161">
        <v>0</v>
      </c>
      <c r="I417" s="148" t="s">
        <v>3</v>
      </c>
      <c r="J417" s="58" t="s">
        <v>1406</v>
      </c>
      <c r="K417" s="59" t="s">
        <v>4017</v>
      </c>
      <c r="L417" s="57" t="s">
        <v>4878</v>
      </c>
      <c r="M417" s="57" t="s">
        <v>4936</v>
      </c>
      <c r="N417" s="57"/>
      <c r="O417" s="57"/>
      <c r="P417" s="56" t="s">
        <v>3287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2717</v>
      </c>
      <c r="X417" s="59" t="s">
        <v>2278</v>
      </c>
      <c r="Y417" s="59" t="s">
        <v>2278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3609</v>
      </c>
      <c r="D418" s="53" t="s">
        <v>7</v>
      </c>
      <c r="E418" s="58" t="s">
        <v>1207</v>
      </c>
      <c r="F418" s="58" t="s">
        <v>1207</v>
      </c>
      <c r="G418" s="81">
        <v>0</v>
      </c>
      <c r="H418" s="81">
        <v>0</v>
      </c>
      <c r="I418" s="148" t="s">
        <v>3</v>
      </c>
      <c r="J418" s="58" t="s">
        <v>1406</v>
      </c>
      <c r="K418" s="59" t="s">
        <v>4017</v>
      </c>
      <c r="L418" s="57" t="s">
        <v>4878</v>
      </c>
      <c r="M418" s="57" t="s">
        <v>4936</v>
      </c>
      <c r="N418" s="57"/>
      <c r="O418" s="57"/>
      <c r="P418" s="56" t="s">
        <v>3288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2717</v>
      </c>
      <c r="X418" s="59" t="s">
        <v>2278</v>
      </c>
      <c r="Y418" s="59" t="s">
        <v>2278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3610</v>
      </c>
      <c r="D419" s="53" t="s">
        <v>7</v>
      </c>
      <c r="E419" s="58" t="s">
        <v>379</v>
      </c>
      <c r="F419" s="58" t="s">
        <v>379</v>
      </c>
      <c r="G419" s="81">
        <v>0</v>
      </c>
      <c r="H419" s="81">
        <v>0</v>
      </c>
      <c r="I419" s="148" t="s">
        <v>3</v>
      </c>
      <c r="J419" s="58" t="s">
        <v>1406</v>
      </c>
      <c r="K419" s="59" t="s">
        <v>4017</v>
      </c>
      <c r="L419" s="57" t="s">
        <v>4878</v>
      </c>
      <c r="M419" s="57" t="s">
        <v>4936</v>
      </c>
      <c r="N419" s="57"/>
      <c r="O419" s="57"/>
      <c r="P419" s="56" t="s">
        <v>3289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2717</v>
      </c>
      <c r="X419" s="59" t="s">
        <v>2278</v>
      </c>
      <c r="Y419" s="59" t="s">
        <v>2278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3611</v>
      </c>
      <c r="D420" s="53" t="s">
        <v>12</v>
      </c>
      <c r="E420" s="58" t="s">
        <v>1055</v>
      </c>
      <c r="F420" s="58" t="s">
        <v>1055</v>
      </c>
      <c r="G420" s="81">
        <v>0</v>
      </c>
      <c r="H420" s="81">
        <v>63</v>
      </c>
      <c r="I420" s="148" t="s">
        <v>3</v>
      </c>
      <c r="J420" s="58" t="s">
        <v>1406</v>
      </c>
      <c r="K420" s="59" t="s">
        <v>4017</v>
      </c>
      <c r="L420" s="57" t="s">
        <v>4878</v>
      </c>
      <c r="M420" s="57" t="s">
        <v>4937</v>
      </c>
      <c r="N420" s="57"/>
      <c r="O420" s="57"/>
      <c r="P420" s="56" t="s">
        <v>1470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2278</v>
      </c>
      <c r="X420" s="59" t="s">
        <v>2278</v>
      </c>
      <c r="Y420" s="59" t="s">
        <v>2278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3612</v>
      </c>
      <c r="D421" s="53" t="s">
        <v>12</v>
      </c>
      <c r="E421" s="58" t="s">
        <v>1049</v>
      </c>
      <c r="F421" s="58" t="s">
        <v>1049</v>
      </c>
      <c r="G421" s="81">
        <v>0</v>
      </c>
      <c r="H421" s="81">
        <v>63</v>
      </c>
      <c r="I421" s="148" t="s">
        <v>3</v>
      </c>
      <c r="J421" s="58" t="s">
        <v>1406</v>
      </c>
      <c r="K421" s="59" t="s">
        <v>4017</v>
      </c>
      <c r="L421" s="57" t="s">
        <v>4878</v>
      </c>
      <c r="M421" s="57" t="s">
        <v>4937</v>
      </c>
      <c r="N421" s="57"/>
      <c r="O421" s="57"/>
      <c r="P421" s="56" t="s">
        <v>1458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2278</v>
      </c>
      <c r="X421" s="59" t="s">
        <v>2278</v>
      </c>
      <c r="Y421" s="59" t="s">
        <v>2278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3613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1406</v>
      </c>
      <c r="K422" s="59" t="s">
        <v>4017</v>
      </c>
      <c r="L422" s="57" t="s">
        <v>4878</v>
      </c>
      <c r="M422" s="57" t="s">
        <v>4937</v>
      </c>
      <c r="N422" s="57"/>
      <c r="O422" s="57"/>
      <c r="P422" s="56" t="s">
        <v>1483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2278</v>
      </c>
      <c r="X422" s="59" t="s">
        <v>2278</v>
      </c>
      <c r="Y422" s="59" t="s">
        <v>2278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3614</v>
      </c>
      <c r="D423" s="53" t="s">
        <v>12</v>
      </c>
      <c r="E423" s="58" t="s">
        <v>301</v>
      </c>
      <c r="F423" s="58" t="s">
        <v>301</v>
      </c>
      <c r="G423" s="81">
        <v>0</v>
      </c>
      <c r="H423" s="81">
        <v>63</v>
      </c>
      <c r="I423" s="148" t="s">
        <v>3</v>
      </c>
      <c r="J423" s="58" t="s">
        <v>1406</v>
      </c>
      <c r="K423" s="59" t="s">
        <v>4017</v>
      </c>
      <c r="L423" s="57" t="s">
        <v>4878</v>
      </c>
      <c r="M423" s="57" t="s">
        <v>4937</v>
      </c>
      <c r="N423" s="57"/>
      <c r="O423" s="57"/>
      <c r="P423" s="56" t="s">
        <v>1880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2278</v>
      </c>
      <c r="X423" s="59" t="s">
        <v>2278</v>
      </c>
      <c r="Y423" s="59" t="s">
        <v>2278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3615</v>
      </c>
      <c r="D424" s="53" t="s">
        <v>12</v>
      </c>
      <c r="E424" s="58" t="s">
        <v>96</v>
      </c>
      <c r="F424" s="58" t="s">
        <v>96</v>
      </c>
      <c r="G424" s="81">
        <v>0</v>
      </c>
      <c r="H424" s="81">
        <v>63</v>
      </c>
      <c r="I424" s="148" t="s">
        <v>3</v>
      </c>
      <c r="J424" s="58" t="s">
        <v>1406</v>
      </c>
      <c r="K424" s="59" t="s">
        <v>4017</v>
      </c>
      <c r="L424" s="57" t="s">
        <v>4878</v>
      </c>
      <c r="M424" s="57" t="s">
        <v>4937</v>
      </c>
      <c r="N424" s="57"/>
      <c r="O424" s="57"/>
      <c r="P424" s="56" t="s">
        <v>1570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2278</v>
      </c>
      <c r="X424" s="59" t="s">
        <v>2278</v>
      </c>
      <c r="Y424" s="59" t="s">
        <v>2278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3616</v>
      </c>
      <c r="D425" s="53" t="s">
        <v>12</v>
      </c>
      <c r="E425" s="58" t="s">
        <v>286</v>
      </c>
      <c r="F425" s="58" t="s">
        <v>286</v>
      </c>
      <c r="G425" s="81">
        <v>0</v>
      </c>
      <c r="H425" s="81">
        <v>63</v>
      </c>
      <c r="I425" s="148" t="s">
        <v>3</v>
      </c>
      <c r="J425" s="58" t="s">
        <v>1406</v>
      </c>
      <c r="K425" s="59" t="s">
        <v>4017</v>
      </c>
      <c r="L425" s="57" t="s">
        <v>4878</v>
      </c>
      <c r="M425" s="57" t="s">
        <v>4937</v>
      </c>
      <c r="N425" s="57"/>
      <c r="O425" s="57"/>
      <c r="P425" s="56" t="s">
        <v>1852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2717</v>
      </c>
      <c r="X425" s="59" t="s">
        <v>2278</v>
      </c>
      <c r="Y425" s="59" t="s">
        <v>2278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3617</v>
      </c>
      <c r="D426" s="53" t="s">
        <v>12</v>
      </c>
      <c r="E426" s="58" t="s">
        <v>1246</v>
      </c>
      <c r="F426" s="58" t="s">
        <v>1246</v>
      </c>
      <c r="G426" s="81">
        <v>0</v>
      </c>
      <c r="H426" s="81">
        <v>63</v>
      </c>
      <c r="I426" s="148" t="s">
        <v>3</v>
      </c>
      <c r="J426" s="58" t="s">
        <v>1406</v>
      </c>
      <c r="K426" s="59" t="s">
        <v>4017</v>
      </c>
      <c r="L426" s="57" t="s">
        <v>4878</v>
      </c>
      <c r="M426" s="57" t="s">
        <v>4937</v>
      </c>
      <c r="N426" s="57"/>
      <c r="O426" s="57"/>
      <c r="P426" s="56" t="s">
        <v>1853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2717</v>
      </c>
      <c r="X426" s="59" t="s">
        <v>2278</v>
      </c>
      <c r="Y426" s="59" t="s">
        <v>2278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3618</v>
      </c>
      <c r="D427" s="53" t="s">
        <v>12</v>
      </c>
      <c r="E427" s="58" t="s">
        <v>289</v>
      </c>
      <c r="F427" s="58" t="s">
        <v>289</v>
      </c>
      <c r="G427" s="81">
        <v>0</v>
      </c>
      <c r="H427" s="81">
        <v>63</v>
      </c>
      <c r="I427" s="148" t="s">
        <v>3</v>
      </c>
      <c r="J427" s="58" t="s">
        <v>1406</v>
      </c>
      <c r="K427" s="59" t="s">
        <v>4017</v>
      </c>
      <c r="L427" s="57" t="s">
        <v>4878</v>
      </c>
      <c r="M427" s="57" t="s">
        <v>4937</v>
      </c>
      <c r="N427" s="57"/>
      <c r="O427" s="57"/>
      <c r="P427" s="56" t="s">
        <v>1861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2717</v>
      </c>
      <c r="X427" s="59" t="s">
        <v>2278</v>
      </c>
      <c r="Y427" s="59" t="s">
        <v>2278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3619</v>
      </c>
      <c r="D428" s="53" t="s">
        <v>12</v>
      </c>
      <c r="E428" s="58" t="s">
        <v>1250</v>
      </c>
      <c r="F428" s="58" t="s">
        <v>1250</v>
      </c>
      <c r="G428" s="81">
        <v>0</v>
      </c>
      <c r="H428" s="81">
        <v>63</v>
      </c>
      <c r="I428" s="148" t="s">
        <v>3</v>
      </c>
      <c r="J428" s="58" t="s">
        <v>1406</v>
      </c>
      <c r="K428" s="59" t="s">
        <v>4017</v>
      </c>
      <c r="L428" s="57" t="s">
        <v>4878</v>
      </c>
      <c r="M428" s="57" t="s">
        <v>4937</v>
      </c>
      <c r="N428" s="57"/>
      <c r="O428" s="57"/>
      <c r="P428" s="56" t="s">
        <v>1862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2717</v>
      </c>
      <c r="X428" s="59" t="s">
        <v>2278</v>
      </c>
      <c r="Y428" s="59" t="s">
        <v>2278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3620</v>
      </c>
      <c r="D429" s="53" t="s">
        <v>12</v>
      </c>
      <c r="E429" s="58" t="s">
        <v>327</v>
      </c>
      <c r="F429" s="58" t="s">
        <v>327</v>
      </c>
      <c r="G429" s="81">
        <v>0</v>
      </c>
      <c r="H429" s="81">
        <v>63</v>
      </c>
      <c r="I429" s="148" t="s">
        <v>3</v>
      </c>
      <c r="J429" s="58" t="s">
        <v>1406</v>
      </c>
      <c r="K429" s="59" t="s">
        <v>4017</v>
      </c>
      <c r="L429" s="57" t="s">
        <v>4878</v>
      </c>
      <c r="M429" s="57" t="s">
        <v>4937</v>
      </c>
      <c r="N429" s="57"/>
      <c r="O429" s="57"/>
      <c r="P429" s="56" t="s">
        <v>1907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2717</v>
      </c>
      <c r="X429" s="59" t="s">
        <v>2278</v>
      </c>
      <c r="Y429" s="59" t="s">
        <v>2278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3621</v>
      </c>
      <c r="D430" s="53" t="s">
        <v>12</v>
      </c>
      <c r="E430" s="58" t="s">
        <v>331</v>
      </c>
      <c r="F430" s="58" t="s">
        <v>331</v>
      </c>
      <c r="G430" s="81">
        <v>0</v>
      </c>
      <c r="H430" s="81">
        <v>63</v>
      </c>
      <c r="I430" s="148" t="s">
        <v>3</v>
      </c>
      <c r="J430" s="58" t="s">
        <v>1406</v>
      </c>
      <c r="K430" s="59" t="s">
        <v>4017</v>
      </c>
      <c r="L430" s="57" t="s">
        <v>4878</v>
      </c>
      <c r="M430" s="57" t="s">
        <v>4937</v>
      </c>
      <c r="N430" s="57"/>
      <c r="O430" s="57"/>
      <c r="P430" s="56" t="s">
        <v>1914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2717</v>
      </c>
      <c r="X430" s="59" t="s">
        <v>2278</v>
      </c>
      <c r="Y430" s="59" t="s">
        <v>2278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3622</v>
      </c>
      <c r="D431" s="53" t="s">
        <v>12</v>
      </c>
      <c r="E431" s="58" t="s">
        <v>1046</v>
      </c>
      <c r="F431" s="58" t="s">
        <v>1046</v>
      </c>
      <c r="G431" s="81">
        <v>0</v>
      </c>
      <c r="H431" s="81">
        <v>63</v>
      </c>
      <c r="I431" s="148" t="s">
        <v>3</v>
      </c>
      <c r="J431" s="58" t="s">
        <v>1406</v>
      </c>
      <c r="K431" s="59" t="s">
        <v>4017</v>
      </c>
      <c r="L431" s="57" t="s">
        <v>4878</v>
      </c>
      <c r="M431" s="57" t="s">
        <v>4937</v>
      </c>
      <c r="N431" s="57"/>
      <c r="O431" s="57"/>
      <c r="P431" s="56" t="s">
        <v>1449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2278</v>
      </c>
      <c r="X431" s="59" t="s">
        <v>2278</v>
      </c>
      <c r="Y431" s="59" t="s">
        <v>2278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3623</v>
      </c>
      <c r="D432" s="53" t="s">
        <v>7</v>
      </c>
      <c r="E432" s="58" t="s">
        <v>177</v>
      </c>
      <c r="F432" s="58" t="s">
        <v>177</v>
      </c>
      <c r="G432" s="81">
        <v>0</v>
      </c>
      <c r="H432" s="81">
        <v>0</v>
      </c>
      <c r="I432" s="148" t="s">
        <v>3</v>
      </c>
      <c r="J432" s="58" t="s">
        <v>1406</v>
      </c>
      <c r="K432" s="59" t="s">
        <v>4017</v>
      </c>
      <c r="L432" s="57" t="s">
        <v>4878</v>
      </c>
      <c r="M432" s="57" t="s">
        <v>4936</v>
      </c>
      <c r="N432" s="57"/>
      <c r="O432" s="57"/>
      <c r="P432" s="56" t="s">
        <v>1687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2278</v>
      </c>
      <c r="X432" s="59" t="s">
        <v>2278</v>
      </c>
      <c r="Y432" s="59" t="s">
        <v>2278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3624</v>
      </c>
      <c r="D433" s="53" t="s">
        <v>7</v>
      </c>
      <c r="E433" s="58" t="s">
        <v>284</v>
      </c>
      <c r="F433" s="58" t="s">
        <v>284</v>
      </c>
      <c r="G433" s="81">
        <v>0</v>
      </c>
      <c r="H433" s="81">
        <v>0</v>
      </c>
      <c r="I433" s="148" t="s">
        <v>3</v>
      </c>
      <c r="J433" s="58" t="s">
        <v>1406</v>
      </c>
      <c r="K433" s="59" t="s">
        <v>4017</v>
      </c>
      <c r="L433" s="57" t="s">
        <v>4878</v>
      </c>
      <c r="M433" s="57" t="s">
        <v>4936</v>
      </c>
      <c r="N433" s="57"/>
      <c r="O433" s="57"/>
      <c r="P433" s="56" t="s">
        <v>1850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2278</v>
      </c>
      <c r="X433" s="59" t="s">
        <v>2278</v>
      </c>
      <c r="Y433" s="59" t="s">
        <v>2278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3625</v>
      </c>
      <c r="D434" s="53" t="s">
        <v>12</v>
      </c>
      <c r="E434" s="58" t="s">
        <v>1169</v>
      </c>
      <c r="F434" s="58" t="s">
        <v>1169</v>
      </c>
      <c r="G434" s="81">
        <v>0</v>
      </c>
      <c r="H434" s="81">
        <v>64</v>
      </c>
      <c r="I434" s="148" t="s">
        <v>3</v>
      </c>
      <c r="J434" s="58" t="s">
        <v>1406</v>
      </c>
      <c r="K434" s="59" t="s">
        <v>4017</v>
      </c>
      <c r="L434" s="57" t="s">
        <v>4878</v>
      </c>
      <c r="M434" s="57" t="s">
        <v>4937</v>
      </c>
      <c r="N434" s="57"/>
      <c r="O434" s="57"/>
      <c r="P434" s="56" t="s">
        <v>1713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2278</v>
      </c>
      <c r="X434" s="59" t="s">
        <v>2278</v>
      </c>
      <c r="Y434" s="59" t="s">
        <v>2278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3626</v>
      </c>
      <c r="D435" s="53" t="s">
        <v>12</v>
      </c>
      <c r="E435" s="58" t="s">
        <v>1170</v>
      </c>
      <c r="F435" s="58" t="s">
        <v>1170</v>
      </c>
      <c r="G435" s="81">
        <v>0</v>
      </c>
      <c r="H435" s="81">
        <v>64</v>
      </c>
      <c r="I435" s="148" t="s">
        <v>3</v>
      </c>
      <c r="J435" s="58" t="s">
        <v>1406</v>
      </c>
      <c r="K435" s="59" t="s">
        <v>4017</v>
      </c>
      <c r="L435" s="57" t="s">
        <v>4878</v>
      </c>
      <c r="M435" s="57" t="s">
        <v>4937</v>
      </c>
      <c r="N435" s="57"/>
      <c r="O435" s="57"/>
      <c r="P435" s="56" t="s">
        <v>1714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2278</v>
      </c>
      <c r="X435" s="59" t="s">
        <v>2278</v>
      </c>
      <c r="Y435" s="59" t="s">
        <v>2278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3627</v>
      </c>
      <c r="D436" s="53" t="s">
        <v>7</v>
      </c>
      <c r="E436" s="58" t="s">
        <v>197</v>
      </c>
      <c r="F436" s="58" t="s">
        <v>197</v>
      </c>
      <c r="G436" s="81">
        <v>0</v>
      </c>
      <c r="H436" s="81">
        <v>0</v>
      </c>
      <c r="I436" s="148" t="s">
        <v>3</v>
      </c>
      <c r="J436" s="58" t="s">
        <v>1406</v>
      </c>
      <c r="K436" s="59" t="s">
        <v>4017</v>
      </c>
      <c r="L436" s="57" t="s">
        <v>4878</v>
      </c>
      <c r="M436" s="57" t="s">
        <v>4936</v>
      </c>
      <c r="N436" s="57"/>
      <c r="O436" s="57"/>
      <c r="P436" s="56" t="s">
        <v>1724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2278</v>
      </c>
      <c r="X436" s="59" t="s">
        <v>2278</v>
      </c>
      <c r="Y436" s="59" t="s">
        <v>2278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3628</v>
      </c>
      <c r="D437" s="53" t="s">
        <v>7</v>
      </c>
      <c r="E437" s="58" t="s">
        <v>469</v>
      </c>
      <c r="F437" s="67" t="s">
        <v>469</v>
      </c>
      <c r="G437" s="81">
        <v>0</v>
      </c>
      <c r="H437" s="81">
        <v>0</v>
      </c>
      <c r="I437" s="148" t="s">
        <v>3</v>
      </c>
      <c r="J437" s="58" t="s">
        <v>1406</v>
      </c>
      <c r="K437" s="59" t="s">
        <v>4017</v>
      </c>
      <c r="L437" s="57" t="s">
        <v>4878</v>
      </c>
      <c r="M437" s="57" t="s">
        <v>4936</v>
      </c>
      <c r="N437" s="57"/>
      <c r="O437" s="57"/>
      <c r="P437" s="56" t="s">
        <v>2133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2717</v>
      </c>
      <c r="X437" s="59" t="s">
        <v>2278</v>
      </c>
      <c r="Y437" s="59" t="s">
        <v>2278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3629</v>
      </c>
      <c r="D438" s="53" t="s">
        <v>12</v>
      </c>
      <c r="E438" s="68" t="s">
        <v>1256</v>
      </c>
      <c r="F438" s="69" t="s">
        <v>1256</v>
      </c>
      <c r="G438" s="81">
        <v>0</v>
      </c>
      <c r="H438" s="81">
        <v>99</v>
      </c>
      <c r="I438" s="148" t="s">
        <v>3</v>
      </c>
      <c r="J438" s="58" t="s">
        <v>1406</v>
      </c>
      <c r="K438" s="59" t="s">
        <v>4017</v>
      </c>
      <c r="L438" s="57" t="s">
        <v>4878</v>
      </c>
      <c r="M438" s="57" t="s">
        <v>4937</v>
      </c>
      <c r="N438" s="57"/>
      <c r="O438" s="57"/>
      <c r="P438" s="56" t="s">
        <v>1885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2716</v>
      </c>
      <c r="X438" s="59" t="s">
        <v>2278</v>
      </c>
      <c r="Y438" s="59" t="s">
        <v>2278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3630</v>
      </c>
      <c r="D439" s="53" t="s">
        <v>12</v>
      </c>
      <c r="E439" s="68" t="s">
        <v>1257</v>
      </c>
      <c r="F439" s="69" t="s">
        <v>1257</v>
      </c>
      <c r="G439" s="81">
        <v>0</v>
      </c>
      <c r="H439" s="81">
        <v>99</v>
      </c>
      <c r="I439" s="148" t="s">
        <v>3</v>
      </c>
      <c r="J439" s="58" t="s">
        <v>1406</v>
      </c>
      <c r="K439" s="59" t="s">
        <v>4017</v>
      </c>
      <c r="L439" s="57" t="s">
        <v>4878</v>
      </c>
      <c r="M439" s="57" t="s">
        <v>4937</v>
      </c>
      <c r="N439" s="57"/>
      <c r="O439" s="57"/>
      <c r="P439" s="56" t="s">
        <v>1886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2716</v>
      </c>
      <c r="X439" s="59" t="s">
        <v>2278</v>
      </c>
      <c r="Y439" s="59" t="s">
        <v>2278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3839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1406</v>
      </c>
      <c r="K440" s="98" t="s">
        <v>3853</v>
      </c>
      <c r="L440" s="17" t="s">
        <v>4878</v>
      </c>
      <c r="M440" s="57" t="s">
        <v>4938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2278</v>
      </c>
      <c r="X440" s="98" t="s">
        <v>2278</v>
      </c>
      <c r="Y440" s="98" t="s">
        <v>2278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3839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1406</v>
      </c>
      <c r="K441" s="98" t="s">
        <v>3853</v>
      </c>
      <c r="L441" s="17" t="s">
        <v>4878</v>
      </c>
      <c r="M441" s="57" t="s">
        <v>4938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2278</v>
      </c>
      <c r="X441" s="98" t="s">
        <v>2278</v>
      </c>
      <c r="Y441" s="98" t="s">
        <v>2278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3839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1406</v>
      </c>
      <c r="K442" s="98" t="s">
        <v>3853</v>
      </c>
      <c r="L442" s="17" t="s">
        <v>4878</v>
      </c>
      <c r="M442" s="57" t="s">
        <v>4938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2278</v>
      </c>
      <c r="X442" s="98" t="s">
        <v>2278</v>
      </c>
      <c r="Y442" s="98" t="s">
        <v>2278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3839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1406</v>
      </c>
      <c r="K443" s="98" t="s">
        <v>3853</v>
      </c>
      <c r="L443" s="17" t="s">
        <v>4878</v>
      </c>
      <c r="M443" s="57" t="s">
        <v>4938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2278</v>
      </c>
      <c r="X443" s="98" t="s">
        <v>2278</v>
      </c>
      <c r="Y443" s="98" t="s">
        <v>2278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3839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1406</v>
      </c>
      <c r="K444" s="98" t="s">
        <v>3853</v>
      </c>
      <c r="L444" s="17" t="s">
        <v>4878</v>
      </c>
      <c r="M444" s="57" t="s">
        <v>4938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2278</v>
      </c>
      <c r="X444" s="98" t="s">
        <v>2278</v>
      </c>
      <c r="Y444" s="98" t="s">
        <v>2278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3839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1406</v>
      </c>
      <c r="K445" s="98" t="s">
        <v>3853</v>
      </c>
      <c r="L445" s="17" t="s">
        <v>4878</v>
      </c>
      <c r="M445" s="57" t="s">
        <v>4938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2278</v>
      </c>
      <c r="X445" s="98" t="s">
        <v>2278</v>
      </c>
      <c r="Y445" s="98" t="s">
        <v>2278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3839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1406</v>
      </c>
      <c r="K446" s="98" t="s">
        <v>3853</v>
      </c>
      <c r="L446" s="17" t="s">
        <v>4878</v>
      </c>
      <c r="M446" s="57" t="s">
        <v>4938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2278</v>
      </c>
      <c r="X446" s="98" t="s">
        <v>2278</v>
      </c>
      <c r="Y446" s="98" t="s">
        <v>2278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3839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1406</v>
      </c>
      <c r="K447" s="98" t="s">
        <v>3853</v>
      </c>
      <c r="L447" s="17" t="s">
        <v>4878</v>
      </c>
      <c r="M447" s="57" t="s">
        <v>4938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2278</v>
      </c>
      <c r="X447" s="98" t="s">
        <v>2278</v>
      </c>
      <c r="Y447" s="98" t="s">
        <v>2278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2278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2278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2278</v>
      </c>
      <c r="X448" s="80" t="s">
        <v>2278</v>
      </c>
      <c r="Y448" s="80" t="s">
        <v>2278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2278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2278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2278</v>
      </c>
      <c r="X449" s="80" t="s">
        <v>2278</v>
      </c>
      <c r="Y449" s="80" t="s">
        <v>2278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2756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2278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2278</v>
      </c>
      <c r="X450" s="80" t="s">
        <v>2278</v>
      </c>
      <c r="Y450" s="80" t="s">
        <v>2278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3631</v>
      </c>
      <c r="D451" s="53">
        <v>1</v>
      </c>
      <c r="E451" s="58" t="s">
        <v>979</v>
      </c>
      <c r="F451" s="58" t="s">
        <v>979</v>
      </c>
      <c r="G451" s="81">
        <v>0</v>
      </c>
      <c r="H451" s="81">
        <v>0</v>
      </c>
      <c r="I451" s="148" t="s">
        <v>3</v>
      </c>
      <c r="J451" s="58" t="s">
        <v>1408</v>
      </c>
      <c r="K451" s="59" t="s">
        <v>4017</v>
      </c>
      <c r="L451" s="57" t="s">
        <v>4878</v>
      </c>
      <c r="M451" s="57" t="s">
        <v>4936</v>
      </c>
      <c r="N451" s="57"/>
      <c r="O451" s="57"/>
      <c r="P451" s="56" t="s">
        <v>1022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2721</v>
      </c>
      <c r="X451" s="59" t="s">
        <v>2278</v>
      </c>
      <c r="Y451" s="59" t="s">
        <v>2655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3631</v>
      </c>
      <c r="D452" s="53">
        <v>2</v>
      </c>
      <c r="E452" s="58" t="s">
        <v>1337</v>
      </c>
      <c r="F452" s="58" t="s">
        <v>1337</v>
      </c>
      <c r="G452" s="81">
        <v>0</v>
      </c>
      <c r="H452" s="81">
        <v>0</v>
      </c>
      <c r="I452" s="148" t="s">
        <v>3</v>
      </c>
      <c r="J452" s="58" t="s">
        <v>1408</v>
      </c>
      <c r="K452" s="59" t="s">
        <v>4017</v>
      </c>
      <c r="L452" s="57" t="s">
        <v>4878</v>
      </c>
      <c r="M452" s="57" t="s">
        <v>4936</v>
      </c>
      <c r="N452" s="57"/>
      <c r="O452" s="57"/>
      <c r="P452" s="56" t="s">
        <v>2071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2278</v>
      </c>
      <c r="X452" s="59" t="s">
        <v>2278</v>
      </c>
      <c r="Y452" s="59" t="s">
        <v>2278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3632</v>
      </c>
      <c r="D453" s="53">
        <v>0</v>
      </c>
      <c r="E453" s="58" t="s">
        <v>1212</v>
      </c>
      <c r="F453" s="58" t="s">
        <v>514</v>
      </c>
      <c r="G453" s="81">
        <v>0</v>
      </c>
      <c r="H453" s="81">
        <v>0</v>
      </c>
      <c r="I453" s="148" t="s">
        <v>3</v>
      </c>
      <c r="J453" s="58" t="s">
        <v>1406</v>
      </c>
      <c r="K453" s="59" t="s">
        <v>4017</v>
      </c>
      <c r="L453" s="57" t="s">
        <v>4878</v>
      </c>
      <c r="M453" s="57" t="s">
        <v>4936</v>
      </c>
      <c r="N453" s="57"/>
      <c r="O453" s="57"/>
      <c r="P453" s="56" t="s">
        <v>1785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2721</v>
      </c>
      <c r="X453" s="59" t="s">
        <v>2278</v>
      </c>
      <c r="Y453" s="59" t="s">
        <v>2278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3632</v>
      </c>
      <c r="D454" s="22" t="s">
        <v>4560</v>
      </c>
      <c r="E454" s="58" t="s">
        <v>1332</v>
      </c>
      <c r="F454" s="58" t="s">
        <v>1332</v>
      </c>
      <c r="G454" s="81">
        <v>0</v>
      </c>
      <c r="H454" s="81">
        <v>0</v>
      </c>
      <c r="I454" s="148" t="s">
        <v>3</v>
      </c>
      <c r="J454" s="58" t="s">
        <v>1406</v>
      </c>
      <c r="K454" s="59" t="s">
        <v>4017</v>
      </c>
      <c r="L454" s="57" t="s">
        <v>4878</v>
      </c>
      <c r="M454" s="57" t="s">
        <v>4936</v>
      </c>
      <c r="N454" s="57"/>
      <c r="O454" s="57"/>
      <c r="P454" s="56" t="s">
        <v>2063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2721</v>
      </c>
      <c r="X454" s="59" t="s">
        <v>2278</v>
      </c>
      <c r="Y454" s="59" t="s">
        <v>2278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3632</v>
      </c>
      <c r="D455" s="22" t="s">
        <v>4561</v>
      </c>
      <c r="E455" s="58" t="s">
        <v>1335</v>
      </c>
      <c r="F455" s="58" t="s">
        <v>1335</v>
      </c>
      <c r="G455" s="81">
        <v>0</v>
      </c>
      <c r="H455" s="81">
        <v>0</v>
      </c>
      <c r="I455" s="148" t="s">
        <v>3</v>
      </c>
      <c r="J455" s="58" t="s">
        <v>1406</v>
      </c>
      <c r="K455" s="59" t="s">
        <v>4017</v>
      </c>
      <c r="L455" s="57" t="s">
        <v>4878</v>
      </c>
      <c r="M455" s="57" t="s">
        <v>4936</v>
      </c>
      <c r="N455" s="57"/>
      <c r="O455" s="57"/>
      <c r="P455" s="56" t="s">
        <v>2068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2721</v>
      </c>
      <c r="X455" s="59" t="s">
        <v>2278</v>
      </c>
      <c r="Y455" s="59" t="s">
        <v>2278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3632</v>
      </c>
      <c r="D456" s="22" t="s">
        <v>4562</v>
      </c>
      <c r="E456" s="58" t="s">
        <v>1333</v>
      </c>
      <c r="F456" s="58" t="s">
        <v>1333</v>
      </c>
      <c r="G456" s="81">
        <v>0</v>
      </c>
      <c r="H456" s="81">
        <v>0</v>
      </c>
      <c r="I456" s="148" t="s">
        <v>3</v>
      </c>
      <c r="J456" s="58" t="s">
        <v>1406</v>
      </c>
      <c r="K456" s="59" t="s">
        <v>4017</v>
      </c>
      <c r="L456" s="57" t="s">
        <v>4878</v>
      </c>
      <c r="M456" s="57" t="s">
        <v>4936</v>
      </c>
      <c r="N456" s="57"/>
      <c r="O456" s="57"/>
      <c r="P456" s="56" t="s">
        <v>2064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2721</v>
      </c>
      <c r="X456" s="59" t="s">
        <v>2278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3632</v>
      </c>
      <c r="D457" s="22" t="s">
        <v>4563</v>
      </c>
      <c r="E457" s="58" t="s">
        <v>1334</v>
      </c>
      <c r="F457" s="58" t="s">
        <v>1334</v>
      </c>
      <c r="G457" s="81">
        <v>0</v>
      </c>
      <c r="H457" s="81">
        <v>0</v>
      </c>
      <c r="I457" s="148" t="s">
        <v>3</v>
      </c>
      <c r="J457" s="58" t="s">
        <v>1406</v>
      </c>
      <c r="K457" s="59" t="s">
        <v>4017</v>
      </c>
      <c r="L457" s="57" t="s">
        <v>4878</v>
      </c>
      <c r="M457" s="57" t="s">
        <v>4936</v>
      </c>
      <c r="N457" s="57"/>
      <c r="O457" s="57"/>
      <c r="P457" s="56" t="s">
        <v>2065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2721</v>
      </c>
      <c r="X457" s="59" t="s">
        <v>2278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3632</v>
      </c>
      <c r="D458" s="22" t="s">
        <v>4564</v>
      </c>
      <c r="E458" s="58" t="s">
        <v>1336</v>
      </c>
      <c r="F458" s="67" t="s">
        <v>1336</v>
      </c>
      <c r="G458" s="81">
        <v>0</v>
      </c>
      <c r="H458" s="81">
        <v>0</v>
      </c>
      <c r="I458" s="148" t="s">
        <v>3</v>
      </c>
      <c r="J458" s="58" t="s">
        <v>1406</v>
      </c>
      <c r="K458" s="59" t="s">
        <v>4017</v>
      </c>
      <c r="L458" s="57" t="s">
        <v>4878</v>
      </c>
      <c r="M458" s="57" t="s">
        <v>4936</v>
      </c>
      <c r="N458" s="57"/>
      <c r="O458" s="57"/>
      <c r="P458" s="56" t="s">
        <v>2069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2721</v>
      </c>
      <c r="X458" s="59" t="s">
        <v>2278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3632</v>
      </c>
      <c r="D459" s="22" t="s">
        <v>4565</v>
      </c>
      <c r="E459" s="68" t="s">
        <v>427</v>
      </c>
      <c r="F459" s="69" t="s">
        <v>427</v>
      </c>
      <c r="G459" s="81">
        <v>0</v>
      </c>
      <c r="H459" s="81">
        <v>0</v>
      </c>
      <c r="I459" s="148" t="s">
        <v>3</v>
      </c>
      <c r="J459" s="58" t="s">
        <v>1406</v>
      </c>
      <c r="K459" s="59" t="s">
        <v>4017</v>
      </c>
      <c r="L459" s="57" t="s">
        <v>4878</v>
      </c>
      <c r="M459" s="57" t="s">
        <v>4936</v>
      </c>
      <c r="N459" s="57"/>
      <c r="O459" s="57"/>
      <c r="P459" s="56" t="s">
        <v>2067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2721</v>
      </c>
      <c r="X459" s="59" t="s">
        <v>2278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3632</v>
      </c>
      <c r="D460" s="22" t="s">
        <v>4566</v>
      </c>
      <c r="E460" s="68" t="s">
        <v>424</v>
      </c>
      <c r="F460" s="69" t="s">
        <v>424</v>
      </c>
      <c r="G460" s="81">
        <v>0</v>
      </c>
      <c r="H460" s="81">
        <v>0</v>
      </c>
      <c r="I460" s="148" t="s">
        <v>3</v>
      </c>
      <c r="J460" s="58" t="s">
        <v>1406</v>
      </c>
      <c r="K460" s="59" t="s">
        <v>4017</v>
      </c>
      <c r="L460" s="57" t="s">
        <v>4878</v>
      </c>
      <c r="M460" s="57" t="s">
        <v>4936</v>
      </c>
      <c r="N460" s="57"/>
      <c r="O460" s="57"/>
      <c r="P460" s="56" t="s">
        <v>2061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2721</v>
      </c>
      <c r="X460" s="59" t="s">
        <v>2278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3632</v>
      </c>
      <c r="D461" s="22" t="s">
        <v>4567</v>
      </c>
      <c r="E461" s="58" t="s">
        <v>1330</v>
      </c>
      <c r="F461" s="58" t="s">
        <v>1330</v>
      </c>
      <c r="G461" s="81">
        <v>0</v>
      </c>
      <c r="H461" s="81">
        <v>0</v>
      </c>
      <c r="I461" s="148" t="s">
        <v>3</v>
      </c>
      <c r="J461" s="58" t="s">
        <v>1406</v>
      </c>
      <c r="K461" s="59" t="s">
        <v>4017</v>
      </c>
      <c r="L461" s="57" t="s">
        <v>4878</v>
      </c>
      <c r="M461" s="57" t="s">
        <v>4936</v>
      </c>
      <c r="N461" s="57"/>
      <c r="O461" s="57"/>
      <c r="P461" s="56" t="s">
        <v>2060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2721</v>
      </c>
      <c r="X461" s="59" t="s">
        <v>2278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3632</v>
      </c>
      <c r="D462" s="22" t="s">
        <v>4568</v>
      </c>
      <c r="E462" s="58" t="s">
        <v>422</v>
      </c>
      <c r="F462" s="58" t="s">
        <v>422</v>
      </c>
      <c r="G462" s="81">
        <v>0</v>
      </c>
      <c r="H462" s="81">
        <v>0</v>
      </c>
      <c r="I462" s="148" t="s">
        <v>3</v>
      </c>
      <c r="J462" s="58" t="s">
        <v>1406</v>
      </c>
      <c r="K462" s="59" t="s">
        <v>4017</v>
      </c>
      <c r="L462" s="57" t="s">
        <v>4878</v>
      </c>
      <c r="M462" s="57" t="s">
        <v>4936</v>
      </c>
      <c r="N462" s="57"/>
      <c r="O462" s="57"/>
      <c r="P462" s="56" t="s">
        <v>2058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2721</v>
      </c>
      <c r="X462" s="59" t="s">
        <v>2278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3632</v>
      </c>
      <c r="D463" s="22" t="s">
        <v>4569</v>
      </c>
      <c r="E463" s="58" t="s">
        <v>428</v>
      </c>
      <c r="F463" s="58" t="s">
        <v>428</v>
      </c>
      <c r="G463" s="81">
        <v>0</v>
      </c>
      <c r="H463" s="81">
        <v>0</v>
      </c>
      <c r="I463" s="148" t="s">
        <v>3</v>
      </c>
      <c r="J463" s="58" t="s">
        <v>1406</v>
      </c>
      <c r="K463" s="59" t="s">
        <v>4017</v>
      </c>
      <c r="L463" s="57" t="s">
        <v>4878</v>
      </c>
      <c r="M463" s="57" t="s">
        <v>4936</v>
      </c>
      <c r="N463" s="57"/>
      <c r="O463" s="57"/>
      <c r="P463" s="56" t="s">
        <v>2070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2721</v>
      </c>
      <c r="X463" s="59" t="s">
        <v>2278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3632</v>
      </c>
      <c r="D464" s="22" t="s">
        <v>4570</v>
      </c>
      <c r="E464" s="58" t="s">
        <v>425</v>
      </c>
      <c r="F464" s="58" t="s">
        <v>425</v>
      </c>
      <c r="G464" s="81">
        <v>0</v>
      </c>
      <c r="H464" s="81">
        <v>0</v>
      </c>
      <c r="I464" s="148" t="s">
        <v>3</v>
      </c>
      <c r="J464" s="58" t="s">
        <v>1406</v>
      </c>
      <c r="K464" s="59" t="s">
        <v>4017</v>
      </c>
      <c r="L464" s="57" t="s">
        <v>4878</v>
      </c>
      <c r="M464" s="57" t="s">
        <v>4936</v>
      </c>
      <c r="N464" s="57"/>
      <c r="O464" s="57"/>
      <c r="P464" s="56" t="s">
        <v>2062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2721</v>
      </c>
      <c r="X464" s="59" t="s">
        <v>2278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3632</v>
      </c>
      <c r="D465" s="22" t="s">
        <v>4571</v>
      </c>
      <c r="E465" s="58" t="s">
        <v>423</v>
      </c>
      <c r="F465" s="58" t="s">
        <v>423</v>
      </c>
      <c r="G465" s="81">
        <v>0</v>
      </c>
      <c r="H465" s="81">
        <v>0</v>
      </c>
      <c r="I465" s="148" t="s">
        <v>3</v>
      </c>
      <c r="J465" s="58" t="s">
        <v>1406</v>
      </c>
      <c r="K465" s="59" t="s">
        <v>4017</v>
      </c>
      <c r="L465" s="57" t="s">
        <v>4878</v>
      </c>
      <c r="M465" s="57" t="s">
        <v>4936</v>
      </c>
      <c r="N465" s="57"/>
      <c r="O465" s="57"/>
      <c r="P465" s="56" t="s">
        <v>2059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2721</v>
      </c>
      <c r="X465" s="59" t="s">
        <v>2278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3632</v>
      </c>
      <c r="D466" s="22" t="s">
        <v>4572</v>
      </c>
      <c r="E466" s="58" t="s">
        <v>426</v>
      </c>
      <c r="F466" s="58" t="s">
        <v>426</v>
      </c>
      <c r="G466" s="81">
        <v>0</v>
      </c>
      <c r="H466" s="81">
        <v>0</v>
      </c>
      <c r="I466" s="148" t="s">
        <v>3</v>
      </c>
      <c r="J466" s="58" t="s">
        <v>1406</v>
      </c>
      <c r="K466" s="59" t="s">
        <v>4017</v>
      </c>
      <c r="L466" s="57" t="s">
        <v>4878</v>
      </c>
      <c r="M466" s="57" t="s">
        <v>4936</v>
      </c>
      <c r="N466" s="57"/>
      <c r="O466" s="57"/>
      <c r="P466" s="56" t="s">
        <v>2066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2721</v>
      </c>
      <c r="X466" s="59" t="s">
        <v>2278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3632</v>
      </c>
      <c r="D467" s="196" t="s">
        <v>4573</v>
      </c>
      <c r="E467" s="74" t="s">
        <v>4582</v>
      </c>
      <c r="F467" s="74" t="s">
        <v>4582</v>
      </c>
      <c r="G467" s="60">
        <v>0</v>
      </c>
      <c r="H467" s="60">
        <v>0</v>
      </c>
      <c r="I467" s="148" t="s">
        <v>3</v>
      </c>
      <c r="J467" s="58" t="s">
        <v>1406</v>
      </c>
      <c r="K467" s="59" t="s">
        <v>4017</v>
      </c>
      <c r="L467" s="57" t="s">
        <v>4878</v>
      </c>
      <c r="M467" s="57" t="s">
        <v>4936</v>
      </c>
      <c r="N467" s="57"/>
      <c r="O467" s="57"/>
      <c r="P467" s="79" t="s">
        <v>4583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2721</v>
      </c>
      <c r="X467" s="59" t="s">
        <v>2278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3632</v>
      </c>
      <c r="D468" s="22" t="s">
        <v>4559</v>
      </c>
      <c r="E468" s="58" t="s">
        <v>916</v>
      </c>
      <c r="F468" s="58" t="s">
        <v>916</v>
      </c>
      <c r="G468" s="60">
        <v>0</v>
      </c>
      <c r="H468" s="60">
        <v>0</v>
      </c>
      <c r="I468" s="148" t="s">
        <v>3</v>
      </c>
      <c r="J468" s="58" t="s">
        <v>1406</v>
      </c>
      <c r="K468" s="59" t="s">
        <v>4017</v>
      </c>
      <c r="L468" s="57" t="s">
        <v>4878</v>
      </c>
      <c r="M468" s="57" t="s">
        <v>4936</v>
      </c>
      <c r="N468" s="57"/>
      <c r="O468" s="57"/>
      <c r="P468" s="56" t="s">
        <v>2199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2721</v>
      </c>
      <c r="X468" s="59" t="s">
        <v>2278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3632</v>
      </c>
      <c r="D469" s="22" t="s">
        <v>4574</v>
      </c>
      <c r="E469" s="58" t="s">
        <v>917</v>
      </c>
      <c r="F469" s="58" t="s">
        <v>917</v>
      </c>
      <c r="G469" s="60">
        <v>0</v>
      </c>
      <c r="H469" s="60">
        <v>0</v>
      </c>
      <c r="I469" s="148" t="s">
        <v>3</v>
      </c>
      <c r="J469" s="58" t="s">
        <v>1406</v>
      </c>
      <c r="K469" s="59" t="s">
        <v>4017</v>
      </c>
      <c r="L469" s="57" t="s">
        <v>4878</v>
      </c>
      <c r="M469" s="57" t="s">
        <v>4936</v>
      </c>
      <c r="N469" s="57"/>
      <c r="O469" s="57"/>
      <c r="P469" s="56" t="s">
        <v>2200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2721</v>
      </c>
      <c r="X469" s="59" t="s">
        <v>2278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3632</v>
      </c>
      <c r="D470" s="22" t="s">
        <v>4575</v>
      </c>
      <c r="E470" s="58" t="s">
        <v>918</v>
      </c>
      <c r="F470" s="58" t="s">
        <v>918</v>
      </c>
      <c r="G470" s="60">
        <v>0</v>
      </c>
      <c r="H470" s="60">
        <v>0</v>
      </c>
      <c r="I470" s="148" t="s">
        <v>3</v>
      </c>
      <c r="J470" s="58" t="s">
        <v>1406</v>
      </c>
      <c r="K470" s="59" t="s">
        <v>4017</v>
      </c>
      <c r="L470" s="57" t="s">
        <v>4878</v>
      </c>
      <c r="M470" s="57" t="s">
        <v>4936</v>
      </c>
      <c r="N470" s="57"/>
      <c r="O470" s="57"/>
      <c r="P470" s="56" t="s">
        <v>2201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2721</v>
      </c>
      <c r="X470" s="59" t="s">
        <v>2278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3632</v>
      </c>
      <c r="D471" s="22" t="s">
        <v>4576</v>
      </c>
      <c r="E471" s="58" t="s">
        <v>919</v>
      </c>
      <c r="F471" s="58" t="s">
        <v>919</v>
      </c>
      <c r="G471" s="60">
        <v>0</v>
      </c>
      <c r="H471" s="60">
        <v>0</v>
      </c>
      <c r="I471" s="148" t="s">
        <v>3</v>
      </c>
      <c r="J471" s="58" t="s">
        <v>1406</v>
      </c>
      <c r="K471" s="59" t="s">
        <v>4017</v>
      </c>
      <c r="L471" s="57" t="s">
        <v>4878</v>
      </c>
      <c r="M471" s="57" t="s">
        <v>4936</v>
      </c>
      <c r="N471" s="57"/>
      <c r="O471" s="57"/>
      <c r="P471" s="56" t="s">
        <v>2202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2721</v>
      </c>
      <c r="X471" s="59" t="s">
        <v>2278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3632</v>
      </c>
      <c r="D472" s="22" t="s">
        <v>4577</v>
      </c>
      <c r="E472" s="58" t="s">
        <v>920</v>
      </c>
      <c r="F472" s="58" t="s">
        <v>920</v>
      </c>
      <c r="G472" s="60">
        <v>0</v>
      </c>
      <c r="H472" s="60">
        <v>0</v>
      </c>
      <c r="I472" s="148" t="s">
        <v>3</v>
      </c>
      <c r="J472" s="58" t="s">
        <v>1406</v>
      </c>
      <c r="K472" s="59" t="s">
        <v>4017</v>
      </c>
      <c r="L472" s="57" t="s">
        <v>4878</v>
      </c>
      <c r="M472" s="57" t="s">
        <v>4936</v>
      </c>
      <c r="N472" s="57"/>
      <c r="O472" s="57"/>
      <c r="P472" s="56" t="s">
        <v>2203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2721</v>
      </c>
      <c r="X472" s="59" t="s">
        <v>2278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3632</v>
      </c>
      <c r="D473" s="22" t="s">
        <v>4578</v>
      </c>
      <c r="E473" s="58" t="s">
        <v>921</v>
      </c>
      <c r="F473" s="58" t="s">
        <v>921</v>
      </c>
      <c r="G473" s="60">
        <v>0</v>
      </c>
      <c r="H473" s="60">
        <v>0</v>
      </c>
      <c r="I473" s="148" t="s">
        <v>3</v>
      </c>
      <c r="J473" s="58" t="s">
        <v>1406</v>
      </c>
      <c r="K473" s="59" t="s">
        <v>4017</v>
      </c>
      <c r="L473" s="57" t="s">
        <v>4878</v>
      </c>
      <c r="M473" s="57" t="s">
        <v>4936</v>
      </c>
      <c r="N473" s="57"/>
      <c r="O473" s="57"/>
      <c r="P473" s="56" t="s">
        <v>2204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2721</v>
      </c>
      <c r="X473" s="59" t="s">
        <v>2278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3632</v>
      </c>
      <c r="D474" s="22" t="s">
        <v>4579</v>
      </c>
      <c r="E474" s="58" t="s">
        <v>922</v>
      </c>
      <c r="F474" s="58" t="s">
        <v>922</v>
      </c>
      <c r="G474" s="60">
        <v>0</v>
      </c>
      <c r="H474" s="60">
        <v>0</v>
      </c>
      <c r="I474" s="148" t="s">
        <v>3</v>
      </c>
      <c r="J474" s="58" t="s">
        <v>1406</v>
      </c>
      <c r="K474" s="59" t="s">
        <v>4017</v>
      </c>
      <c r="L474" s="57" t="s">
        <v>4878</v>
      </c>
      <c r="M474" s="57" t="s">
        <v>4936</v>
      </c>
      <c r="N474" s="57"/>
      <c r="O474" s="57"/>
      <c r="P474" s="56" t="s">
        <v>2205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2721</v>
      </c>
      <c r="X474" s="59" t="s">
        <v>2278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3632</v>
      </c>
      <c r="D475" s="22" t="s">
        <v>4580</v>
      </c>
      <c r="E475" s="58" t="s">
        <v>923</v>
      </c>
      <c r="F475" s="58" t="s">
        <v>923</v>
      </c>
      <c r="G475" s="60">
        <v>0</v>
      </c>
      <c r="H475" s="60">
        <v>0</v>
      </c>
      <c r="I475" s="148" t="s">
        <v>3</v>
      </c>
      <c r="J475" s="58" t="s">
        <v>1406</v>
      </c>
      <c r="K475" s="59" t="s">
        <v>4017</v>
      </c>
      <c r="L475" s="57" t="s">
        <v>4878</v>
      </c>
      <c r="M475" s="57" t="s">
        <v>4936</v>
      </c>
      <c r="N475" s="57"/>
      <c r="O475" s="57"/>
      <c r="P475" s="56" t="s">
        <v>2206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2721</v>
      </c>
      <c r="X475" s="59" t="s">
        <v>2278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3632</v>
      </c>
      <c r="D476" s="22" t="s">
        <v>4581</v>
      </c>
      <c r="E476" s="58" t="s">
        <v>924</v>
      </c>
      <c r="F476" s="58" t="s">
        <v>924</v>
      </c>
      <c r="G476" s="60">
        <v>0</v>
      </c>
      <c r="H476" s="60">
        <v>0</v>
      </c>
      <c r="I476" s="148" t="s">
        <v>3</v>
      </c>
      <c r="J476" s="58" t="s">
        <v>1406</v>
      </c>
      <c r="K476" s="59" t="s">
        <v>4017</v>
      </c>
      <c r="L476" s="57" t="s">
        <v>4878</v>
      </c>
      <c r="M476" s="57" t="s">
        <v>4936</v>
      </c>
      <c r="N476" s="57"/>
      <c r="O476" s="57"/>
      <c r="P476" s="56" t="s">
        <v>2207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2721</v>
      </c>
      <c r="X476" s="59" t="s">
        <v>2278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3839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1406</v>
      </c>
      <c r="K477" s="98" t="s">
        <v>3853</v>
      </c>
      <c r="L477" s="17" t="s">
        <v>4878</v>
      </c>
      <c r="M477" s="57" t="s">
        <v>4938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2278</v>
      </c>
      <c r="X477" s="98" t="s">
        <v>2278</v>
      </c>
      <c r="Y477" s="98" t="s">
        <v>2278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3839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1406</v>
      </c>
      <c r="K478" s="98" t="s">
        <v>3853</v>
      </c>
      <c r="L478" s="17" t="s">
        <v>4878</v>
      </c>
      <c r="M478" s="57" t="s">
        <v>4938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2278</v>
      </c>
      <c r="X478" s="98" t="s">
        <v>2278</v>
      </c>
      <c r="Y478" s="98" t="s">
        <v>2278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3839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1406</v>
      </c>
      <c r="K479" s="98" t="s">
        <v>3853</v>
      </c>
      <c r="L479" s="17" t="s">
        <v>4878</v>
      </c>
      <c r="M479" s="57" t="s">
        <v>4938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2278</v>
      </c>
      <c r="X479" s="98" t="s">
        <v>2278</v>
      </c>
      <c r="Y479" s="98" t="s">
        <v>2278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3839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1406</v>
      </c>
      <c r="K480" s="98" t="s">
        <v>3853</v>
      </c>
      <c r="L480" s="17" t="s">
        <v>4878</v>
      </c>
      <c r="M480" s="57" t="s">
        <v>4938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2278</v>
      </c>
      <c r="X480" s="98" t="s">
        <v>2278</v>
      </c>
      <c r="Y480" s="98" t="s">
        <v>2278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2278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2278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2278</v>
      </c>
      <c r="X481" s="80" t="s">
        <v>2278</v>
      </c>
      <c r="Y481" s="80" t="s">
        <v>2278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2278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2278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2278</v>
      </c>
      <c r="X482" s="80" t="s">
        <v>2278</v>
      </c>
      <c r="Y482" s="80" t="s">
        <v>2278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2755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2278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2278</v>
      </c>
      <c r="X483" s="80" t="s">
        <v>2278</v>
      </c>
      <c r="Y483" s="80" t="s">
        <v>2278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3633</v>
      </c>
      <c r="D484" s="53" t="s">
        <v>2410</v>
      </c>
      <c r="E484" s="64" t="s">
        <v>2445</v>
      </c>
      <c r="F484" s="64" t="s">
        <v>2445</v>
      </c>
      <c r="G484" s="65">
        <v>0</v>
      </c>
      <c r="H484" s="65">
        <v>0</v>
      </c>
      <c r="I484" s="58" t="s">
        <v>2444</v>
      </c>
      <c r="J484" s="58" t="s">
        <v>1406</v>
      </c>
      <c r="K484" s="59" t="s">
        <v>3853</v>
      </c>
      <c r="L484" s="57" t="s">
        <v>4878</v>
      </c>
      <c r="M484" s="57" t="s">
        <v>4938</v>
      </c>
      <c r="N484" s="57"/>
      <c r="O484" s="55" t="s">
        <v>4022</v>
      </c>
      <c r="P484" s="56" t="s">
        <v>2471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2278</v>
      </c>
      <c r="X484" s="59" t="s">
        <v>2278</v>
      </c>
      <c r="Y484" s="59" t="s">
        <v>2278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3633</v>
      </c>
      <c r="D485" s="53" t="s">
        <v>2411</v>
      </c>
      <c r="E485" s="64" t="s">
        <v>2446</v>
      </c>
      <c r="F485" s="64" t="s">
        <v>2446</v>
      </c>
      <c r="G485" s="65">
        <v>0</v>
      </c>
      <c r="H485" s="65">
        <v>0</v>
      </c>
      <c r="I485" s="58" t="s">
        <v>2444</v>
      </c>
      <c r="J485" s="58" t="s">
        <v>1406</v>
      </c>
      <c r="K485" s="59" t="s">
        <v>3853</v>
      </c>
      <c r="L485" s="57" t="s">
        <v>4878</v>
      </c>
      <c r="M485" s="57" t="s">
        <v>4938</v>
      </c>
      <c r="N485" s="57"/>
      <c r="O485" s="55" t="s">
        <v>4021</v>
      </c>
      <c r="P485" s="78" t="s">
        <v>2472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2278</v>
      </c>
      <c r="X485" s="59" t="s">
        <v>2278</v>
      </c>
      <c r="Y485" s="59" t="s">
        <v>2278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3633</v>
      </c>
      <c r="D486" s="53" t="s">
        <v>2412</v>
      </c>
      <c r="E486" s="64" t="s">
        <v>2447</v>
      </c>
      <c r="F486" s="64" t="s">
        <v>2447</v>
      </c>
      <c r="G486" s="65">
        <v>0</v>
      </c>
      <c r="H486" s="65">
        <v>0</v>
      </c>
      <c r="I486" s="58" t="s">
        <v>2444</v>
      </c>
      <c r="J486" s="58" t="s">
        <v>1406</v>
      </c>
      <c r="K486" s="59" t="s">
        <v>3853</v>
      </c>
      <c r="L486" s="57" t="s">
        <v>4878</v>
      </c>
      <c r="M486" s="57" t="s">
        <v>4938</v>
      </c>
      <c r="N486" s="57"/>
      <c r="O486" s="55" t="s">
        <v>2878</v>
      </c>
      <c r="P486" s="56" t="s">
        <v>2473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2278</v>
      </c>
      <c r="X486" s="59" t="s">
        <v>2278</v>
      </c>
      <c r="Y486" s="59" t="s">
        <v>2278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3633</v>
      </c>
      <c r="D487" s="53" t="s">
        <v>2413</v>
      </c>
      <c r="E487" s="64" t="s">
        <v>2448</v>
      </c>
      <c r="F487" s="64" t="s">
        <v>2448</v>
      </c>
      <c r="G487" s="65">
        <v>0</v>
      </c>
      <c r="H487" s="65">
        <v>0</v>
      </c>
      <c r="I487" s="58" t="s">
        <v>2444</v>
      </c>
      <c r="J487" s="58" t="s">
        <v>1406</v>
      </c>
      <c r="K487" s="59" t="s">
        <v>3853</v>
      </c>
      <c r="L487" s="57" t="s">
        <v>4878</v>
      </c>
      <c r="M487" s="57" t="s">
        <v>4938</v>
      </c>
      <c r="N487" s="57"/>
      <c r="O487" s="55" t="s">
        <v>2879</v>
      </c>
      <c r="P487" s="56" t="s">
        <v>2474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2278</v>
      </c>
      <c r="X487" s="59" t="s">
        <v>2278</v>
      </c>
      <c r="Y487" s="59" t="s">
        <v>2278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3633</v>
      </c>
      <c r="D488" s="53" t="s">
        <v>2414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2444</v>
      </c>
      <c r="J488" s="58" t="s">
        <v>1406</v>
      </c>
      <c r="K488" s="59" t="s">
        <v>3853</v>
      </c>
      <c r="L488" s="57" t="s">
        <v>4878</v>
      </c>
      <c r="M488" s="57" t="s">
        <v>4938</v>
      </c>
      <c r="N488" s="57"/>
      <c r="O488" s="55" t="s">
        <v>2880</v>
      </c>
      <c r="P488" s="56" t="s">
        <v>2475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2278</v>
      </c>
      <c r="X488" s="59" t="s">
        <v>2278</v>
      </c>
      <c r="Y488" s="59" t="s">
        <v>2278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3633</v>
      </c>
      <c r="D489" s="53" t="s">
        <v>2415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2444</v>
      </c>
      <c r="J489" s="58" t="s">
        <v>1406</v>
      </c>
      <c r="K489" s="59" t="s">
        <v>3853</v>
      </c>
      <c r="L489" s="57" t="s">
        <v>4878</v>
      </c>
      <c r="M489" s="57" t="s">
        <v>4938</v>
      </c>
      <c r="N489" s="57"/>
      <c r="O489" s="55" t="s">
        <v>2881</v>
      </c>
      <c r="P489" s="56" t="s">
        <v>2476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2278</v>
      </c>
      <c r="X489" s="59" t="s">
        <v>2278</v>
      </c>
      <c r="Y489" s="59" t="s">
        <v>2278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3633</v>
      </c>
      <c r="D490" s="53" t="s">
        <v>2529</v>
      </c>
      <c r="E490" s="64" t="s">
        <v>257</v>
      </c>
      <c r="F490" s="64" t="s">
        <v>257</v>
      </c>
      <c r="G490" s="65">
        <v>0</v>
      </c>
      <c r="H490" s="65">
        <v>0</v>
      </c>
      <c r="I490" s="58" t="s">
        <v>2444</v>
      </c>
      <c r="J490" s="58" t="s">
        <v>1406</v>
      </c>
      <c r="K490" s="59" t="s">
        <v>3853</v>
      </c>
      <c r="L490" s="57" t="s">
        <v>4878</v>
      </c>
      <c r="M490" s="57" t="s">
        <v>4938</v>
      </c>
      <c r="N490" s="57"/>
      <c r="O490" s="55"/>
      <c r="P490" s="56" t="s">
        <v>2532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2278</v>
      </c>
      <c r="X490" s="59" t="s">
        <v>2278</v>
      </c>
      <c r="Y490" s="59" t="s">
        <v>2278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3633</v>
      </c>
      <c r="D491" s="53" t="s">
        <v>2416</v>
      </c>
      <c r="E491" s="64" t="s">
        <v>2449</v>
      </c>
      <c r="F491" s="64" t="s">
        <v>2449</v>
      </c>
      <c r="G491" s="65">
        <v>0</v>
      </c>
      <c r="H491" s="65">
        <v>0</v>
      </c>
      <c r="I491" s="58" t="s">
        <v>2444</v>
      </c>
      <c r="J491" s="58" t="s">
        <v>1406</v>
      </c>
      <c r="K491" s="59" t="s">
        <v>3853</v>
      </c>
      <c r="L491" s="57" t="s">
        <v>4878</v>
      </c>
      <c r="M491" s="57" t="s">
        <v>4938</v>
      </c>
      <c r="N491" s="57"/>
      <c r="O491" s="55" t="s">
        <v>2882</v>
      </c>
      <c r="P491" s="56" t="s">
        <v>2477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2278</v>
      </c>
      <c r="X491" s="59" t="s">
        <v>2654</v>
      </c>
      <c r="Y491" s="59" t="s">
        <v>2278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3633</v>
      </c>
      <c r="D492" s="53" t="s">
        <v>2417</v>
      </c>
      <c r="E492" s="64" t="s">
        <v>2450</v>
      </c>
      <c r="F492" s="64" t="s">
        <v>2450</v>
      </c>
      <c r="G492" s="65">
        <v>0</v>
      </c>
      <c r="H492" s="65">
        <v>0</v>
      </c>
      <c r="I492" s="58" t="s">
        <v>2444</v>
      </c>
      <c r="J492" s="58" t="s">
        <v>1406</v>
      </c>
      <c r="K492" s="59" t="s">
        <v>3853</v>
      </c>
      <c r="L492" s="57" t="s">
        <v>4878</v>
      </c>
      <c r="M492" s="57" t="s">
        <v>4938</v>
      </c>
      <c r="N492" s="57"/>
      <c r="O492" s="55" t="s">
        <v>2883</v>
      </c>
      <c r="P492" s="56" t="s">
        <v>2478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2278</v>
      </c>
      <c r="X492" s="59" t="s">
        <v>2654</v>
      </c>
      <c r="Y492" s="59" t="s">
        <v>2278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3633</v>
      </c>
      <c r="D493" s="53" t="s">
        <v>2418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2444</v>
      </c>
      <c r="J493" s="58" t="s">
        <v>1406</v>
      </c>
      <c r="K493" s="59" t="s">
        <v>3853</v>
      </c>
      <c r="L493" s="57" t="s">
        <v>4878</v>
      </c>
      <c r="M493" s="57" t="s">
        <v>4938</v>
      </c>
      <c r="N493" s="57"/>
      <c r="O493" s="55"/>
      <c r="P493" s="56" t="s">
        <v>2479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2278</v>
      </c>
      <c r="X493" s="59" t="s">
        <v>2654</v>
      </c>
      <c r="Y493" s="59" t="s">
        <v>2278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3633</v>
      </c>
      <c r="D494" s="53" t="s">
        <v>2419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2444</v>
      </c>
      <c r="J494" s="58" t="s">
        <v>1406</v>
      </c>
      <c r="K494" s="59" t="s">
        <v>3853</v>
      </c>
      <c r="L494" s="57" t="s">
        <v>4878</v>
      </c>
      <c r="M494" s="57" t="s">
        <v>4938</v>
      </c>
      <c r="N494" s="57"/>
      <c r="O494" s="55"/>
      <c r="P494" s="56" t="s">
        <v>2480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2278</v>
      </c>
      <c r="X494" s="59" t="s">
        <v>2654</v>
      </c>
      <c r="Y494" s="59" t="s">
        <v>2278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3633</v>
      </c>
      <c r="D495" s="53" t="s">
        <v>2420</v>
      </c>
      <c r="E495" s="64" t="s">
        <v>2451</v>
      </c>
      <c r="F495" s="64" t="s">
        <v>2451</v>
      </c>
      <c r="G495" s="65">
        <v>0</v>
      </c>
      <c r="H495" s="65">
        <v>0</v>
      </c>
      <c r="I495" s="58" t="s">
        <v>2444</v>
      </c>
      <c r="J495" s="58" t="s">
        <v>1406</v>
      </c>
      <c r="K495" s="59" t="s">
        <v>3853</v>
      </c>
      <c r="L495" s="57" t="s">
        <v>4878</v>
      </c>
      <c r="M495" s="57" t="s">
        <v>4938</v>
      </c>
      <c r="N495" s="57"/>
      <c r="O495" s="55"/>
      <c r="P495" s="56" t="s">
        <v>2481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2278</v>
      </c>
      <c r="X495" s="59" t="s">
        <v>2278</v>
      </c>
      <c r="Y495" s="59" t="s">
        <v>2278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3633</v>
      </c>
      <c r="D496" s="53" t="s">
        <v>2408</v>
      </c>
      <c r="E496" s="64" t="s">
        <v>2452</v>
      </c>
      <c r="F496" s="64" t="s">
        <v>2452</v>
      </c>
      <c r="G496" s="65">
        <v>0</v>
      </c>
      <c r="H496" s="65">
        <v>0</v>
      </c>
      <c r="I496" s="58" t="s">
        <v>2444</v>
      </c>
      <c r="J496" s="58" t="s">
        <v>1406</v>
      </c>
      <c r="K496" s="59" t="s">
        <v>3853</v>
      </c>
      <c r="L496" s="57" t="s">
        <v>4878</v>
      </c>
      <c r="M496" s="57" t="s">
        <v>4938</v>
      </c>
      <c r="N496" s="57"/>
      <c r="O496" s="55"/>
      <c r="P496" s="56" t="s">
        <v>2482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2278</v>
      </c>
      <c r="X496" s="59" t="s">
        <v>2278</v>
      </c>
      <c r="Y496" s="59" t="s">
        <v>2278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3633</v>
      </c>
      <c r="D497" s="53" t="s">
        <v>2421</v>
      </c>
      <c r="E497" s="64" t="s">
        <v>2453</v>
      </c>
      <c r="F497" s="64" t="s">
        <v>2453</v>
      </c>
      <c r="G497" s="65">
        <v>0</v>
      </c>
      <c r="H497" s="65">
        <v>0</v>
      </c>
      <c r="I497" s="58" t="s">
        <v>2444</v>
      </c>
      <c r="J497" s="58" t="s">
        <v>1406</v>
      </c>
      <c r="K497" s="59" t="s">
        <v>3853</v>
      </c>
      <c r="L497" s="57" t="s">
        <v>4878</v>
      </c>
      <c r="M497" s="57" t="s">
        <v>4938</v>
      </c>
      <c r="N497" s="57"/>
      <c r="O497" s="55"/>
      <c r="P497" s="56" t="s">
        <v>2483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2278</v>
      </c>
      <c r="X497" s="59" t="s">
        <v>2278</v>
      </c>
      <c r="Y497" s="59" t="s">
        <v>2278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3633</v>
      </c>
      <c r="D498" s="53" t="s">
        <v>2422</v>
      </c>
      <c r="E498" s="64" t="s">
        <v>903</v>
      </c>
      <c r="F498" s="64" t="s">
        <v>903</v>
      </c>
      <c r="G498" s="65">
        <v>0</v>
      </c>
      <c r="H498" s="65">
        <v>0</v>
      </c>
      <c r="I498" s="58" t="s">
        <v>2444</v>
      </c>
      <c r="J498" s="58" t="s">
        <v>1406</v>
      </c>
      <c r="K498" s="59" t="s">
        <v>3853</v>
      </c>
      <c r="L498" s="57" t="s">
        <v>4878</v>
      </c>
      <c r="M498" s="57" t="s">
        <v>4938</v>
      </c>
      <c r="N498" s="57"/>
      <c r="O498" s="55"/>
      <c r="P498" s="56" t="s">
        <v>2484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2278</v>
      </c>
      <c r="X498" s="59" t="s">
        <v>2278</v>
      </c>
      <c r="Y498" s="59" t="s">
        <v>2278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3633</v>
      </c>
      <c r="D499" s="53" t="s">
        <v>2409</v>
      </c>
      <c r="E499" s="64" t="s">
        <v>2470</v>
      </c>
      <c r="F499" s="72" t="s">
        <v>2470</v>
      </c>
      <c r="G499" s="65">
        <v>0</v>
      </c>
      <c r="H499" s="65">
        <v>0</v>
      </c>
      <c r="I499" s="58" t="s">
        <v>2444</v>
      </c>
      <c r="J499" s="58" t="s">
        <v>1406</v>
      </c>
      <c r="K499" s="59" t="s">
        <v>3853</v>
      </c>
      <c r="L499" s="57" t="s">
        <v>4878</v>
      </c>
      <c r="M499" s="57" t="s">
        <v>4938</v>
      </c>
      <c r="N499" s="57"/>
      <c r="O499" s="55"/>
      <c r="P499" s="56" t="s">
        <v>2485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2278</v>
      </c>
      <c r="X499" s="59" t="s">
        <v>2278</v>
      </c>
      <c r="Y499" s="59" t="s">
        <v>2278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3633</v>
      </c>
      <c r="D500" s="53" t="s">
        <v>2423</v>
      </c>
      <c r="E500" s="70" t="s">
        <v>2454</v>
      </c>
      <c r="F500" s="71" t="s">
        <v>2454</v>
      </c>
      <c r="G500" s="65">
        <v>0</v>
      </c>
      <c r="H500" s="65">
        <v>0</v>
      </c>
      <c r="I500" s="58" t="s">
        <v>2444</v>
      </c>
      <c r="J500" s="58" t="s">
        <v>1406</v>
      </c>
      <c r="K500" s="59" t="s">
        <v>3853</v>
      </c>
      <c r="L500" s="57" t="s">
        <v>4878</v>
      </c>
      <c r="M500" s="57" t="s">
        <v>4938</v>
      </c>
      <c r="N500" s="57"/>
      <c r="O500" s="55"/>
      <c r="P500" s="56" t="s">
        <v>2486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2278</v>
      </c>
      <c r="X500" s="59" t="s">
        <v>2278</v>
      </c>
      <c r="Y500" s="59" t="s">
        <v>2278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3633</v>
      </c>
      <c r="D501" s="53" t="s">
        <v>2424</v>
      </c>
      <c r="E501" s="70" t="s">
        <v>2455</v>
      </c>
      <c r="F501" s="71" t="s">
        <v>2455</v>
      </c>
      <c r="G501" s="65">
        <v>0</v>
      </c>
      <c r="H501" s="65">
        <v>0</v>
      </c>
      <c r="I501" s="58" t="s">
        <v>2444</v>
      </c>
      <c r="J501" s="58" t="s">
        <v>1406</v>
      </c>
      <c r="K501" s="59" t="s">
        <v>3853</v>
      </c>
      <c r="L501" s="57" t="s">
        <v>4878</v>
      </c>
      <c r="M501" s="57" t="s">
        <v>4938</v>
      </c>
      <c r="N501" s="57"/>
      <c r="O501" s="55"/>
      <c r="P501" s="56" t="s">
        <v>2487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2278</v>
      </c>
      <c r="X501" s="59" t="s">
        <v>2278</v>
      </c>
      <c r="Y501" s="59" t="s">
        <v>2278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3633</v>
      </c>
      <c r="D502" s="53" t="s">
        <v>4966</v>
      </c>
      <c r="E502" s="64" t="s">
        <v>4967</v>
      </c>
      <c r="F502" s="64" t="s">
        <v>4967</v>
      </c>
      <c r="G502" s="65">
        <v>0</v>
      </c>
      <c r="H502" s="65">
        <v>0</v>
      </c>
      <c r="I502" s="58" t="s">
        <v>2444</v>
      </c>
      <c r="J502" s="58" t="s">
        <v>1406</v>
      </c>
      <c r="K502" s="59" t="s">
        <v>3853</v>
      </c>
      <c r="L502" s="57" t="s">
        <v>4878</v>
      </c>
      <c r="M502" s="57" t="s">
        <v>4938</v>
      </c>
      <c r="N502" s="57"/>
      <c r="O502" s="55"/>
      <c r="P502" s="56" t="s">
        <v>2488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2278</v>
      </c>
      <c r="X502" s="59" t="s">
        <v>2278</v>
      </c>
      <c r="Y502" s="59" t="s">
        <v>2278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3633</v>
      </c>
      <c r="D503" s="53" t="s">
        <v>2425</v>
      </c>
      <c r="E503" s="64" t="s">
        <v>2456</v>
      </c>
      <c r="F503" s="64" t="s">
        <v>2456</v>
      </c>
      <c r="G503" s="65">
        <v>0</v>
      </c>
      <c r="H503" s="65">
        <v>0</v>
      </c>
      <c r="I503" s="58" t="s">
        <v>2444</v>
      </c>
      <c r="J503" s="58" t="s">
        <v>1406</v>
      </c>
      <c r="K503" s="59" t="s">
        <v>3853</v>
      </c>
      <c r="L503" s="57" t="s">
        <v>4878</v>
      </c>
      <c r="M503" s="57" t="s">
        <v>4938</v>
      </c>
      <c r="N503" s="57"/>
      <c r="O503" s="55"/>
      <c r="P503" s="56" t="s">
        <v>2489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2278</v>
      </c>
      <c r="X503" s="59" t="s">
        <v>2278</v>
      </c>
      <c r="Y503" s="59" t="s">
        <v>2278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3633</v>
      </c>
      <c r="D504" s="53" t="s">
        <v>2407</v>
      </c>
      <c r="E504" s="64" t="s">
        <v>896</v>
      </c>
      <c r="F504" s="64" t="s">
        <v>896</v>
      </c>
      <c r="G504" s="66">
        <v>0</v>
      </c>
      <c r="H504" s="66">
        <v>0</v>
      </c>
      <c r="I504" s="58" t="s">
        <v>2444</v>
      </c>
      <c r="J504" s="58" t="s">
        <v>1406</v>
      </c>
      <c r="K504" s="59" t="s">
        <v>3853</v>
      </c>
      <c r="L504" s="57" t="s">
        <v>4878</v>
      </c>
      <c r="M504" s="57" t="s">
        <v>4938</v>
      </c>
      <c r="N504" s="57"/>
      <c r="O504" s="55"/>
      <c r="P504" s="56" t="s">
        <v>2490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2278</v>
      </c>
      <c r="X504" s="59" t="s">
        <v>2278</v>
      </c>
      <c r="Y504" s="59" t="s">
        <v>2278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3633</v>
      </c>
      <c r="D505" s="53" t="s">
        <v>2426</v>
      </c>
      <c r="E505" s="64" t="s">
        <v>2457</v>
      </c>
      <c r="F505" s="64" t="s">
        <v>2457</v>
      </c>
      <c r="G505" s="65">
        <v>0</v>
      </c>
      <c r="H505" s="65">
        <v>0</v>
      </c>
      <c r="I505" s="58" t="s">
        <v>2444</v>
      </c>
      <c r="J505" s="58" t="s">
        <v>1406</v>
      </c>
      <c r="K505" s="59" t="s">
        <v>3853</v>
      </c>
      <c r="L505" s="57" t="s">
        <v>4878</v>
      </c>
      <c r="M505" s="57" t="s">
        <v>4938</v>
      </c>
      <c r="N505" s="57"/>
      <c r="O505" s="55"/>
      <c r="P505" s="56" t="s">
        <v>2491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2278</v>
      </c>
      <c r="X505" s="59" t="s">
        <v>2278</v>
      </c>
      <c r="Y505" s="59" t="s">
        <v>2278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3633</v>
      </c>
      <c r="D506" s="53" t="s">
        <v>2427</v>
      </c>
      <c r="E506" s="64" t="s">
        <v>328</v>
      </c>
      <c r="F506" s="64" t="s">
        <v>328</v>
      </c>
      <c r="G506" s="65">
        <v>0</v>
      </c>
      <c r="H506" s="65">
        <v>0</v>
      </c>
      <c r="I506" s="58" t="s">
        <v>2444</v>
      </c>
      <c r="J506" s="58" t="s">
        <v>1406</v>
      </c>
      <c r="K506" s="59" t="s">
        <v>3853</v>
      </c>
      <c r="L506" s="57" t="s">
        <v>4878</v>
      </c>
      <c r="M506" s="57" t="s">
        <v>4938</v>
      </c>
      <c r="N506" s="57"/>
      <c r="O506" s="55"/>
      <c r="P506" s="56" t="s">
        <v>2492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2278</v>
      </c>
      <c r="X506" s="59" t="s">
        <v>2278</v>
      </c>
      <c r="Y506" s="59" t="s">
        <v>2278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3633</v>
      </c>
      <c r="D507" s="53" t="s">
        <v>2428</v>
      </c>
      <c r="E507" s="64" t="s">
        <v>2458</v>
      </c>
      <c r="F507" s="64" t="s">
        <v>2458</v>
      </c>
      <c r="G507" s="65">
        <v>0</v>
      </c>
      <c r="H507" s="65">
        <v>0</v>
      </c>
      <c r="I507" s="58" t="s">
        <v>2444</v>
      </c>
      <c r="J507" s="58" t="s">
        <v>1406</v>
      </c>
      <c r="K507" s="59" t="s">
        <v>3853</v>
      </c>
      <c r="L507" s="57" t="s">
        <v>4878</v>
      </c>
      <c r="M507" s="57" t="s">
        <v>4938</v>
      </c>
      <c r="N507" s="57"/>
      <c r="O507" s="55"/>
      <c r="P507" s="56" t="s">
        <v>2493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2278</v>
      </c>
      <c r="X507" s="59" t="s">
        <v>2278</v>
      </c>
      <c r="Y507" s="59" t="s">
        <v>2278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3633</v>
      </c>
      <c r="D508" s="53" t="s">
        <v>2429</v>
      </c>
      <c r="E508" s="64" t="s">
        <v>332</v>
      </c>
      <c r="F508" s="64" t="s">
        <v>332</v>
      </c>
      <c r="G508" s="65">
        <v>0</v>
      </c>
      <c r="H508" s="65">
        <v>0</v>
      </c>
      <c r="I508" s="58" t="s">
        <v>2444</v>
      </c>
      <c r="J508" s="58" t="s">
        <v>1406</v>
      </c>
      <c r="K508" s="59" t="s">
        <v>3853</v>
      </c>
      <c r="L508" s="57" t="s">
        <v>4878</v>
      </c>
      <c r="M508" s="57" t="s">
        <v>4938</v>
      </c>
      <c r="N508" s="57"/>
      <c r="O508" s="55"/>
      <c r="P508" s="56" t="s">
        <v>2494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2278</v>
      </c>
      <c r="X508" s="59" t="s">
        <v>2278</v>
      </c>
      <c r="Y508" s="59" t="s">
        <v>2278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3633</v>
      </c>
      <c r="D509" s="53" t="s">
        <v>2430</v>
      </c>
      <c r="E509" s="64" t="s">
        <v>1229</v>
      </c>
      <c r="F509" s="64" t="s">
        <v>1229</v>
      </c>
      <c r="G509" s="65">
        <v>0</v>
      </c>
      <c r="H509" s="65">
        <v>0</v>
      </c>
      <c r="I509" s="58" t="s">
        <v>2444</v>
      </c>
      <c r="J509" s="58" t="s">
        <v>1406</v>
      </c>
      <c r="K509" s="59" t="s">
        <v>3853</v>
      </c>
      <c r="L509" s="57" t="s">
        <v>4878</v>
      </c>
      <c r="M509" s="57" t="s">
        <v>4938</v>
      </c>
      <c r="N509" s="57"/>
      <c r="O509" s="55"/>
      <c r="P509" s="56" t="s">
        <v>2495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2278</v>
      </c>
      <c r="X509" s="59" t="s">
        <v>2278</v>
      </c>
      <c r="Y509" s="59" t="s">
        <v>2278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3633</v>
      </c>
      <c r="D510" s="53" t="s">
        <v>2431</v>
      </c>
      <c r="E510" s="64" t="s">
        <v>2459</v>
      </c>
      <c r="F510" s="64" t="s">
        <v>2459</v>
      </c>
      <c r="G510" s="65">
        <v>0</v>
      </c>
      <c r="H510" s="65">
        <v>0</v>
      </c>
      <c r="I510" s="58" t="s">
        <v>2444</v>
      </c>
      <c r="J510" s="58" t="s">
        <v>1406</v>
      </c>
      <c r="K510" s="59" t="s">
        <v>3853</v>
      </c>
      <c r="L510" s="57" t="s">
        <v>4878</v>
      </c>
      <c r="M510" s="57" t="s">
        <v>4938</v>
      </c>
      <c r="N510" s="57"/>
      <c r="O510" s="55"/>
      <c r="P510" s="56" t="s">
        <v>2496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2278</v>
      </c>
      <c r="X510" s="59" t="s">
        <v>2278</v>
      </c>
      <c r="Y510" s="59" t="s">
        <v>2278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3633</v>
      </c>
      <c r="D511" s="53" t="s">
        <v>2432</v>
      </c>
      <c r="E511" s="64" t="s">
        <v>207</v>
      </c>
      <c r="F511" s="64" t="s">
        <v>207</v>
      </c>
      <c r="G511" s="66">
        <v>0</v>
      </c>
      <c r="H511" s="66">
        <v>0</v>
      </c>
      <c r="I511" s="58" t="s">
        <v>2444</v>
      </c>
      <c r="J511" s="58" t="s">
        <v>1406</v>
      </c>
      <c r="K511" s="59" t="s">
        <v>3853</v>
      </c>
      <c r="L511" s="57" t="s">
        <v>4878</v>
      </c>
      <c r="M511" s="57" t="s">
        <v>4938</v>
      </c>
      <c r="N511" s="57"/>
      <c r="O511" s="55"/>
      <c r="P511" s="56" t="s">
        <v>2497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2278</v>
      </c>
      <c r="X511" s="59" t="s">
        <v>2278</v>
      </c>
      <c r="Y511" s="59" t="s">
        <v>2278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3633</v>
      </c>
      <c r="D512" s="53" t="s">
        <v>2530</v>
      </c>
      <c r="E512" s="64" t="s">
        <v>2531</v>
      </c>
      <c r="F512" s="64" t="s">
        <v>2531</v>
      </c>
      <c r="G512" s="65">
        <v>0</v>
      </c>
      <c r="H512" s="65">
        <v>0</v>
      </c>
      <c r="I512" s="58" t="s">
        <v>2444</v>
      </c>
      <c r="J512" s="58" t="s">
        <v>1406</v>
      </c>
      <c r="K512" s="59" t="s">
        <v>3853</v>
      </c>
      <c r="L512" s="57" t="s">
        <v>4878</v>
      </c>
      <c r="M512" s="57" t="s">
        <v>4938</v>
      </c>
      <c r="N512" s="57"/>
      <c r="O512" s="55"/>
      <c r="P512" s="56" t="s">
        <v>2533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2278</v>
      </c>
      <c r="X512" s="59" t="s">
        <v>2278</v>
      </c>
      <c r="Y512" s="59" t="s">
        <v>2278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3633</v>
      </c>
      <c r="D513" s="53" t="s">
        <v>2433</v>
      </c>
      <c r="E513" s="64" t="s">
        <v>218</v>
      </c>
      <c r="F513" s="64" t="s">
        <v>218</v>
      </c>
      <c r="G513" s="65">
        <v>0</v>
      </c>
      <c r="H513" s="65">
        <v>0</v>
      </c>
      <c r="I513" s="58" t="s">
        <v>2444</v>
      </c>
      <c r="J513" s="58" t="s">
        <v>1406</v>
      </c>
      <c r="K513" s="59" t="s">
        <v>3853</v>
      </c>
      <c r="L513" s="57" t="s">
        <v>4878</v>
      </c>
      <c r="M513" s="57" t="s">
        <v>4938</v>
      </c>
      <c r="N513" s="57"/>
      <c r="O513" s="55"/>
      <c r="P513" s="56" t="s">
        <v>2498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2278</v>
      </c>
      <c r="X513" s="59" t="s">
        <v>2278</v>
      </c>
      <c r="Y513" s="59" t="s">
        <v>2278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3633</v>
      </c>
      <c r="D514" s="53" t="s">
        <v>2434</v>
      </c>
      <c r="E514" s="64" t="s">
        <v>2460</v>
      </c>
      <c r="F514" s="64" t="s">
        <v>2460</v>
      </c>
      <c r="G514" s="65">
        <v>0</v>
      </c>
      <c r="H514" s="65">
        <v>0</v>
      </c>
      <c r="I514" s="58" t="s">
        <v>2444</v>
      </c>
      <c r="J514" s="58" t="s">
        <v>1406</v>
      </c>
      <c r="K514" s="59" t="s">
        <v>3853</v>
      </c>
      <c r="L514" s="57" t="s">
        <v>4878</v>
      </c>
      <c r="M514" s="57" t="s">
        <v>4938</v>
      </c>
      <c r="N514" s="57"/>
      <c r="O514" s="55"/>
      <c r="P514" s="56" t="s">
        <v>2499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2278</v>
      </c>
      <c r="X514" s="59" t="s">
        <v>2278</v>
      </c>
      <c r="Y514" s="59" t="s">
        <v>2278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3633</v>
      </c>
      <c r="D515" s="53" t="s">
        <v>2435</v>
      </c>
      <c r="E515" s="64" t="s">
        <v>2461</v>
      </c>
      <c r="F515" s="64" t="s">
        <v>2461</v>
      </c>
      <c r="G515" s="65">
        <v>0</v>
      </c>
      <c r="H515" s="65">
        <v>0</v>
      </c>
      <c r="I515" s="58" t="s">
        <v>2444</v>
      </c>
      <c r="J515" s="58" t="s">
        <v>1406</v>
      </c>
      <c r="K515" s="59" t="s">
        <v>3853</v>
      </c>
      <c r="L515" s="57" t="s">
        <v>4878</v>
      </c>
      <c r="M515" s="57" t="s">
        <v>4938</v>
      </c>
      <c r="N515" s="57"/>
      <c r="O515" s="55"/>
      <c r="P515" s="56" t="s">
        <v>2500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2278</v>
      </c>
      <c r="X515" s="59" t="s">
        <v>2278</v>
      </c>
      <c r="Y515" s="59" t="s">
        <v>2278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3633</v>
      </c>
      <c r="D516" s="53" t="s">
        <v>2436</v>
      </c>
      <c r="E516" s="64" t="s">
        <v>2462</v>
      </c>
      <c r="F516" s="64" t="s">
        <v>2462</v>
      </c>
      <c r="G516" s="65">
        <v>0</v>
      </c>
      <c r="H516" s="65">
        <v>0</v>
      </c>
      <c r="I516" s="58" t="s">
        <v>2444</v>
      </c>
      <c r="J516" s="58" t="s">
        <v>1406</v>
      </c>
      <c r="K516" s="59" t="s">
        <v>3853</v>
      </c>
      <c r="L516" s="57" t="s">
        <v>4878</v>
      </c>
      <c r="M516" s="57" t="s">
        <v>4938</v>
      </c>
      <c r="N516" s="57"/>
      <c r="O516" s="55"/>
      <c r="P516" s="56" t="s">
        <v>2501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2278</v>
      </c>
      <c r="X516" s="59" t="s">
        <v>2278</v>
      </c>
      <c r="Y516" s="59" t="s">
        <v>2278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3633</v>
      </c>
      <c r="D517" s="53" t="s">
        <v>2437</v>
      </c>
      <c r="E517" s="64" t="s">
        <v>2463</v>
      </c>
      <c r="F517" s="64" t="s">
        <v>2463</v>
      </c>
      <c r="G517" s="65">
        <v>0</v>
      </c>
      <c r="H517" s="65">
        <v>0</v>
      </c>
      <c r="I517" s="58" t="s">
        <v>2444</v>
      </c>
      <c r="J517" s="58" t="s">
        <v>1406</v>
      </c>
      <c r="K517" s="59" t="s">
        <v>3853</v>
      </c>
      <c r="L517" s="57" t="s">
        <v>4878</v>
      </c>
      <c r="M517" s="57" t="s">
        <v>4938</v>
      </c>
      <c r="N517" s="57"/>
      <c r="O517" s="55"/>
      <c r="P517" s="56" t="s">
        <v>2502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2278</v>
      </c>
      <c r="X517" s="59" t="s">
        <v>2278</v>
      </c>
      <c r="Y517" s="59" t="s">
        <v>2278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3633</v>
      </c>
      <c r="D518" s="53" t="s">
        <v>2438</v>
      </c>
      <c r="E518" s="64" t="s">
        <v>2464</v>
      </c>
      <c r="F518" s="64" t="s">
        <v>2464</v>
      </c>
      <c r="G518" s="65">
        <v>0</v>
      </c>
      <c r="H518" s="65">
        <v>0</v>
      </c>
      <c r="I518" s="58" t="s">
        <v>2444</v>
      </c>
      <c r="J518" s="58" t="s">
        <v>1406</v>
      </c>
      <c r="K518" s="59" t="s">
        <v>3853</v>
      </c>
      <c r="L518" s="57" t="s">
        <v>4878</v>
      </c>
      <c r="M518" s="57" t="s">
        <v>4938</v>
      </c>
      <c r="N518" s="57"/>
      <c r="O518" s="55"/>
      <c r="P518" s="56" t="s">
        <v>2503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2278</v>
      </c>
      <c r="X518" s="59" t="s">
        <v>2278</v>
      </c>
      <c r="Y518" s="59" t="s">
        <v>2278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3633</v>
      </c>
      <c r="D519" s="53" t="s">
        <v>2439</v>
      </c>
      <c r="E519" s="64" t="s">
        <v>2465</v>
      </c>
      <c r="F519" s="64" t="s">
        <v>2465</v>
      </c>
      <c r="G519" s="65">
        <v>0</v>
      </c>
      <c r="H519" s="65">
        <v>0</v>
      </c>
      <c r="I519" s="58" t="s">
        <v>2444</v>
      </c>
      <c r="J519" s="58" t="s">
        <v>1406</v>
      </c>
      <c r="K519" s="59" t="s">
        <v>3853</v>
      </c>
      <c r="L519" s="57" t="s">
        <v>4878</v>
      </c>
      <c r="M519" s="57" t="s">
        <v>4938</v>
      </c>
      <c r="N519" s="57"/>
      <c r="O519" s="55"/>
      <c r="P519" s="56" t="s">
        <v>2504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2278</v>
      </c>
      <c r="X519" s="59" t="s">
        <v>2278</v>
      </c>
      <c r="Y519" s="59" t="s">
        <v>2278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3633</v>
      </c>
      <c r="D520" s="53" t="s">
        <v>2440</v>
      </c>
      <c r="E520" s="64" t="s">
        <v>2466</v>
      </c>
      <c r="F520" s="64" t="s">
        <v>2466</v>
      </c>
      <c r="G520" s="65">
        <v>0</v>
      </c>
      <c r="H520" s="65">
        <v>0</v>
      </c>
      <c r="I520" s="58" t="s">
        <v>2444</v>
      </c>
      <c r="J520" s="58" t="s">
        <v>1406</v>
      </c>
      <c r="K520" s="59" t="s">
        <v>3853</v>
      </c>
      <c r="L520" s="57" t="s">
        <v>4878</v>
      </c>
      <c r="M520" s="57" t="s">
        <v>4938</v>
      </c>
      <c r="N520" s="57"/>
      <c r="O520" s="55"/>
      <c r="P520" s="56" t="s">
        <v>2505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2278</v>
      </c>
      <c r="X520" s="59" t="s">
        <v>2278</v>
      </c>
      <c r="Y520" s="59" t="s">
        <v>2278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3633</v>
      </c>
      <c r="D521" s="53" t="s">
        <v>2441</v>
      </c>
      <c r="E521" s="64" t="s">
        <v>2467</v>
      </c>
      <c r="F521" s="64" t="s">
        <v>2467</v>
      </c>
      <c r="G521" s="66">
        <v>0</v>
      </c>
      <c r="H521" s="66">
        <v>0</v>
      </c>
      <c r="I521" s="58" t="s">
        <v>2444</v>
      </c>
      <c r="J521" s="58" t="s">
        <v>1406</v>
      </c>
      <c r="K521" s="59" t="s">
        <v>3853</v>
      </c>
      <c r="L521" s="57" t="s">
        <v>4878</v>
      </c>
      <c r="M521" s="57" t="s">
        <v>4938</v>
      </c>
      <c r="N521" s="57"/>
      <c r="O521" s="55"/>
      <c r="P521" s="56" t="s">
        <v>2506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2278</v>
      </c>
      <c r="X521" s="59" t="s">
        <v>2278</v>
      </c>
      <c r="Y521" s="59" t="s">
        <v>2278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3633</v>
      </c>
      <c r="D522" s="53" t="s">
        <v>2442</v>
      </c>
      <c r="E522" s="64" t="s">
        <v>2468</v>
      </c>
      <c r="F522" s="64" t="s">
        <v>2468</v>
      </c>
      <c r="G522" s="65">
        <v>0</v>
      </c>
      <c r="H522" s="65">
        <v>0</v>
      </c>
      <c r="I522" s="58" t="s">
        <v>2444</v>
      </c>
      <c r="J522" s="58" t="s">
        <v>1406</v>
      </c>
      <c r="K522" s="59" t="s">
        <v>3853</v>
      </c>
      <c r="L522" s="57" t="s">
        <v>4878</v>
      </c>
      <c r="M522" s="57" t="s">
        <v>4938</v>
      </c>
      <c r="N522" s="57"/>
      <c r="O522" s="55"/>
      <c r="P522" s="56" t="s">
        <v>2507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2278</v>
      </c>
      <c r="X522" s="59" t="s">
        <v>2278</v>
      </c>
      <c r="Y522" s="59" t="s">
        <v>2278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3633</v>
      </c>
      <c r="D523" s="53" t="s">
        <v>2443</v>
      </c>
      <c r="E523" s="64" t="s">
        <v>2469</v>
      </c>
      <c r="F523" s="64" t="s">
        <v>2469</v>
      </c>
      <c r="G523" s="65">
        <v>0</v>
      </c>
      <c r="H523" s="65">
        <v>0</v>
      </c>
      <c r="I523" s="58" t="s">
        <v>2444</v>
      </c>
      <c r="J523" s="58" t="s">
        <v>1406</v>
      </c>
      <c r="K523" s="59" t="s">
        <v>3853</v>
      </c>
      <c r="L523" s="57" t="s">
        <v>4878</v>
      </c>
      <c r="M523" s="57" t="s">
        <v>4938</v>
      </c>
      <c r="N523" s="57"/>
      <c r="O523" s="55"/>
      <c r="P523" s="56" t="s">
        <v>2508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2278</v>
      </c>
      <c r="X523" s="59" t="s">
        <v>2278</v>
      </c>
      <c r="Y523" s="59" t="s">
        <v>2278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3633</v>
      </c>
      <c r="D524" s="53" t="s">
        <v>2699</v>
      </c>
      <c r="E524" s="64" t="s">
        <v>2700</v>
      </c>
      <c r="F524" s="64" t="s">
        <v>2700</v>
      </c>
      <c r="G524" s="65">
        <v>0</v>
      </c>
      <c r="H524" s="65">
        <v>0</v>
      </c>
      <c r="I524" s="58" t="s">
        <v>2444</v>
      </c>
      <c r="J524" s="58" t="s">
        <v>1406</v>
      </c>
      <c r="K524" s="59" t="s">
        <v>3853</v>
      </c>
      <c r="L524" s="57" t="s">
        <v>4878</v>
      </c>
      <c r="M524" s="57" t="s">
        <v>4938</v>
      </c>
      <c r="N524" s="57"/>
      <c r="O524" s="55"/>
      <c r="P524" s="56" t="s">
        <v>2701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2278</v>
      </c>
      <c r="X524" s="59" t="s">
        <v>2278</v>
      </c>
      <c r="Y524" s="59" t="s">
        <v>2278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3633</v>
      </c>
      <c r="D525" s="53" t="s">
        <v>4853</v>
      </c>
      <c r="E525" s="64" t="s">
        <v>4854</v>
      </c>
      <c r="F525" s="64" t="s">
        <v>4854</v>
      </c>
      <c r="G525" s="65">
        <v>0</v>
      </c>
      <c r="H525" s="65">
        <v>0</v>
      </c>
      <c r="I525" s="58" t="s">
        <v>2444</v>
      </c>
      <c r="J525" s="58" t="s">
        <v>1406</v>
      </c>
      <c r="K525" s="59" t="s">
        <v>3853</v>
      </c>
      <c r="L525" s="57" t="s">
        <v>4878</v>
      </c>
      <c r="M525" s="57" t="s">
        <v>4938</v>
      </c>
      <c r="N525" s="57"/>
      <c r="O525" s="55"/>
      <c r="P525" s="56" t="s">
        <v>4862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2278</v>
      </c>
      <c r="X525" s="59" t="s">
        <v>2278</v>
      </c>
      <c r="Y525" s="59" t="s">
        <v>2278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3633</v>
      </c>
      <c r="D526" s="53" t="s">
        <v>5007</v>
      </c>
      <c r="E526" s="64" t="s">
        <v>5008</v>
      </c>
      <c r="F526" s="64" t="s">
        <v>5008</v>
      </c>
      <c r="G526" s="65">
        <v>0</v>
      </c>
      <c r="H526" s="65">
        <v>0</v>
      </c>
      <c r="I526" s="58" t="s">
        <v>2444</v>
      </c>
      <c r="J526" s="58" t="s">
        <v>1406</v>
      </c>
      <c r="K526" s="59" t="s">
        <v>3853</v>
      </c>
      <c r="L526" s="57" t="s">
        <v>4878</v>
      </c>
      <c r="M526" s="57" t="s">
        <v>4938</v>
      </c>
      <c r="N526" s="57"/>
      <c r="O526" s="55"/>
      <c r="P526" s="56" t="s">
        <v>5009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2278</v>
      </c>
      <c r="X526" s="59" t="s">
        <v>2278</v>
      </c>
      <c r="Y526" s="59" t="s">
        <v>2278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3839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1406</v>
      </c>
      <c r="K527" s="98" t="s">
        <v>3853</v>
      </c>
      <c r="L527" s="17" t="s">
        <v>4878</v>
      </c>
      <c r="M527" s="57" t="s">
        <v>4938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2278</v>
      </c>
      <c r="X527" s="98" t="s">
        <v>2278</v>
      </c>
      <c r="Y527" s="98" t="s">
        <v>2278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3839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1406</v>
      </c>
      <c r="K528" s="98" t="s">
        <v>3853</v>
      </c>
      <c r="L528" s="17" t="s">
        <v>4878</v>
      </c>
      <c r="M528" s="57" t="s">
        <v>4938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2278</v>
      </c>
      <c r="X528" s="98" t="s">
        <v>2278</v>
      </c>
      <c r="Y528" s="98" t="s">
        <v>2278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3839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1406</v>
      </c>
      <c r="K529" s="98" t="s">
        <v>3853</v>
      </c>
      <c r="L529" s="17" t="s">
        <v>4878</v>
      </c>
      <c r="M529" s="57" t="s">
        <v>4938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2278</v>
      </c>
      <c r="X529" s="98" t="s">
        <v>2278</v>
      </c>
      <c r="Y529" s="98" t="s">
        <v>2278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3839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1406</v>
      </c>
      <c r="K530" s="98" t="s">
        <v>3853</v>
      </c>
      <c r="L530" s="17" t="s">
        <v>4878</v>
      </c>
      <c r="M530" s="57" t="s">
        <v>4938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2278</v>
      </c>
      <c r="X530" s="98" t="s">
        <v>2278</v>
      </c>
      <c r="Y530" s="98" t="s">
        <v>2278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3839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1406</v>
      </c>
      <c r="K531" s="98" t="s">
        <v>3853</v>
      </c>
      <c r="L531" s="17" t="s">
        <v>4878</v>
      </c>
      <c r="M531" s="57" t="s">
        <v>4938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2278</v>
      </c>
      <c r="X531" s="98" t="s">
        <v>2278</v>
      </c>
      <c r="Y531" s="98" t="s">
        <v>2278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3839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1406</v>
      </c>
      <c r="K532" s="98" t="s">
        <v>3853</v>
      </c>
      <c r="L532" s="17" t="s">
        <v>4878</v>
      </c>
      <c r="M532" s="57" t="s">
        <v>4938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2278</v>
      </c>
      <c r="X532" s="98" t="s">
        <v>2278</v>
      </c>
      <c r="Y532" s="98" t="s">
        <v>2278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3839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1406</v>
      </c>
      <c r="K533" s="98" t="s">
        <v>3853</v>
      </c>
      <c r="L533" s="17" t="s">
        <v>4878</v>
      </c>
      <c r="M533" s="57" t="s">
        <v>4938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2278</v>
      </c>
      <c r="X533" s="98" t="s">
        <v>2278</v>
      </c>
      <c r="Y533" s="98" t="s">
        <v>2278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3839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1406</v>
      </c>
      <c r="K534" s="98" t="s">
        <v>3853</v>
      </c>
      <c r="L534" s="17" t="s">
        <v>4878</v>
      </c>
      <c r="M534" s="57" t="s">
        <v>4938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2278</v>
      </c>
      <c r="X534" s="98" t="s">
        <v>2278</v>
      </c>
      <c r="Y534" s="98" t="s">
        <v>2278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3839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1406</v>
      </c>
      <c r="K535" s="98" t="s">
        <v>3853</v>
      </c>
      <c r="L535" s="17" t="s">
        <v>4878</v>
      </c>
      <c r="M535" s="57" t="s">
        <v>4938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2278</v>
      </c>
      <c r="X535" s="98" t="s">
        <v>2278</v>
      </c>
      <c r="Y535" s="98" t="s">
        <v>2278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3839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1406</v>
      </c>
      <c r="K536" s="98" t="s">
        <v>3853</v>
      </c>
      <c r="L536" s="17" t="s">
        <v>4878</v>
      </c>
      <c r="M536" s="57" t="s">
        <v>4938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2278</v>
      </c>
      <c r="X536" s="98" t="s">
        <v>2278</v>
      </c>
      <c r="Y536" s="98" t="s">
        <v>2278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3839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1406</v>
      </c>
      <c r="K537" s="98" t="s">
        <v>3853</v>
      </c>
      <c r="L537" s="17" t="s">
        <v>4878</v>
      </c>
      <c r="M537" s="57" t="s">
        <v>4938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2278</v>
      </c>
      <c r="X537" s="98" t="s">
        <v>2278</v>
      </c>
      <c r="Y537" s="98" t="s">
        <v>2278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3839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1406</v>
      </c>
      <c r="K538" s="98" t="s">
        <v>3853</v>
      </c>
      <c r="L538" s="17" t="s">
        <v>4878</v>
      </c>
      <c r="M538" s="57" t="s">
        <v>4938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2278</v>
      </c>
      <c r="X538" s="98" t="s">
        <v>2278</v>
      </c>
      <c r="Y538" s="98" t="s">
        <v>2278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3839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1406</v>
      </c>
      <c r="K539" s="98" t="s">
        <v>3853</v>
      </c>
      <c r="L539" s="17" t="s">
        <v>4878</v>
      </c>
      <c r="M539" s="57" t="s">
        <v>4938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2278</v>
      </c>
      <c r="X539" s="98" t="s">
        <v>2278</v>
      </c>
      <c r="Y539" s="98" t="s">
        <v>2278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3839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1406</v>
      </c>
      <c r="K540" s="98" t="s">
        <v>3853</v>
      </c>
      <c r="L540" s="17" t="s">
        <v>4878</v>
      </c>
      <c r="M540" s="57" t="s">
        <v>4938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2278</v>
      </c>
      <c r="X540" s="98" t="s">
        <v>2278</v>
      </c>
      <c r="Y540" s="98" t="s">
        <v>2278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3839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1406</v>
      </c>
      <c r="K541" s="98" t="s">
        <v>3853</v>
      </c>
      <c r="L541" s="17" t="s">
        <v>4878</v>
      </c>
      <c r="M541" s="57" t="s">
        <v>4938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2278</v>
      </c>
      <c r="X541" s="98" t="s">
        <v>2278</v>
      </c>
      <c r="Y541" s="98" t="s">
        <v>2278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3839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1406</v>
      </c>
      <c r="K542" s="98" t="s">
        <v>3853</v>
      </c>
      <c r="L542" s="17" t="s">
        <v>4878</v>
      </c>
      <c r="M542" s="57" t="s">
        <v>4938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2278</v>
      </c>
      <c r="X542" s="98" t="s">
        <v>2278</v>
      </c>
      <c r="Y542" s="98" t="s">
        <v>2278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3839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1406</v>
      </c>
      <c r="K543" s="98" t="s">
        <v>3853</v>
      </c>
      <c r="L543" s="17" t="s">
        <v>4878</v>
      </c>
      <c r="M543" s="57" t="s">
        <v>4938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2278</v>
      </c>
      <c r="X543" s="98" t="s">
        <v>2278</v>
      </c>
      <c r="Y543" s="98" t="s">
        <v>2278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3839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1406</v>
      </c>
      <c r="K544" s="98" t="s">
        <v>3853</v>
      </c>
      <c r="L544" s="17" t="s">
        <v>4878</v>
      </c>
      <c r="M544" s="57" t="s">
        <v>4938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2278</v>
      </c>
      <c r="X544" s="98" t="s">
        <v>2278</v>
      </c>
      <c r="Y544" s="98" t="s">
        <v>2278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3839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1406</v>
      </c>
      <c r="K545" s="98" t="s">
        <v>3853</v>
      </c>
      <c r="L545" s="17" t="s">
        <v>4878</v>
      </c>
      <c r="M545" s="57" t="s">
        <v>4938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2278</v>
      </c>
      <c r="X545" s="98" t="s">
        <v>2278</v>
      </c>
      <c r="Y545" s="98" t="s">
        <v>2278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3839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1406</v>
      </c>
      <c r="K546" s="98" t="s">
        <v>3853</v>
      </c>
      <c r="L546" s="17" t="s">
        <v>4878</v>
      </c>
      <c r="M546" s="57" t="s">
        <v>4938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2278</v>
      </c>
      <c r="X546" s="98" t="s">
        <v>2278</v>
      </c>
      <c r="Y546" s="98" t="s">
        <v>2278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3839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1406</v>
      </c>
      <c r="K547" s="98" t="s">
        <v>3853</v>
      </c>
      <c r="L547" s="17" t="s">
        <v>4878</v>
      </c>
      <c r="M547" s="57" t="s">
        <v>4938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2278</v>
      </c>
      <c r="X547" s="98" t="s">
        <v>2278</v>
      </c>
      <c r="Y547" s="98" t="s">
        <v>2278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2278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2278</v>
      </c>
      <c r="X548" s="80" t="s">
        <v>2278</v>
      </c>
      <c r="Y548" s="80" t="s">
        <v>2278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2278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2278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2278</v>
      </c>
      <c r="X549" s="80" t="s">
        <v>2278</v>
      </c>
      <c r="Y549" s="80" t="s">
        <v>2278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2757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2278</v>
      </c>
      <c r="X550" s="80" t="s">
        <v>2278</v>
      </c>
      <c r="Y550" s="80" t="s">
        <v>2278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30" t="s">
        <v>3840</v>
      </c>
      <c r="D551" s="230" t="s">
        <v>1006</v>
      </c>
      <c r="E551" s="225" t="s">
        <v>499</v>
      </c>
      <c r="F551" s="225" t="s">
        <v>499</v>
      </c>
      <c r="G551" s="231">
        <v>0</v>
      </c>
      <c r="H551" s="231">
        <v>0</v>
      </c>
      <c r="I551" s="225" t="s">
        <v>2528</v>
      </c>
      <c r="J551" s="225" t="s">
        <v>1407</v>
      </c>
      <c r="K551" s="232" t="s">
        <v>3853</v>
      </c>
      <c r="L551" s="233" t="s">
        <v>4878</v>
      </c>
      <c r="M551" s="233" t="s">
        <v>4938</v>
      </c>
      <c r="N551" s="57"/>
      <c r="O551" s="57" t="s">
        <v>2884</v>
      </c>
      <c r="P551" s="238" t="s">
        <v>2157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2739</v>
      </c>
      <c r="X551" s="59" t="s">
        <v>2278</v>
      </c>
      <c r="Y551" s="59" t="s">
        <v>2278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30" t="s">
        <v>3840</v>
      </c>
      <c r="D552" s="230" t="s">
        <v>1007</v>
      </c>
      <c r="E552" s="225" t="s">
        <v>500</v>
      </c>
      <c r="F552" s="225" t="s">
        <v>500</v>
      </c>
      <c r="G552" s="231">
        <v>0</v>
      </c>
      <c r="H552" s="231">
        <v>0</v>
      </c>
      <c r="I552" s="225" t="s">
        <v>2528</v>
      </c>
      <c r="J552" s="225" t="s">
        <v>1407</v>
      </c>
      <c r="K552" s="232" t="s">
        <v>3853</v>
      </c>
      <c r="L552" s="233" t="s">
        <v>4878</v>
      </c>
      <c r="M552" s="233" t="s">
        <v>4938</v>
      </c>
      <c r="N552" s="57"/>
      <c r="O552" s="57" t="s">
        <v>2885</v>
      </c>
      <c r="P552" s="238" t="s">
        <v>2158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2739</v>
      </c>
      <c r="X552" s="59" t="s">
        <v>2278</v>
      </c>
      <c r="Y552" s="59" t="s">
        <v>2278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30" t="s">
        <v>3840</v>
      </c>
      <c r="D553" s="230" t="s">
        <v>1008</v>
      </c>
      <c r="E553" s="225" t="s">
        <v>501</v>
      </c>
      <c r="F553" s="225" t="s">
        <v>501</v>
      </c>
      <c r="G553" s="231">
        <v>0</v>
      </c>
      <c r="H553" s="231">
        <v>0</v>
      </c>
      <c r="I553" s="225" t="s">
        <v>2528</v>
      </c>
      <c r="J553" s="225" t="s">
        <v>1407</v>
      </c>
      <c r="K553" s="232" t="s">
        <v>3853</v>
      </c>
      <c r="L553" s="233" t="s">
        <v>4878</v>
      </c>
      <c r="M553" s="233" t="s">
        <v>4938</v>
      </c>
      <c r="N553" s="57"/>
      <c r="O553" s="57" t="s">
        <v>2886</v>
      </c>
      <c r="P553" s="238" t="s">
        <v>2159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2739</v>
      </c>
      <c r="X553" s="59" t="s">
        <v>2278</v>
      </c>
      <c r="Y553" s="59" t="s">
        <v>2278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30" t="s">
        <v>3840</v>
      </c>
      <c r="D554" s="230" t="s">
        <v>1005</v>
      </c>
      <c r="E554" s="225" t="s">
        <v>495</v>
      </c>
      <c r="F554" s="225" t="s">
        <v>495</v>
      </c>
      <c r="G554" s="231">
        <v>0</v>
      </c>
      <c r="H554" s="231">
        <v>0</v>
      </c>
      <c r="I554" s="225" t="s">
        <v>2528</v>
      </c>
      <c r="J554" s="225" t="s">
        <v>1407</v>
      </c>
      <c r="K554" s="232" t="s">
        <v>3853</v>
      </c>
      <c r="L554" s="233" t="s">
        <v>4878</v>
      </c>
      <c r="M554" s="233" t="s">
        <v>4938</v>
      </c>
      <c r="N554" s="57"/>
      <c r="O554" s="57" t="s">
        <v>2887</v>
      </c>
      <c r="P554" s="238" t="s">
        <v>2160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2739</v>
      </c>
      <c r="X554" s="59" t="s">
        <v>2278</v>
      </c>
      <c r="Y554" s="59" t="s">
        <v>2278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30" t="s">
        <v>3840</v>
      </c>
      <c r="D555" s="230" t="s">
        <v>1001</v>
      </c>
      <c r="E555" s="225" t="s">
        <v>343</v>
      </c>
      <c r="F555" s="225" t="s">
        <v>343</v>
      </c>
      <c r="G555" s="231">
        <v>0</v>
      </c>
      <c r="H555" s="231">
        <v>0</v>
      </c>
      <c r="I555" s="225" t="s">
        <v>2528</v>
      </c>
      <c r="J555" s="225" t="s">
        <v>1407</v>
      </c>
      <c r="K555" s="232" t="s">
        <v>3853</v>
      </c>
      <c r="L555" s="233" t="s">
        <v>4878</v>
      </c>
      <c r="M555" s="233" t="s">
        <v>4938</v>
      </c>
      <c r="N555" s="57"/>
      <c r="O555" s="57" t="s">
        <v>2888</v>
      </c>
      <c r="P555" s="238" t="s">
        <v>2161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2739</v>
      </c>
      <c r="X555" s="59" t="s">
        <v>2278</v>
      </c>
      <c r="Y555" s="59" t="s">
        <v>2278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30" t="s">
        <v>3840</v>
      </c>
      <c r="D556" s="230" t="s">
        <v>1002</v>
      </c>
      <c r="E556" s="225" t="s">
        <v>344</v>
      </c>
      <c r="F556" s="225" t="s">
        <v>344</v>
      </c>
      <c r="G556" s="231">
        <v>0</v>
      </c>
      <c r="H556" s="231">
        <v>0</v>
      </c>
      <c r="I556" s="225" t="s">
        <v>2528</v>
      </c>
      <c r="J556" s="225" t="s">
        <v>1407</v>
      </c>
      <c r="K556" s="232" t="s">
        <v>3853</v>
      </c>
      <c r="L556" s="233" t="s">
        <v>4878</v>
      </c>
      <c r="M556" s="233" t="s">
        <v>4938</v>
      </c>
      <c r="N556" s="57"/>
      <c r="O556" s="57" t="s">
        <v>2889</v>
      </c>
      <c r="P556" s="238" t="s">
        <v>2162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2739</v>
      </c>
      <c r="X556" s="59" t="s">
        <v>2278</v>
      </c>
      <c r="Y556" s="59" t="s">
        <v>2278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30" t="s">
        <v>3840</v>
      </c>
      <c r="D557" s="230" t="s">
        <v>1003</v>
      </c>
      <c r="E557" s="225" t="s">
        <v>345</v>
      </c>
      <c r="F557" s="225" t="s">
        <v>345</v>
      </c>
      <c r="G557" s="231">
        <v>0</v>
      </c>
      <c r="H557" s="231">
        <v>0</v>
      </c>
      <c r="I557" s="225" t="s">
        <v>2528</v>
      </c>
      <c r="J557" s="225" t="s">
        <v>1407</v>
      </c>
      <c r="K557" s="232" t="s">
        <v>3853</v>
      </c>
      <c r="L557" s="233" t="s">
        <v>4878</v>
      </c>
      <c r="M557" s="233" t="s">
        <v>4938</v>
      </c>
      <c r="N557" s="57"/>
      <c r="O557" s="57" t="s">
        <v>2890</v>
      </c>
      <c r="P557" s="238" t="s">
        <v>2163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2739</v>
      </c>
      <c r="X557" s="59" t="s">
        <v>2278</v>
      </c>
      <c r="Y557" s="59" t="s">
        <v>2278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30" t="s">
        <v>3840</v>
      </c>
      <c r="D558" s="230" t="s">
        <v>1004</v>
      </c>
      <c r="E558" s="225" t="s">
        <v>346</v>
      </c>
      <c r="F558" s="225" t="s">
        <v>346</v>
      </c>
      <c r="G558" s="231">
        <v>0</v>
      </c>
      <c r="H558" s="231">
        <v>0</v>
      </c>
      <c r="I558" s="225" t="s">
        <v>2528</v>
      </c>
      <c r="J558" s="225" t="s">
        <v>1407</v>
      </c>
      <c r="K558" s="232" t="s">
        <v>3853</v>
      </c>
      <c r="L558" s="233" t="s">
        <v>4878</v>
      </c>
      <c r="M558" s="233" t="s">
        <v>4938</v>
      </c>
      <c r="N558" s="57"/>
      <c r="O558" s="57" t="s">
        <v>2891</v>
      </c>
      <c r="P558" s="238" t="s">
        <v>2164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2739</v>
      </c>
      <c r="X558" s="59" t="s">
        <v>2278</v>
      </c>
      <c r="Y558" s="59" t="s">
        <v>2278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30" t="s">
        <v>3840</v>
      </c>
      <c r="D559" s="230" t="s">
        <v>997</v>
      </c>
      <c r="E559" s="225" t="s">
        <v>171</v>
      </c>
      <c r="F559" s="225" t="s">
        <v>171</v>
      </c>
      <c r="G559" s="234">
        <v>0</v>
      </c>
      <c r="H559" s="234">
        <v>0</v>
      </c>
      <c r="I559" s="225" t="s">
        <v>2528</v>
      </c>
      <c r="J559" s="225" t="s">
        <v>1407</v>
      </c>
      <c r="K559" s="232" t="s">
        <v>3853</v>
      </c>
      <c r="L559" s="233" t="s">
        <v>4878</v>
      </c>
      <c r="M559" s="233" t="s">
        <v>4938</v>
      </c>
      <c r="N559" s="57"/>
      <c r="O559" s="57" t="s">
        <v>2892</v>
      </c>
      <c r="P559" s="238" t="s">
        <v>2165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2739</v>
      </c>
      <c r="X559" s="59" t="s">
        <v>2278</v>
      </c>
      <c r="Y559" s="59" t="s">
        <v>2278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30" t="s">
        <v>3840</v>
      </c>
      <c r="D560" s="230" t="s">
        <v>994</v>
      </c>
      <c r="E560" s="225" t="s">
        <v>139</v>
      </c>
      <c r="F560" s="225" t="s">
        <v>139</v>
      </c>
      <c r="G560" s="234">
        <v>0</v>
      </c>
      <c r="H560" s="234">
        <v>0</v>
      </c>
      <c r="I560" s="225" t="s">
        <v>2528</v>
      </c>
      <c r="J560" s="225" t="s">
        <v>1407</v>
      </c>
      <c r="K560" s="232" t="s">
        <v>3853</v>
      </c>
      <c r="L560" s="233" t="s">
        <v>4878</v>
      </c>
      <c r="M560" s="233" t="s">
        <v>4938</v>
      </c>
      <c r="N560" s="57"/>
      <c r="O560" s="53" t="s">
        <v>2893</v>
      </c>
      <c r="P560" s="238" t="s">
        <v>2166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2739</v>
      </c>
      <c r="X560" s="59" t="s">
        <v>2278</v>
      </c>
      <c r="Y560" s="59" t="s">
        <v>2278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30" t="s">
        <v>3840</v>
      </c>
      <c r="D561" s="230" t="s">
        <v>995</v>
      </c>
      <c r="E561" s="225" t="s">
        <v>152</v>
      </c>
      <c r="F561" s="225" t="s">
        <v>152</v>
      </c>
      <c r="G561" s="234">
        <v>0</v>
      </c>
      <c r="H561" s="234">
        <v>0</v>
      </c>
      <c r="I561" s="225" t="s">
        <v>2528</v>
      </c>
      <c r="J561" s="225" t="s">
        <v>1407</v>
      </c>
      <c r="K561" s="232" t="s">
        <v>3853</v>
      </c>
      <c r="L561" s="233" t="s">
        <v>4878</v>
      </c>
      <c r="M561" s="233" t="s">
        <v>4938</v>
      </c>
      <c r="N561" s="57"/>
      <c r="O561" s="53" t="s">
        <v>2894</v>
      </c>
      <c r="P561" s="238" t="s">
        <v>2167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2739</v>
      </c>
      <c r="X561" s="59" t="s">
        <v>2278</v>
      </c>
      <c r="Y561" s="59" t="s">
        <v>2278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30" t="s">
        <v>3840</v>
      </c>
      <c r="D562" s="230" t="s">
        <v>996</v>
      </c>
      <c r="E562" s="225" t="s">
        <v>159</v>
      </c>
      <c r="F562" s="225" t="s">
        <v>159</v>
      </c>
      <c r="G562" s="234">
        <v>0</v>
      </c>
      <c r="H562" s="234">
        <v>0</v>
      </c>
      <c r="I562" s="225" t="s">
        <v>2528</v>
      </c>
      <c r="J562" s="225" t="s">
        <v>1407</v>
      </c>
      <c r="K562" s="232" t="s">
        <v>3853</v>
      </c>
      <c r="L562" s="233" t="s">
        <v>4878</v>
      </c>
      <c r="M562" s="233" t="s">
        <v>4938</v>
      </c>
      <c r="N562" s="57"/>
      <c r="O562" s="53" t="s">
        <v>2759</v>
      </c>
      <c r="P562" s="238" t="s">
        <v>2168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2739</v>
      </c>
      <c r="X562" s="59" t="s">
        <v>2278</v>
      </c>
      <c r="Y562" s="59" t="s">
        <v>2278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30" t="s">
        <v>3840</v>
      </c>
      <c r="D563" s="230" t="s">
        <v>1011</v>
      </c>
      <c r="E563" s="225" t="s">
        <v>805</v>
      </c>
      <c r="F563" s="225" t="s">
        <v>805</v>
      </c>
      <c r="G563" s="234">
        <v>0</v>
      </c>
      <c r="H563" s="234">
        <v>0</v>
      </c>
      <c r="I563" s="225" t="s">
        <v>1</v>
      </c>
      <c r="J563" s="225" t="s">
        <v>1407</v>
      </c>
      <c r="K563" s="232" t="s">
        <v>3853</v>
      </c>
      <c r="L563" s="233" t="s">
        <v>4878</v>
      </c>
      <c r="M563" s="233" t="s">
        <v>4938</v>
      </c>
      <c r="N563" s="57"/>
      <c r="O563" s="53"/>
      <c r="P563" s="238" t="s">
        <v>1011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2739</v>
      </c>
      <c r="X563" s="59" t="s">
        <v>2278</v>
      </c>
      <c r="Y563" s="59" t="s">
        <v>2824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30" t="s">
        <v>3840</v>
      </c>
      <c r="D564" s="230" t="s">
        <v>2895</v>
      </c>
      <c r="E564" s="226" t="s">
        <v>527</v>
      </c>
      <c r="F564" s="226" t="s">
        <v>477</v>
      </c>
      <c r="G564" s="235">
        <v>0</v>
      </c>
      <c r="H564" s="235">
        <v>0</v>
      </c>
      <c r="I564" s="225" t="s">
        <v>1</v>
      </c>
      <c r="J564" s="225" t="s">
        <v>1407</v>
      </c>
      <c r="K564" s="232" t="s">
        <v>3853</v>
      </c>
      <c r="L564" s="233" t="s">
        <v>4878</v>
      </c>
      <c r="M564" s="233" t="s">
        <v>4938</v>
      </c>
      <c r="P564" s="238" t="s">
        <v>2895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2278</v>
      </c>
      <c r="X564" s="98" t="s">
        <v>2278</v>
      </c>
      <c r="Y564" s="98" t="s">
        <v>2278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30" t="s">
        <v>3840</v>
      </c>
      <c r="D565" s="230" t="s">
        <v>2896</v>
      </c>
      <c r="E565" s="226" t="s">
        <v>527</v>
      </c>
      <c r="F565" s="226" t="s">
        <v>478</v>
      </c>
      <c r="G565" s="235">
        <v>0</v>
      </c>
      <c r="H565" s="235">
        <v>0</v>
      </c>
      <c r="I565" s="225" t="s">
        <v>1</v>
      </c>
      <c r="J565" s="225" t="s">
        <v>1407</v>
      </c>
      <c r="K565" s="232" t="s">
        <v>3853</v>
      </c>
      <c r="L565" s="233" t="s">
        <v>4878</v>
      </c>
      <c r="M565" s="233" t="s">
        <v>4938</v>
      </c>
      <c r="P565" s="238" t="s">
        <v>2896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2278</v>
      </c>
      <c r="X565" s="98" t="s">
        <v>2278</v>
      </c>
      <c r="Y565" s="98" t="s">
        <v>2278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30" t="s">
        <v>3840</v>
      </c>
      <c r="D566" s="230" t="s">
        <v>2897</v>
      </c>
      <c r="E566" s="226" t="s">
        <v>527</v>
      </c>
      <c r="F566" s="226" t="s">
        <v>479</v>
      </c>
      <c r="G566" s="235">
        <v>0</v>
      </c>
      <c r="H566" s="235">
        <v>0</v>
      </c>
      <c r="I566" s="225" t="s">
        <v>1</v>
      </c>
      <c r="J566" s="225" t="s">
        <v>1407</v>
      </c>
      <c r="K566" s="232" t="s">
        <v>3853</v>
      </c>
      <c r="L566" s="233" t="s">
        <v>4878</v>
      </c>
      <c r="M566" s="233" t="s">
        <v>4938</v>
      </c>
      <c r="P566" s="238" t="s">
        <v>2897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2278</v>
      </c>
      <c r="X566" s="98" t="s">
        <v>2278</v>
      </c>
      <c r="Y566" s="98" t="s">
        <v>2278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30" t="s">
        <v>3840</v>
      </c>
      <c r="D567" s="230" t="s">
        <v>2898</v>
      </c>
      <c r="E567" s="226" t="s">
        <v>527</v>
      </c>
      <c r="F567" s="226" t="s">
        <v>480</v>
      </c>
      <c r="G567" s="235">
        <v>0</v>
      </c>
      <c r="H567" s="235">
        <v>0</v>
      </c>
      <c r="I567" s="225" t="s">
        <v>1</v>
      </c>
      <c r="J567" s="225" t="s">
        <v>1407</v>
      </c>
      <c r="K567" s="232" t="s">
        <v>3853</v>
      </c>
      <c r="L567" s="233" t="s">
        <v>4878</v>
      </c>
      <c r="M567" s="233" t="s">
        <v>4938</v>
      </c>
      <c r="P567" s="238" t="s">
        <v>2898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2278</v>
      </c>
      <c r="X567" s="98" t="s">
        <v>2278</v>
      </c>
      <c r="Y567" s="98" t="s">
        <v>2278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30" t="s">
        <v>3840</v>
      </c>
      <c r="D568" s="230" t="s">
        <v>2899</v>
      </c>
      <c r="E568" s="226" t="s">
        <v>527</v>
      </c>
      <c r="F568" s="226" t="s">
        <v>481</v>
      </c>
      <c r="G568" s="235">
        <v>0</v>
      </c>
      <c r="H568" s="235">
        <v>0</v>
      </c>
      <c r="I568" s="225" t="s">
        <v>1</v>
      </c>
      <c r="J568" s="225" t="s">
        <v>1407</v>
      </c>
      <c r="K568" s="232" t="s">
        <v>3853</v>
      </c>
      <c r="L568" s="233" t="s">
        <v>4878</v>
      </c>
      <c r="M568" s="233" t="s">
        <v>4938</v>
      </c>
      <c r="P568" s="238" t="s">
        <v>2899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2278</v>
      </c>
      <c r="X568" s="98" t="s">
        <v>2278</v>
      </c>
      <c r="Y568" s="98" t="s">
        <v>2278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30" t="s">
        <v>3840</v>
      </c>
      <c r="D569" s="230" t="s">
        <v>2900</v>
      </c>
      <c r="E569" s="226" t="s">
        <v>527</v>
      </c>
      <c r="F569" s="226" t="s">
        <v>482</v>
      </c>
      <c r="G569" s="235">
        <v>0</v>
      </c>
      <c r="H569" s="235">
        <v>0</v>
      </c>
      <c r="I569" s="225" t="s">
        <v>1</v>
      </c>
      <c r="J569" s="225" t="s">
        <v>1407</v>
      </c>
      <c r="K569" s="232" t="s">
        <v>3853</v>
      </c>
      <c r="L569" s="233" t="s">
        <v>4878</v>
      </c>
      <c r="M569" s="233" t="s">
        <v>4938</v>
      </c>
      <c r="P569" s="238" t="s">
        <v>2900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2278</v>
      </c>
      <c r="X569" s="98" t="s">
        <v>2278</v>
      </c>
      <c r="Y569" s="98" t="s">
        <v>2278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30" t="s">
        <v>3840</v>
      </c>
      <c r="D570" s="230" t="s">
        <v>2901</v>
      </c>
      <c r="E570" s="226" t="s">
        <v>527</v>
      </c>
      <c r="F570" s="226" t="s">
        <v>483</v>
      </c>
      <c r="G570" s="235">
        <v>0</v>
      </c>
      <c r="H570" s="235">
        <v>0</v>
      </c>
      <c r="I570" s="225" t="s">
        <v>1</v>
      </c>
      <c r="J570" s="225" t="s">
        <v>1407</v>
      </c>
      <c r="K570" s="232" t="s">
        <v>3853</v>
      </c>
      <c r="L570" s="233" t="s">
        <v>4878</v>
      </c>
      <c r="M570" s="233" t="s">
        <v>4938</v>
      </c>
      <c r="P570" s="238" t="s">
        <v>2901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2278</v>
      </c>
      <c r="X570" s="98" t="s">
        <v>2278</v>
      </c>
      <c r="Y570" s="98" t="s">
        <v>2278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30" t="s">
        <v>3840</v>
      </c>
      <c r="D571" s="230" t="s">
        <v>2902</v>
      </c>
      <c r="E571" s="226" t="s">
        <v>527</v>
      </c>
      <c r="F571" s="226" t="s">
        <v>484</v>
      </c>
      <c r="G571" s="235">
        <v>0</v>
      </c>
      <c r="H571" s="235">
        <v>0</v>
      </c>
      <c r="I571" s="225" t="s">
        <v>1</v>
      </c>
      <c r="J571" s="225" t="s">
        <v>1407</v>
      </c>
      <c r="K571" s="232" t="s">
        <v>3853</v>
      </c>
      <c r="L571" s="233" t="s">
        <v>4878</v>
      </c>
      <c r="M571" s="233" t="s">
        <v>4938</v>
      </c>
      <c r="P571" s="238" t="s">
        <v>2902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2278</v>
      </c>
      <c r="X571" s="98" t="s">
        <v>2278</v>
      </c>
      <c r="Y571" s="98" t="s">
        <v>2278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30" t="s">
        <v>3840</v>
      </c>
      <c r="D572" s="230" t="s">
        <v>2903</v>
      </c>
      <c r="E572" s="225" t="s">
        <v>527</v>
      </c>
      <c r="F572" s="225" t="s">
        <v>485</v>
      </c>
      <c r="G572" s="234">
        <v>0</v>
      </c>
      <c r="H572" s="234">
        <v>0</v>
      </c>
      <c r="I572" s="225" t="s">
        <v>1</v>
      </c>
      <c r="J572" s="225" t="s">
        <v>1407</v>
      </c>
      <c r="K572" s="232" t="s">
        <v>3853</v>
      </c>
      <c r="L572" s="233" t="s">
        <v>4878</v>
      </c>
      <c r="M572" s="233" t="s">
        <v>4938</v>
      </c>
      <c r="N572" s="57"/>
      <c r="O572" s="57"/>
      <c r="P572" s="238" t="s">
        <v>2903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2278</v>
      </c>
      <c r="X572" s="59" t="s">
        <v>2278</v>
      </c>
      <c r="Y572" s="59" t="s">
        <v>2278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30" t="s">
        <v>3840</v>
      </c>
      <c r="D573" s="230" t="s">
        <v>2904</v>
      </c>
      <c r="E573" s="225" t="s">
        <v>527</v>
      </c>
      <c r="F573" s="225" t="s">
        <v>486</v>
      </c>
      <c r="G573" s="236">
        <v>0</v>
      </c>
      <c r="H573" s="236">
        <v>0</v>
      </c>
      <c r="I573" s="225" t="s">
        <v>1</v>
      </c>
      <c r="J573" s="225" t="s">
        <v>1407</v>
      </c>
      <c r="K573" s="232" t="s">
        <v>3853</v>
      </c>
      <c r="L573" s="233" t="s">
        <v>4878</v>
      </c>
      <c r="M573" s="233" t="s">
        <v>4938</v>
      </c>
      <c r="N573" s="57"/>
      <c r="O573" s="57"/>
      <c r="P573" s="238" t="s">
        <v>2904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2278</v>
      </c>
      <c r="X573" s="59" t="s">
        <v>2278</v>
      </c>
      <c r="Y573" s="59" t="s">
        <v>2278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30" t="s">
        <v>3840</v>
      </c>
      <c r="D574" s="230" t="s">
        <v>2905</v>
      </c>
      <c r="E574" s="225" t="s">
        <v>343</v>
      </c>
      <c r="F574" s="225" t="s">
        <v>343</v>
      </c>
      <c r="G574" s="234">
        <v>0</v>
      </c>
      <c r="H574" s="234">
        <v>0</v>
      </c>
      <c r="I574" s="225" t="s">
        <v>2526</v>
      </c>
      <c r="J574" s="225" t="s">
        <v>1407</v>
      </c>
      <c r="K574" s="232" t="s">
        <v>3853</v>
      </c>
      <c r="L574" s="233" t="s">
        <v>4878</v>
      </c>
      <c r="M574" s="233" t="s">
        <v>4938</v>
      </c>
      <c r="N574" s="57"/>
      <c r="O574" s="57"/>
      <c r="P574" s="238" t="s">
        <v>2905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2278</v>
      </c>
      <c r="X574" s="59" t="s">
        <v>2278</v>
      </c>
      <c r="Y574" s="59" t="s">
        <v>2278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30" t="s">
        <v>3840</v>
      </c>
      <c r="D575" s="230" t="s">
        <v>2906</v>
      </c>
      <c r="E575" s="225" t="s">
        <v>344</v>
      </c>
      <c r="F575" s="225" t="s">
        <v>344</v>
      </c>
      <c r="G575" s="234">
        <v>0</v>
      </c>
      <c r="H575" s="234">
        <v>0</v>
      </c>
      <c r="I575" s="225" t="s">
        <v>2526</v>
      </c>
      <c r="J575" s="225" t="s">
        <v>1407</v>
      </c>
      <c r="K575" s="232" t="s">
        <v>3853</v>
      </c>
      <c r="L575" s="233" t="s">
        <v>4878</v>
      </c>
      <c r="M575" s="233" t="s">
        <v>4938</v>
      </c>
      <c r="N575" s="57"/>
      <c r="O575" s="57"/>
      <c r="P575" s="238" t="s">
        <v>2906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2278</v>
      </c>
      <c r="X575" s="59" t="s">
        <v>2278</v>
      </c>
      <c r="Y575" s="59" t="s">
        <v>2278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30" t="s">
        <v>3840</v>
      </c>
      <c r="D576" s="230" t="s">
        <v>2907</v>
      </c>
      <c r="E576" s="225" t="s">
        <v>345</v>
      </c>
      <c r="F576" s="225" t="s">
        <v>345</v>
      </c>
      <c r="G576" s="234">
        <v>0</v>
      </c>
      <c r="H576" s="234">
        <v>0</v>
      </c>
      <c r="I576" s="225" t="s">
        <v>2526</v>
      </c>
      <c r="J576" s="225" t="s">
        <v>1407</v>
      </c>
      <c r="K576" s="232" t="s">
        <v>3853</v>
      </c>
      <c r="L576" s="233" t="s">
        <v>4878</v>
      </c>
      <c r="M576" s="233" t="s">
        <v>4938</v>
      </c>
      <c r="N576" s="57"/>
      <c r="O576" s="57"/>
      <c r="P576" s="238" t="s">
        <v>2907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2278</v>
      </c>
      <c r="X576" s="59" t="s">
        <v>2278</v>
      </c>
      <c r="Y576" s="59" t="s">
        <v>2278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30" t="s">
        <v>3840</v>
      </c>
      <c r="D577" s="230" t="s">
        <v>2908</v>
      </c>
      <c r="E577" s="225" t="s">
        <v>346</v>
      </c>
      <c r="F577" s="225" t="s">
        <v>346</v>
      </c>
      <c r="G577" s="234">
        <v>0</v>
      </c>
      <c r="H577" s="234">
        <v>0</v>
      </c>
      <c r="I577" s="225" t="s">
        <v>2526</v>
      </c>
      <c r="J577" s="225" t="s">
        <v>1407</v>
      </c>
      <c r="K577" s="232" t="s">
        <v>3853</v>
      </c>
      <c r="L577" s="233" t="s">
        <v>4878</v>
      </c>
      <c r="M577" s="233" t="s">
        <v>4938</v>
      </c>
      <c r="N577" s="57"/>
      <c r="O577" s="57"/>
      <c r="P577" s="238" t="s">
        <v>2908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2278</v>
      </c>
      <c r="X577" s="59" t="s">
        <v>2278</v>
      </c>
      <c r="Y577" s="59" t="s">
        <v>2278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30" t="s">
        <v>3840</v>
      </c>
      <c r="D578" s="230" t="s">
        <v>2909</v>
      </c>
      <c r="E578" s="225" t="s">
        <v>487</v>
      </c>
      <c r="F578" s="225" t="s">
        <v>487</v>
      </c>
      <c r="G578" s="234">
        <v>0</v>
      </c>
      <c r="H578" s="234">
        <v>0</v>
      </c>
      <c r="I578" s="225" t="s">
        <v>2526</v>
      </c>
      <c r="J578" s="225" t="s">
        <v>1407</v>
      </c>
      <c r="K578" s="232" t="s">
        <v>3853</v>
      </c>
      <c r="L578" s="233" t="s">
        <v>4878</v>
      </c>
      <c r="M578" s="233" t="s">
        <v>4938</v>
      </c>
      <c r="N578" s="57"/>
      <c r="O578" s="57"/>
      <c r="P578" s="238" t="s">
        <v>2909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2278</v>
      </c>
      <c r="X578" s="59" t="s">
        <v>2278</v>
      </c>
      <c r="Y578" s="59" t="s">
        <v>2278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30" t="s">
        <v>3840</v>
      </c>
      <c r="D579" s="230" t="s">
        <v>2910</v>
      </c>
      <c r="E579" s="225" t="s">
        <v>95</v>
      </c>
      <c r="F579" s="225" t="s">
        <v>95</v>
      </c>
      <c r="G579" s="234">
        <v>0</v>
      </c>
      <c r="H579" s="234">
        <v>0</v>
      </c>
      <c r="I579" s="225" t="s">
        <v>2526</v>
      </c>
      <c r="J579" s="225" t="s">
        <v>1407</v>
      </c>
      <c r="K579" s="232" t="s">
        <v>3853</v>
      </c>
      <c r="L579" s="233" t="s">
        <v>4878</v>
      </c>
      <c r="M579" s="233" t="s">
        <v>4938</v>
      </c>
      <c r="N579" s="57"/>
      <c r="O579" s="57"/>
      <c r="P579" s="238" t="s">
        <v>2910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2278</v>
      </c>
      <c r="X579" s="59" t="s">
        <v>2278</v>
      </c>
      <c r="Y579" s="59" t="s">
        <v>2278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30" t="s">
        <v>3840</v>
      </c>
      <c r="D580" s="230" t="s">
        <v>2911</v>
      </c>
      <c r="E580" s="225" t="s">
        <v>121</v>
      </c>
      <c r="F580" s="225" t="s">
        <v>121</v>
      </c>
      <c r="G580" s="234">
        <v>0</v>
      </c>
      <c r="H580" s="234">
        <v>0</v>
      </c>
      <c r="I580" s="225" t="s">
        <v>2526</v>
      </c>
      <c r="J580" s="225" t="s">
        <v>1407</v>
      </c>
      <c r="K580" s="232" t="s">
        <v>3853</v>
      </c>
      <c r="L580" s="233" t="s">
        <v>4878</v>
      </c>
      <c r="M580" s="233" t="s">
        <v>4938</v>
      </c>
      <c r="N580" s="57"/>
      <c r="O580" s="57"/>
      <c r="P580" s="238" t="s">
        <v>2911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2278</v>
      </c>
      <c r="X580" s="59" t="s">
        <v>2278</v>
      </c>
      <c r="Y580" s="59" t="s">
        <v>2278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30" t="s">
        <v>3840</v>
      </c>
      <c r="D581" s="230" t="s">
        <v>2912</v>
      </c>
      <c r="E581" s="225" t="s">
        <v>488</v>
      </c>
      <c r="F581" s="225" t="s">
        <v>488</v>
      </c>
      <c r="G581" s="234">
        <v>0</v>
      </c>
      <c r="H581" s="234">
        <v>0</v>
      </c>
      <c r="I581" s="225" t="s">
        <v>2526</v>
      </c>
      <c r="J581" s="225" t="s">
        <v>1407</v>
      </c>
      <c r="K581" s="232" t="s">
        <v>3853</v>
      </c>
      <c r="L581" s="233" t="s">
        <v>4878</v>
      </c>
      <c r="M581" s="233" t="s">
        <v>4938</v>
      </c>
      <c r="N581" s="57"/>
      <c r="O581" s="57"/>
      <c r="P581" s="238" t="s">
        <v>2912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2278</v>
      </c>
      <c r="X581" s="59" t="s">
        <v>2278</v>
      </c>
      <c r="Y581" s="59" t="s">
        <v>2278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30" t="s">
        <v>3840</v>
      </c>
      <c r="D582" s="230" t="s">
        <v>2913</v>
      </c>
      <c r="E582" s="225" t="s">
        <v>139</v>
      </c>
      <c r="F582" s="225" t="s">
        <v>139</v>
      </c>
      <c r="G582" s="234">
        <v>0</v>
      </c>
      <c r="H582" s="234">
        <v>0</v>
      </c>
      <c r="I582" s="225" t="s">
        <v>2526</v>
      </c>
      <c r="J582" s="225" t="s">
        <v>1407</v>
      </c>
      <c r="K582" s="232" t="s">
        <v>3853</v>
      </c>
      <c r="L582" s="233" t="s">
        <v>4878</v>
      </c>
      <c r="M582" s="233" t="s">
        <v>4938</v>
      </c>
      <c r="N582" s="57"/>
      <c r="O582" s="57"/>
      <c r="P582" s="238" t="s">
        <v>2913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2278</v>
      </c>
      <c r="X582" s="59" t="s">
        <v>2278</v>
      </c>
      <c r="Y582" s="59" t="s">
        <v>2278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30" t="s">
        <v>3840</v>
      </c>
      <c r="D583" s="230" t="s">
        <v>2914</v>
      </c>
      <c r="E583" s="225" t="s">
        <v>152</v>
      </c>
      <c r="F583" s="225" t="s">
        <v>152</v>
      </c>
      <c r="G583" s="234">
        <v>0</v>
      </c>
      <c r="H583" s="234">
        <v>0</v>
      </c>
      <c r="I583" s="225" t="s">
        <v>2526</v>
      </c>
      <c r="J583" s="225" t="s">
        <v>1407</v>
      </c>
      <c r="K583" s="232" t="s">
        <v>3853</v>
      </c>
      <c r="L583" s="233" t="s">
        <v>4878</v>
      </c>
      <c r="M583" s="233" t="s">
        <v>4938</v>
      </c>
      <c r="N583" s="57"/>
      <c r="O583" s="57"/>
      <c r="P583" s="238" t="s">
        <v>2914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2278</v>
      </c>
      <c r="X583" s="59" t="s">
        <v>2278</v>
      </c>
      <c r="Y583" s="59" t="s">
        <v>2278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30" t="s">
        <v>3840</v>
      </c>
      <c r="D584" s="230" t="s">
        <v>2915</v>
      </c>
      <c r="E584" s="225" t="s">
        <v>159</v>
      </c>
      <c r="F584" s="225" t="s">
        <v>159</v>
      </c>
      <c r="G584" s="234">
        <v>0</v>
      </c>
      <c r="H584" s="234">
        <v>0</v>
      </c>
      <c r="I584" s="225" t="s">
        <v>2526</v>
      </c>
      <c r="J584" s="225" t="s">
        <v>1407</v>
      </c>
      <c r="K584" s="232" t="s">
        <v>3853</v>
      </c>
      <c r="L584" s="233" t="s">
        <v>4878</v>
      </c>
      <c r="M584" s="233" t="s">
        <v>4938</v>
      </c>
      <c r="N584" s="57"/>
      <c r="O584" s="57"/>
      <c r="P584" s="238" t="s">
        <v>2915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2278</v>
      </c>
      <c r="X584" s="59" t="s">
        <v>2278</v>
      </c>
      <c r="Y584" s="59" t="s">
        <v>2278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30" t="s">
        <v>3840</v>
      </c>
      <c r="D585" s="230" t="s">
        <v>2916</v>
      </c>
      <c r="E585" s="225" t="s">
        <v>171</v>
      </c>
      <c r="F585" s="225" t="s">
        <v>171</v>
      </c>
      <c r="G585" s="234">
        <v>0</v>
      </c>
      <c r="H585" s="234">
        <v>0</v>
      </c>
      <c r="I585" s="225" t="s">
        <v>2526</v>
      </c>
      <c r="J585" s="225" t="s">
        <v>1407</v>
      </c>
      <c r="K585" s="232" t="s">
        <v>3853</v>
      </c>
      <c r="L585" s="233" t="s">
        <v>4878</v>
      </c>
      <c r="M585" s="233" t="s">
        <v>4938</v>
      </c>
      <c r="N585" s="57"/>
      <c r="O585" s="57"/>
      <c r="P585" s="238" t="s">
        <v>2916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2278</v>
      </c>
      <c r="X585" s="59" t="s">
        <v>2278</v>
      </c>
      <c r="Y585" s="59" t="s">
        <v>2278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30" t="s">
        <v>3840</v>
      </c>
      <c r="D586" s="230" t="s">
        <v>2917</v>
      </c>
      <c r="E586" s="225" t="s">
        <v>489</v>
      </c>
      <c r="F586" s="225" t="s">
        <v>489</v>
      </c>
      <c r="G586" s="234">
        <v>0</v>
      </c>
      <c r="H586" s="234">
        <v>0</v>
      </c>
      <c r="I586" s="225" t="s">
        <v>2526</v>
      </c>
      <c r="J586" s="225" t="s">
        <v>1407</v>
      </c>
      <c r="K586" s="232" t="s">
        <v>3853</v>
      </c>
      <c r="L586" s="233" t="s">
        <v>4878</v>
      </c>
      <c r="M586" s="233" t="s">
        <v>4938</v>
      </c>
      <c r="N586" s="57"/>
      <c r="O586" s="57"/>
      <c r="P586" s="238" t="s">
        <v>2917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2278</v>
      </c>
      <c r="X586" s="59" t="s">
        <v>2278</v>
      </c>
      <c r="Y586" s="59" t="s">
        <v>2278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30" t="s">
        <v>3840</v>
      </c>
      <c r="D587" s="230" t="s">
        <v>2918</v>
      </c>
      <c r="E587" s="225" t="s">
        <v>490</v>
      </c>
      <c r="F587" s="225" t="s">
        <v>490</v>
      </c>
      <c r="G587" s="234">
        <v>0</v>
      </c>
      <c r="H587" s="234">
        <v>0</v>
      </c>
      <c r="I587" s="225" t="s">
        <v>2526</v>
      </c>
      <c r="J587" s="225" t="s">
        <v>1407</v>
      </c>
      <c r="K587" s="232" t="s">
        <v>3853</v>
      </c>
      <c r="L587" s="233" t="s">
        <v>4878</v>
      </c>
      <c r="M587" s="233" t="s">
        <v>4938</v>
      </c>
      <c r="N587" s="57"/>
      <c r="O587" s="57"/>
      <c r="P587" s="238" t="s">
        <v>2918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2278</v>
      </c>
      <c r="X587" s="59" t="s">
        <v>2278</v>
      </c>
      <c r="Y587" s="59" t="s">
        <v>2278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30" t="s">
        <v>3840</v>
      </c>
      <c r="D588" s="230" t="s">
        <v>2919</v>
      </c>
      <c r="E588" s="225" t="s">
        <v>491</v>
      </c>
      <c r="F588" s="225" t="s">
        <v>491</v>
      </c>
      <c r="G588" s="234">
        <v>0</v>
      </c>
      <c r="H588" s="234">
        <v>0</v>
      </c>
      <c r="I588" s="225" t="s">
        <v>2526</v>
      </c>
      <c r="J588" s="225" t="s">
        <v>1407</v>
      </c>
      <c r="K588" s="232" t="s">
        <v>3853</v>
      </c>
      <c r="L588" s="233" t="s">
        <v>4878</v>
      </c>
      <c r="M588" s="233" t="s">
        <v>4938</v>
      </c>
      <c r="N588" s="57"/>
      <c r="O588" s="57"/>
      <c r="P588" s="238" t="s">
        <v>2919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2278</v>
      </c>
      <c r="X588" s="59" t="s">
        <v>2278</v>
      </c>
      <c r="Y588" s="59" t="s">
        <v>2278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30" t="s">
        <v>3840</v>
      </c>
      <c r="D589" s="230" t="s">
        <v>2920</v>
      </c>
      <c r="E589" s="225" t="s">
        <v>492</v>
      </c>
      <c r="F589" s="225" t="s">
        <v>492</v>
      </c>
      <c r="G589" s="234">
        <v>0</v>
      </c>
      <c r="H589" s="234">
        <v>0</v>
      </c>
      <c r="I589" s="225" t="s">
        <v>2526</v>
      </c>
      <c r="J589" s="225" t="s">
        <v>1407</v>
      </c>
      <c r="K589" s="232" t="s">
        <v>3853</v>
      </c>
      <c r="L589" s="233" t="s">
        <v>4878</v>
      </c>
      <c r="M589" s="233" t="s">
        <v>4938</v>
      </c>
      <c r="N589" s="57"/>
      <c r="O589" s="57"/>
      <c r="P589" s="238" t="s">
        <v>2920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2278</v>
      </c>
      <c r="X589" s="59" t="s">
        <v>2278</v>
      </c>
      <c r="Y589" s="59" t="s">
        <v>2278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30" t="s">
        <v>3840</v>
      </c>
      <c r="D590" s="230" t="s">
        <v>2921</v>
      </c>
      <c r="E590" s="225" t="s">
        <v>493</v>
      </c>
      <c r="F590" s="225" t="s">
        <v>493</v>
      </c>
      <c r="G590" s="234">
        <v>0</v>
      </c>
      <c r="H590" s="234">
        <v>0</v>
      </c>
      <c r="I590" s="225" t="s">
        <v>2526</v>
      </c>
      <c r="J590" s="225" t="s">
        <v>1407</v>
      </c>
      <c r="K590" s="232" t="s">
        <v>3853</v>
      </c>
      <c r="L590" s="233" t="s">
        <v>4878</v>
      </c>
      <c r="M590" s="233" t="s">
        <v>4938</v>
      </c>
      <c r="N590" s="57"/>
      <c r="O590" s="57"/>
      <c r="P590" s="238" t="s">
        <v>2921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2278</v>
      </c>
      <c r="X590" s="59" t="s">
        <v>2278</v>
      </c>
      <c r="Y590" s="59" t="s">
        <v>2278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30" t="s">
        <v>3840</v>
      </c>
      <c r="D591" s="230" t="s">
        <v>2922</v>
      </c>
      <c r="E591" s="225" t="s">
        <v>268</v>
      </c>
      <c r="F591" s="225" t="s">
        <v>268</v>
      </c>
      <c r="G591" s="234">
        <v>0</v>
      </c>
      <c r="H591" s="234">
        <v>0</v>
      </c>
      <c r="I591" s="225" t="s">
        <v>2526</v>
      </c>
      <c r="J591" s="225" t="s">
        <v>1407</v>
      </c>
      <c r="K591" s="232" t="s">
        <v>3853</v>
      </c>
      <c r="L591" s="233" t="s">
        <v>4878</v>
      </c>
      <c r="M591" s="233" t="s">
        <v>4938</v>
      </c>
      <c r="N591" s="57"/>
      <c r="O591" s="57"/>
      <c r="P591" s="238" t="s">
        <v>2922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2278</v>
      </c>
      <c r="X591" s="59" t="s">
        <v>2278</v>
      </c>
      <c r="Y591" s="59" t="s">
        <v>2278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30" t="s">
        <v>3840</v>
      </c>
      <c r="D592" s="230" t="s">
        <v>1877</v>
      </c>
      <c r="E592" s="225" t="s">
        <v>494</v>
      </c>
      <c r="F592" s="225" t="s">
        <v>494</v>
      </c>
      <c r="G592" s="234">
        <v>0</v>
      </c>
      <c r="H592" s="234">
        <v>0</v>
      </c>
      <c r="I592" s="225" t="s">
        <v>2526</v>
      </c>
      <c r="J592" s="225" t="s">
        <v>1407</v>
      </c>
      <c r="K592" s="232" t="s">
        <v>3853</v>
      </c>
      <c r="L592" s="233" t="s">
        <v>4878</v>
      </c>
      <c r="M592" s="233" t="s">
        <v>4938</v>
      </c>
      <c r="N592" s="57"/>
      <c r="O592" s="57"/>
      <c r="P592" s="238" t="s">
        <v>1877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2278</v>
      </c>
      <c r="X592" s="59" t="s">
        <v>2278</v>
      </c>
      <c r="Y592" s="59" t="s">
        <v>2278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30" t="s">
        <v>3840</v>
      </c>
      <c r="D593" s="230" t="s">
        <v>2923</v>
      </c>
      <c r="E593" s="225" t="s">
        <v>495</v>
      </c>
      <c r="F593" s="225" t="s">
        <v>495</v>
      </c>
      <c r="G593" s="234">
        <v>0</v>
      </c>
      <c r="H593" s="234">
        <v>0</v>
      </c>
      <c r="I593" s="225" t="s">
        <v>2526</v>
      </c>
      <c r="J593" s="225" t="s">
        <v>1407</v>
      </c>
      <c r="K593" s="232" t="s">
        <v>3853</v>
      </c>
      <c r="L593" s="233" t="s">
        <v>4878</v>
      </c>
      <c r="M593" s="233" t="s">
        <v>4938</v>
      </c>
      <c r="N593" s="57"/>
      <c r="O593" s="57"/>
      <c r="P593" s="238" t="s">
        <v>2923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2278</v>
      </c>
      <c r="X593" s="59" t="s">
        <v>2278</v>
      </c>
      <c r="Y593" s="59" t="s">
        <v>2278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30" t="s">
        <v>3840</v>
      </c>
      <c r="D594" s="230" t="s">
        <v>2924</v>
      </c>
      <c r="E594" s="225" t="s">
        <v>496</v>
      </c>
      <c r="F594" s="225" t="s">
        <v>496</v>
      </c>
      <c r="G594" s="234">
        <v>0</v>
      </c>
      <c r="H594" s="234">
        <v>0</v>
      </c>
      <c r="I594" s="225" t="s">
        <v>2526</v>
      </c>
      <c r="J594" s="225" t="s">
        <v>1407</v>
      </c>
      <c r="K594" s="232" t="s">
        <v>3853</v>
      </c>
      <c r="L594" s="233" t="s">
        <v>4878</v>
      </c>
      <c r="M594" s="233" t="s">
        <v>4938</v>
      </c>
      <c r="N594" s="57"/>
      <c r="O594" s="57"/>
      <c r="P594" s="238" t="s">
        <v>2924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2278</v>
      </c>
      <c r="X594" s="59" t="s">
        <v>2278</v>
      </c>
      <c r="Y594" s="59" t="s">
        <v>2278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30" t="s">
        <v>3840</v>
      </c>
      <c r="D595" s="230" t="s">
        <v>2925</v>
      </c>
      <c r="E595" s="225" t="s">
        <v>497</v>
      </c>
      <c r="F595" s="225" t="s">
        <v>497</v>
      </c>
      <c r="G595" s="234">
        <v>0</v>
      </c>
      <c r="H595" s="234">
        <v>0</v>
      </c>
      <c r="I595" s="225" t="s">
        <v>2526</v>
      </c>
      <c r="J595" s="225" t="s">
        <v>1407</v>
      </c>
      <c r="K595" s="232" t="s">
        <v>3853</v>
      </c>
      <c r="L595" s="233" t="s">
        <v>4878</v>
      </c>
      <c r="M595" s="233" t="s">
        <v>4938</v>
      </c>
      <c r="N595" s="57"/>
      <c r="O595" s="57"/>
      <c r="P595" s="238" t="s">
        <v>2925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2278</v>
      </c>
      <c r="X595" s="59" t="s">
        <v>2278</v>
      </c>
      <c r="Y595" s="59" t="s">
        <v>2278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30" t="s">
        <v>3840</v>
      </c>
      <c r="D596" s="230" t="s">
        <v>2926</v>
      </c>
      <c r="E596" s="225" t="s">
        <v>498</v>
      </c>
      <c r="F596" s="225" t="s">
        <v>498</v>
      </c>
      <c r="G596" s="234">
        <v>0</v>
      </c>
      <c r="H596" s="234">
        <v>0</v>
      </c>
      <c r="I596" s="225" t="s">
        <v>2526</v>
      </c>
      <c r="J596" s="225" t="s">
        <v>1407</v>
      </c>
      <c r="K596" s="232" t="s">
        <v>3853</v>
      </c>
      <c r="L596" s="233" t="s">
        <v>4878</v>
      </c>
      <c r="M596" s="233" t="s">
        <v>4938</v>
      </c>
      <c r="N596" s="57"/>
      <c r="O596" s="57"/>
      <c r="P596" s="238" t="s">
        <v>2926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2278</v>
      </c>
      <c r="X596" s="59" t="s">
        <v>2278</v>
      </c>
      <c r="Y596" s="59" t="s">
        <v>2278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30" t="s">
        <v>3840</v>
      </c>
      <c r="D597" s="230" t="s">
        <v>2927</v>
      </c>
      <c r="E597" s="225" t="s">
        <v>499</v>
      </c>
      <c r="F597" s="225" t="s">
        <v>499</v>
      </c>
      <c r="G597" s="234">
        <v>0</v>
      </c>
      <c r="H597" s="234">
        <v>0</v>
      </c>
      <c r="I597" s="225" t="s">
        <v>2526</v>
      </c>
      <c r="J597" s="225" t="s">
        <v>1407</v>
      </c>
      <c r="K597" s="232" t="s">
        <v>3853</v>
      </c>
      <c r="L597" s="233" t="s">
        <v>4878</v>
      </c>
      <c r="M597" s="233" t="s">
        <v>4938</v>
      </c>
      <c r="N597" s="57"/>
      <c r="O597" s="57"/>
      <c r="P597" s="238" t="s">
        <v>2927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2278</v>
      </c>
      <c r="X597" s="59" t="s">
        <v>2278</v>
      </c>
      <c r="Y597" s="59" t="s">
        <v>2278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30" t="s">
        <v>3840</v>
      </c>
      <c r="D598" s="230" t="s">
        <v>2928</v>
      </c>
      <c r="E598" s="225" t="s">
        <v>500</v>
      </c>
      <c r="F598" s="225" t="s">
        <v>500</v>
      </c>
      <c r="G598" s="234">
        <v>0</v>
      </c>
      <c r="H598" s="234">
        <v>0</v>
      </c>
      <c r="I598" s="225" t="s">
        <v>2526</v>
      </c>
      <c r="J598" s="225" t="s">
        <v>1407</v>
      </c>
      <c r="K598" s="232" t="s">
        <v>3853</v>
      </c>
      <c r="L598" s="233" t="s">
        <v>4878</v>
      </c>
      <c r="M598" s="233" t="s">
        <v>4938</v>
      </c>
      <c r="N598" s="57"/>
      <c r="O598" s="57"/>
      <c r="P598" s="238" t="s">
        <v>2928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2278</v>
      </c>
      <c r="X598" s="59" t="s">
        <v>2278</v>
      </c>
      <c r="Y598" s="59" t="s">
        <v>2278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30" t="s">
        <v>3840</v>
      </c>
      <c r="D599" s="230" t="s">
        <v>2929</v>
      </c>
      <c r="E599" s="225" t="s">
        <v>501</v>
      </c>
      <c r="F599" s="225" t="s">
        <v>501</v>
      </c>
      <c r="G599" s="234">
        <v>0</v>
      </c>
      <c r="H599" s="234">
        <v>0</v>
      </c>
      <c r="I599" s="225" t="s">
        <v>2526</v>
      </c>
      <c r="J599" s="225" t="s">
        <v>1407</v>
      </c>
      <c r="K599" s="232" t="s">
        <v>3853</v>
      </c>
      <c r="L599" s="233" t="s">
        <v>4878</v>
      </c>
      <c r="M599" s="233" t="s">
        <v>4938</v>
      </c>
      <c r="N599" s="57"/>
      <c r="O599" s="57"/>
      <c r="P599" s="238" t="s">
        <v>2929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2278</v>
      </c>
      <c r="X599" s="59" t="s">
        <v>2278</v>
      </c>
      <c r="Y599" s="59" t="s">
        <v>2278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30" t="s">
        <v>3840</v>
      </c>
      <c r="D600" s="230" t="s">
        <v>2930</v>
      </c>
      <c r="E600" s="225" t="s">
        <v>502</v>
      </c>
      <c r="F600" s="225" t="s">
        <v>502</v>
      </c>
      <c r="G600" s="234">
        <v>0</v>
      </c>
      <c r="H600" s="234">
        <v>0</v>
      </c>
      <c r="I600" s="225" t="s">
        <v>2527</v>
      </c>
      <c r="J600" s="225" t="s">
        <v>1407</v>
      </c>
      <c r="K600" s="232" t="s">
        <v>3853</v>
      </c>
      <c r="L600" s="233" t="s">
        <v>4878</v>
      </c>
      <c r="M600" s="233" t="s">
        <v>4938</v>
      </c>
      <c r="N600" s="57"/>
      <c r="O600" s="57"/>
      <c r="P600" s="238" t="s">
        <v>2930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2278</v>
      </c>
      <c r="X600" s="59" t="s">
        <v>2278</v>
      </c>
      <c r="Y600" s="59" t="s">
        <v>2278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30" t="s">
        <v>3840</v>
      </c>
      <c r="D601" s="230" t="s">
        <v>2931</v>
      </c>
      <c r="E601" s="225" t="s">
        <v>503</v>
      </c>
      <c r="F601" s="225" t="s">
        <v>503</v>
      </c>
      <c r="G601" s="234">
        <v>0</v>
      </c>
      <c r="H601" s="234">
        <v>0</v>
      </c>
      <c r="I601" s="225" t="s">
        <v>2527</v>
      </c>
      <c r="J601" s="225" t="s">
        <v>1407</v>
      </c>
      <c r="K601" s="232" t="s">
        <v>3853</v>
      </c>
      <c r="L601" s="233" t="s">
        <v>4878</v>
      </c>
      <c r="M601" s="233" t="s">
        <v>4938</v>
      </c>
      <c r="N601" s="57"/>
      <c r="O601" s="57"/>
      <c r="P601" s="238" t="s">
        <v>2931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2278</v>
      </c>
      <c r="X601" s="59" t="s">
        <v>2278</v>
      </c>
      <c r="Y601" s="59" t="s">
        <v>2278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30" t="s">
        <v>3840</v>
      </c>
      <c r="D602" s="230" t="s">
        <v>2932</v>
      </c>
      <c r="E602" s="225" t="s">
        <v>504</v>
      </c>
      <c r="F602" s="225" t="s">
        <v>504</v>
      </c>
      <c r="G602" s="234">
        <v>0</v>
      </c>
      <c r="H602" s="234">
        <v>0</v>
      </c>
      <c r="I602" s="225" t="s">
        <v>2527</v>
      </c>
      <c r="J602" s="225" t="s">
        <v>1407</v>
      </c>
      <c r="K602" s="232" t="s">
        <v>3853</v>
      </c>
      <c r="L602" s="233" t="s">
        <v>4878</v>
      </c>
      <c r="M602" s="233" t="s">
        <v>4938</v>
      </c>
      <c r="N602" s="57"/>
      <c r="O602" s="57"/>
      <c r="P602" s="238" t="s">
        <v>2932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2278</v>
      </c>
      <c r="X602" s="59" t="s">
        <v>2278</v>
      </c>
      <c r="Y602" s="59" t="s">
        <v>2278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30" t="s">
        <v>3840</v>
      </c>
      <c r="D603" s="230" t="s">
        <v>2933</v>
      </c>
      <c r="E603" s="225" t="s">
        <v>505</v>
      </c>
      <c r="F603" s="225" t="s">
        <v>505</v>
      </c>
      <c r="G603" s="234">
        <v>0</v>
      </c>
      <c r="H603" s="234">
        <v>0</v>
      </c>
      <c r="I603" s="225" t="s">
        <v>2527</v>
      </c>
      <c r="J603" s="225" t="s">
        <v>1407</v>
      </c>
      <c r="K603" s="232" t="s">
        <v>3853</v>
      </c>
      <c r="L603" s="233" t="s">
        <v>4878</v>
      </c>
      <c r="M603" s="233" t="s">
        <v>4938</v>
      </c>
      <c r="N603" s="57"/>
      <c r="O603" s="57"/>
      <c r="P603" s="238" t="s">
        <v>2933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2278</v>
      </c>
      <c r="X603" s="59" t="s">
        <v>2278</v>
      </c>
      <c r="Y603" s="59" t="s">
        <v>2278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30" t="s">
        <v>3840</v>
      </c>
      <c r="D604" s="230" t="s">
        <v>2934</v>
      </c>
      <c r="E604" s="225" t="s">
        <v>506</v>
      </c>
      <c r="F604" s="225" t="s">
        <v>506</v>
      </c>
      <c r="G604" s="234">
        <v>0</v>
      </c>
      <c r="H604" s="234">
        <v>0</v>
      </c>
      <c r="I604" s="225" t="s">
        <v>2527</v>
      </c>
      <c r="J604" s="225" t="s">
        <v>1407</v>
      </c>
      <c r="K604" s="232" t="s">
        <v>3853</v>
      </c>
      <c r="L604" s="233" t="s">
        <v>4878</v>
      </c>
      <c r="M604" s="233" t="s">
        <v>4938</v>
      </c>
      <c r="N604" s="57"/>
      <c r="O604" s="57"/>
      <c r="P604" s="238" t="s">
        <v>2934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2278</v>
      </c>
      <c r="X604" s="59" t="s">
        <v>2278</v>
      </c>
      <c r="Y604" s="59" t="s">
        <v>2278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30" t="s">
        <v>3840</v>
      </c>
      <c r="D605" s="230" t="s">
        <v>2935</v>
      </c>
      <c r="E605" s="225" t="s">
        <v>507</v>
      </c>
      <c r="F605" s="225" t="s">
        <v>507</v>
      </c>
      <c r="G605" s="234">
        <v>0</v>
      </c>
      <c r="H605" s="234">
        <v>0</v>
      </c>
      <c r="I605" s="225" t="s">
        <v>2527</v>
      </c>
      <c r="J605" s="225" t="s">
        <v>1407</v>
      </c>
      <c r="K605" s="232" t="s">
        <v>3853</v>
      </c>
      <c r="L605" s="233" t="s">
        <v>4878</v>
      </c>
      <c r="M605" s="233" t="s">
        <v>4938</v>
      </c>
      <c r="N605" s="57"/>
      <c r="O605" s="57"/>
      <c r="P605" s="238" t="s">
        <v>2935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2278</v>
      </c>
      <c r="X605" s="59" t="s">
        <v>2278</v>
      </c>
      <c r="Y605" s="59" t="s">
        <v>2278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30" t="s">
        <v>3840</v>
      </c>
      <c r="D606" s="230" t="s">
        <v>2936</v>
      </c>
      <c r="E606" s="225" t="s">
        <v>508</v>
      </c>
      <c r="F606" s="225" t="s">
        <v>508</v>
      </c>
      <c r="G606" s="234">
        <v>0</v>
      </c>
      <c r="H606" s="234">
        <v>0</v>
      </c>
      <c r="I606" s="225" t="s">
        <v>2527</v>
      </c>
      <c r="J606" s="225" t="s">
        <v>1407</v>
      </c>
      <c r="K606" s="232" t="s">
        <v>3853</v>
      </c>
      <c r="L606" s="233" t="s">
        <v>4878</v>
      </c>
      <c r="M606" s="233" t="s">
        <v>4938</v>
      </c>
      <c r="N606" s="57"/>
      <c r="O606" s="57"/>
      <c r="P606" s="238" t="s">
        <v>2936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2278</v>
      </c>
      <c r="X606" s="59" t="s">
        <v>2278</v>
      </c>
      <c r="Y606" s="59" t="s">
        <v>2278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30" t="s">
        <v>3840</v>
      </c>
      <c r="D607" s="230" t="s">
        <v>2937</v>
      </c>
      <c r="E607" s="225" t="s">
        <v>509</v>
      </c>
      <c r="F607" s="225" t="s">
        <v>509</v>
      </c>
      <c r="G607" s="234">
        <v>0</v>
      </c>
      <c r="H607" s="234">
        <v>0</v>
      </c>
      <c r="I607" s="225" t="s">
        <v>2527</v>
      </c>
      <c r="J607" s="225" t="s">
        <v>1407</v>
      </c>
      <c r="K607" s="232" t="s">
        <v>3853</v>
      </c>
      <c r="L607" s="233" t="s">
        <v>4878</v>
      </c>
      <c r="M607" s="233" t="s">
        <v>4938</v>
      </c>
      <c r="N607" s="57"/>
      <c r="O607" s="57"/>
      <c r="P607" s="238" t="s">
        <v>2937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2278</v>
      </c>
      <c r="X607" s="59" t="s">
        <v>2278</v>
      </c>
      <c r="Y607" s="59" t="s">
        <v>2278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30" t="s">
        <v>3840</v>
      </c>
      <c r="D608" s="230" t="s">
        <v>2938</v>
      </c>
      <c r="E608" s="225" t="s">
        <v>510</v>
      </c>
      <c r="F608" s="225" t="s">
        <v>510</v>
      </c>
      <c r="G608" s="234">
        <v>0</v>
      </c>
      <c r="H608" s="234">
        <v>0</v>
      </c>
      <c r="I608" s="225" t="s">
        <v>2527</v>
      </c>
      <c r="J608" s="225" t="s">
        <v>1407</v>
      </c>
      <c r="K608" s="232" t="s">
        <v>3853</v>
      </c>
      <c r="L608" s="233" t="s">
        <v>4878</v>
      </c>
      <c r="M608" s="233" t="s">
        <v>4938</v>
      </c>
      <c r="N608" s="57"/>
      <c r="O608" s="57"/>
      <c r="P608" s="238" t="s">
        <v>2938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2278</v>
      </c>
      <c r="X608" s="59" t="s">
        <v>2278</v>
      </c>
      <c r="Y608" s="59" t="s">
        <v>2278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30" t="s">
        <v>3840</v>
      </c>
      <c r="D609" s="230" t="s">
        <v>2939</v>
      </c>
      <c r="E609" s="225" t="s">
        <v>511</v>
      </c>
      <c r="F609" s="225" t="s">
        <v>511</v>
      </c>
      <c r="G609" s="234">
        <v>0</v>
      </c>
      <c r="H609" s="234">
        <v>0</v>
      </c>
      <c r="I609" s="225" t="s">
        <v>2527</v>
      </c>
      <c r="J609" s="225" t="s">
        <v>1407</v>
      </c>
      <c r="K609" s="232" t="s">
        <v>3853</v>
      </c>
      <c r="L609" s="233" t="s">
        <v>4878</v>
      </c>
      <c r="M609" s="233" t="s">
        <v>4938</v>
      </c>
      <c r="N609" s="57"/>
      <c r="O609" s="57"/>
      <c r="P609" s="238" t="s">
        <v>2939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2278</v>
      </c>
      <c r="X609" s="59" t="s">
        <v>2278</v>
      </c>
      <c r="Y609" s="59" t="s">
        <v>2278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30" t="s">
        <v>3840</v>
      </c>
      <c r="D610" s="230" t="s">
        <v>2940</v>
      </c>
      <c r="E610" s="225" t="s">
        <v>160</v>
      </c>
      <c r="F610" s="225" t="s">
        <v>160</v>
      </c>
      <c r="G610" s="234">
        <v>0</v>
      </c>
      <c r="H610" s="234">
        <v>0</v>
      </c>
      <c r="I610" s="225" t="s">
        <v>2527</v>
      </c>
      <c r="J610" s="225" t="s">
        <v>1407</v>
      </c>
      <c r="K610" s="232" t="s">
        <v>3853</v>
      </c>
      <c r="L610" s="233" t="s">
        <v>4878</v>
      </c>
      <c r="M610" s="233" t="s">
        <v>4938</v>
      </c>
      <c r="N610" s="57"/>
      <c r="O610" s="57"/>
      <c r="P610" s="238" t="s">
        <v>2940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2278</v>
      </c>
      <c r="X610" s="59" t="s">
        <v>2278</v>
      </c>
      <c r="Y610" s="59" t="s">
        <v>2278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30" t="s">
        <v>3840</v>
      </c>
      <c r="D611" s="230" t="s">
        <v>2941</v>
      </c>
      <c r="E611" s="225" t="s">
        <v>512</v>
      </c>
      <c r="F611" s="225" t="s">
        <v>512</v>
      </c>
      <c r="G611" s="234">
        <v>0</v>
      </c>
      <c r="H611" s="234">
        <v>0</v>
      </c>
      <c r="I611" s="225" t="s">
        <v>2527</v>
      </c>
      <c r="J611" s="225" t="s">
        <v>1407</v>
      </c>
      <c r="K611" s="232" t="s">
        <v>3853</v>
      </c>
      <c r="L611" s="233" t="s">
        <v>4878</v>
      </c>
      <c r="M611" s="233" t="s">
        <v>4938</v>
      </c>
      <c r="N611" s="57"/>
      <c r="O611" s="57"/>
      <c r="P611" s="238" t="s">
        <v>2941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2278</v>
      </c>
      <c r="X611" s="59" t="s">
        <v>2278</v>
      </c>
      <c r="Y611" s="59" t="s">
        <v>2278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30" t="s">
        <v>3840</v>
      </c>
      <c r="D612" s="230" t="s">
        <v>2942</v>
      </c>
      <c r="E612" s="225" t="s">
        <v>513</v>
      </c>
      <c r="F612" s="225" t="s">
        <v>513</v>
      </c>
      <c r="G612" s="234">
        <v>0</v>
      </c>
      <c r="H612" s="234">
        <v>0</v>
      </c>
      <c r="I612" s="225" t="s">
        <v>2527</v>
      </c>
      <c r="J612" s="225" t="s">
        <v>1407</v>
      </c>
      <c r="K612" s="232" t="s">
        <v>3853</v>
      </c>
      <c r="L612" s="233" t="s">
        <v>4878</v>
      </c>
      <c r="M612" s="233" t="s">
        <v>4938</v>
      </c>
      <c r="N612" s="57"/>
      <c r="O612" s="57"/>
      <c r="P612" s="238" t="s">
        <v>2942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2278</v>
      </c>
      <c r="X612" s="59" t="s">
        <v>2278</v>
      </c>
      <c r="Y612" s="59" t="s">
        <v>2278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30" t="s">
        <v>3840</v>
      </c>
      <c r="D613" s="230" t="s">
        <v>2943</v>
      </c>
      <c r="E613" s="225" t="s">
        <v>514</v>
      </c>
      <c r="F613" s="225" t="s">
        <v>514</v>
      </c>
      <c r="G613" s="236">
        <v>0</v>
      </c>
      <c r="H613" s="236">
        <v>0</v>
      </c>
      <c r="I613" s="225" t="s">
        <v>2527</v>
      </c>
      <c r="J613" s="225" t="s">
        <v>1407</v>
      </c>
      <c r="K613" s="232" t="s">
        <v>3853</v>
      </c>
      <c r="L613" s="233" t="s">
        <v>4878</v>
      </c>
      <c r="M613" s="233" t="s">
        <v>4938</v>
      </c>
      <c r="N613" s="57"/>
      <c r="O613" s="57"/>
      <c r="P613" s="238" t="s">
        <v>2943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2278</v>
      </c>
      <c r="X613" s="59" t="s">
        <v>2278</v>
      </c>
      <c r="Y613" s="59" t="s">
        <v>2278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30" t="s">
        <v>3840</v>
      </c>
      <c r="D614" s="230" t="s">
        <v>2944</v>
      </c>
      <c r="E614" s="225" t="s">
        <v>515</v>
      </c>
      <c r="F614" s="225" t="s">
        <v>515</v>
      </c>
      <c r="G614" s="234">
        <v>0</v>
      </c>
      <c r="H614" s="234">
        <v>0</v>
      </c>
      <c r="I614" s="225" t="s">
        <v>2527</v>
      </c>
      <c r="J614" s="225" t="s">
        <v>1407</v>
      </c>
      <c r="K614" s="232" t="s">
        <v>3853</v>
      </c>
      <c r="L614" s="233" t="s">
        <v>4878</v>
      </c>
      <c r="M614" s="233" t="s">
        <v>4938</v>
      </c>
      <c r="N614" s="57"/>
      <c r="O614" s="57"/>
      <c r="P614" s="238" t="s">
        <v>2944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2278</v>
      </c>
      <c r="X614" s="59" t="s">
        <v>2278</v>
      </c>
      <c r="Y614" s="59" t="s">
        <v>2278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30" t="s">
        <v>3840</v>
      </c>
      <c r="D615" s="230" t="s">
        <v>2945</v>
      </c>
      <c r="E615" s="225" t="s">
        <v>516</v>
      </c>
      <c r="F615" s="225" t="s">
        <v>516</v>
      </c>
      <c r="G615" s="234">
        <v>0</v>
      </c>
      <c r="H615" s="234">
        <v>0</v>
      </c>
      <c r="I615" s="225" t="s">
        <v>2527</v>
      </c>
      <c r="J615" s="225" t="s">
        <v>1407</v>
      </c>
      <c r="K615" s="232" t="s">
        <v>3853</v>
      </c>
      <c r="L615" s="233" t="s">
        <v>4878</v>
      </c>
      <c r="M615" s="233" t="s">
        <v>4938</v>
      </c>
      <c r="N615" s="57"/>
      <c r="O615" s="57"/>
      <c r="P615" s="238" t="s">
        <v>2945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2278</v>
      </c>
      <c r="X615" s="59" t="s">
        <v>2278</v>
      </c>
      <c r="Y615" s="59" t="s">
        <v>2278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30" t="s">
        <v>3840</v>
      </c>
      <c r="D616" s="230" t="s">
        <v>2946</v>
      </c>
      <c r="E616" s="225" t="s">
        <v>517</v>
      </c>
      <c r="F616" s="225" t="s">
        <v>517</v>
      </c>
      <c r="G616" s="234">
        <v>0</v>
      </c>
      <c r="H616" s="234">
        <v>0</v>
      </c>
      <c r="I616" s="225" t="s">
        <v>2527</v>
      </c>
      <c r="J616" s="225" t="s">
        <v>1407</v>
      </c>
      <c r="K616" s="232" t="s">
        <v>3853</v>
      </c>
      <c r="L616" s="233" t="s">
        <v>4878</v>
      </c>
      <c r="M616" s="233" t="s">
        <v>4938</v>
      </c>
      <c r="N616" s="57"/>
      <c r="O616" s="57"/>
      <c r="P616" s="238" t="s">
        <v>2946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2278</v>
      </c>
      <c r="X616" s="59" t="s">
        <v>2278</v>
      </c>
      <c r="Y616" s="59" t="s">
        <v>2278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30" t="s">
        <v>3840</v>
      </c>
      <c r="D617" s="230" t="s">
        <v>2947</v>
      </c>
      <c r="E617" s="225" t="s">
        <v>56</v>
      </c>
      <c r="F617" s="225" t="s">
        <v>56</v>
      </c>
      <c r="G617" s="234">
        <v>0</v>
      </c>
      <c r="H617" s="234">
        <v>0</v>
      </c>
      <c r="I617" s="225" t="s">
        <v>2527</v>
      </c>
      <c r="J617" s="225" t="s">
        <v>1407</v>
      </c>
      <c r="K617" s="232" t="s">
        <v>3853</v>
      </c>
      <c r="L617" s="233" t="s">
        <v>4878</v>
      </c>
      <c r="M617" s="233" t="s">
        <v>4938</v>
      </c>
      <c r="N617" s="57"/>
      <c r="O617" s="57"/>
      <c r="P617" s="238" t="s">
        <v>2947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2278</v>
      </c>
      <c r="X617" s="59" t="s">
        <v>2278</v>
      </c>
      <c r="Y617" s="59" t="s">
        <v>2278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30" t="s">
        <v>3840</v>
      </c>
      <c r="D618" s="230" t="s">
        <v>2948</v>
      </c>
      <c r="E618" s="225" t="s">
        <v>518</v>
      </c>
      <c r="F618" s="225" t="s">
        <v>518</v>
      </c>
      <c r="G618" s="234">
        <v>0</v>
      </c>
      <c r="H618" s="234">
        <v>0</v>
      </c>
      <c r="I618" s="225" t="s">
        <v>2527</v>
      </c>
      <c r="J618" s="225" t="s">
        <v>1407</v>
      </c>
      <c r="K618" s="232" t="s">
        <v>3853</v>
      </c>
      <c r="L618" s="233" t="s">
        <v>4878</v>
      </c>
      <c r="M618" s="233" t="s">
        <v>4938</v>
      </c>
      <c r="N618" s="57"/>
      <c r="O618" s="57"/>
      <c r="P618" s="238" t="s">
        <v>2948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2278</v>
      </c>
      <c r="X618" s="59" t="s">
        <v>2278</v>
      </c>
      <c r="Y618" s="59" t="s">
        <v>2278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30" t="s">
        <v>3840</v>
      </c>
      <c r="D619" s="230" t="s">
        <v>2949</v>
      </c>
      <c r="E619" s="225" t="s">
        <v>519</v>
      </c>
      <c r="F619" s="225" t="s">
        <v>519</v>
      </c>
      <c r="G619" s="234">
        <v>0</v>
      </c>
      <c r="H619" s="234">
        <v>0</v>
      </c>
      <c r="I619" s="225" t="s">
        <v>2527</v>
      </c>
      <c r="J619" s="225" t="s">
        <v>1407</v>
      </c>
      <c r="K619" s="232" t="s">
        <v>3853</v>
      </c>
      <c r="L619" s="233" t="s">
        <v>4878</v>
      </c>
      <c r="M619" s="233" t="s">
        <v>4938</v>
      </c>
      <c r="N619" s="57"/>
      <c r="O619" s="57"/>
      <c r="P619" s="238" t="s">
        <v>2949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2278</v>
      </c>
      <c r="X619" s="59" t="s">
        <v>2278</v>
      </c>
      <c r="Y619" s="59" t="s">
        <v>2278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30" t="s">
        <v>3840</v>
      </c>
      <c r="D620" s="230" t="s">
        <v>2950</v>
      </c>
      <c r="E620" s="225" t="s">
        <v>520</v>
      </c>
      <c r="F620" s="225" t="s">
        <v>520</v>
      </c>
      <c r="G620" s="234">
        <v>0</v>
      </c>
      <c r="H620" s="234">
        <v>0</v>
      </c>
      <c r="I620" s="225" t="s">
        <v>2527</v>
      </c>
      <c r="J620" s="225" t="s">
        <v>1407</v>
      </c>
      <c r="K620" s="232" t="s">
        <v>3853</v>
      </c>
      <c r="L620" s="233" t="s">
        <v>4878</v>
      </c>
      <c r="M620" s="233" t="s">
        <v>4938</v>
      </c>
      <c r="N620" s="57"/>
      <c r="O620" s="57"/>
      <c r="P620" s="238" t="s">
        <v>2950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2278</v>
      </c>
      <c r="X620" s="59" t="s">
        <v>2278</v>
      </c>
      <c r="Y620" s="59" t="s">
        <v>2278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30" t="s">
        <v>3840</v>
      </c>
      <c r="D621" s="230" t="s">
        <v>2951</v>
      </c>
      <c r="E621" s="225" t="s">
        <v>521</v>
      </c>
      <c r="F621" s="225" t="s">
        <v>521</v>
      </c>
      <c r="G621" s="234">
        <v>0</v>
      </c>
      <c r="H621" s="234">
        <v>0</v>
      </c>
      <c r="I621" s="225" t="s">
        <v>2527</v>
      </c>
      <c r="J621" s="225" t="s">
        <v>1407</v>
      </c>
      <c r="K621" s="232" t="s">
        <v>3853</v>
      </c>
      <c r="L621" s="233" t="s">
        <v>4878</v>
      </c>
      <c r="M621" s="233" t="s">
        <v>4938</v>
      </c>
      <c r="N621" s="57"/>
      <c r="O621" s="57"/>
      <c r="P621" s="238" t="s">
        <v>2951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2278</v>
      </c>
      <c r="X621" s="59" t="s">
        <v>2278</v>
      </c>
      <c r="Y621" s="59" t="s">
        <v>2278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30" t="s">
        <v>3840</v>
      </c>
      <c r="D622" s="230" t="s">
        <v>2952</v>
      </c>
      <c r="E622" s="225" t="s">
        <v>522</v>
      </c>
      <c r="F622" s="225" t="s">
        <v>522</v>
      </c>
      <c r="G622" s="234">
        <v>0</v>
      </c>
      <c r="H622" s="234">
        <v>0</v>
      </c>
      <c r="I622" s="225" t="s">
        <v>2527</v>
      </c>
      <c r="J622" s="225" t="s">
        <v>1407</v>
      </c>
      <c r="K622" s="232" t="s">
        <v>3853</v>
      </c>
      <c r="L622" s="233" t="s">
        <v>4878</v>
      </c>
      <c r="M622" s="233" t="s">
        <v>4938</v>
      </c>
      <c r="N622" s="57"/>
      <c r="O622" s="57"/>
      <c r="P622" s="238" t="s">
        <v>2952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2278</v>
      </c>
      <c r="X622" s="59" t="s">
        <v>2278</v>
      </c>
      <c r="Y622" s="59" t="s">
        <v>2278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30" t="s">
        <v>3840</v>
      </c>
      <c r="D623" s="230" t="s">
        <v>2953</v>
      </c>
      <c r="E623" s="225" t="s">
        <v>523</v>
      </c>
      <c r="F623" s="225" t="s">
        <v>523</v>
      </c>
      <c r="G623" s="234">
        <v>0</v>
      </c>
      <c r="H623" s="234">
        <v>0</v>
      </c>
      <c r="I623" s="225" t="s">
        <v>2527</v>
      </c>
      <c r="J623" s="225" t="s">
        <v>1407</v>
      </c>
      <c r="K623" s="232" t="s">
        <v>3853</v>
      </c>
      <c r="L623" s="233" t="s">
        <v>4878</v>
      </c>
      <c r="M623" s="233" t="s">
        <v>4938</v>
      </c>
      <c r="N623" s="57"/>
      <c r="O623" s="57"/>
      <c r="P623" s="238" t="s">
        <v>2953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2278</v>
      </c>
      <c r="X623" s="59" t="s">
        <v>2278</v>
      </c>
      <c r="Y623" s="59" t="s">
        <v>2278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30" t="s">
        <v>3840</v>
      </c>
      <c r="D624" s="230" t="s">
        <v>2954</v>
      </c>
      <c r="E624" s="225" t="s">
        <v>524</v>
      </c>
      <c r="F624" s="225" t="s">
        <v>524</v>
      </c>
      <c r="G624" s="234">
        <v>0</v>
      </c>
      <c r="H624" s="234">
        <v>0</v>
      </c>
      <c r="I624" s="225" t="s">
        <v>2527</v>
      </c>
      <c r="J624" s="225" t="s">
        <v>1407</v>
      </c>
      <c r="K624" s="232" t="s">
        <v>3853</v>
      </c>
      <c r="L624" s="233" t="s">
        <v>4878</v>
      </c>
      <c r="M624" s="233" t="s">
        <v>4938</v>
      </c>
      <c r="N624" s="57"/>
      <c r="O624" s="57"/>
      <c r="P624" s="238" t="s">
        <v>2954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2278</v>
      </c>
      <c r="X624" s="59" t="s">
        <v>2278</v>
      </c>
      <c r="Y624" s="59" t="s">
        <v>2278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30" t="s">
        <v>3840</v>
      </c>
      <c r="D625" s="230" t="s">
        <v>2955</v>
      </c>
      <c r="E625" s="225" t="s">
        <v>525</v>
      </c>
      <c r="F625" s="225" t="s">
        <v>525</v>
      </c>
      <c r="G625" s="234">
        <v>0</v>
      </c>
      <c r="H625" s="234">
        <v>0</v>
      </c>
      <c r="I625" s="225" t="s">
        <v>2527</v>
      </c>
      <c r="J625" s="225" t="s">
        <v>1407</v>
      </c>
      <c r="K625" s="232" t="s">
        <v>3853</v>
      </c>
      <c r="L625" s="233" t="s">
        <v>4878</v>
      </c>
      <c r="M625" s="233" t="s">
        <v>4938</v>
      </c>
      <c r="N625" s="57"/>
      <c r="O625" s="57"/>
      <c r="P625" s="238" t="s">
        <v>2955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2278</v>
      </c>
      <c r="X625" s="59" t="s">
        <v>2278</v>
      </c>
      <c r="Y625" s="59" t="s">
        <v>2278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30" t="s">
        <v>3840</v>
      </c>
      <c r="D626" s="230" t="s">
        <v>2956</v>
      </c>
      <c r="E626" s="225" t="s">
        <v>527</v>
      </c>
      <c r="F626" s="225" t="s">
        <v>526</v>
      </c>
      <c r="G626" s="234">
        <v>0</v>
      </c>
      <c r="H626" s="234">
        <v>0</v>
      </c>
      <c r="I626" s="225" t="s">
        <v>1</v>
      </c>
      <c r="J626" s="225" t="s">
        <v>1407</v>
      </c>
      <c r="K626" s="232" t="s">
        <v>3853</v>
      </c>
      <c r="L626" s="233" t="s">
        <v>4878</v>
      </c>
      <c r="M626" s="233" t="s">
        <v>4938</v>
      </c>
      <c r="N626" s="57"/>
      <c r="O626" s="57"/>
      <c r="P626" s="238" t="s">
        <v>2956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2278</v>
      </c>
      <c r="X626" s="59" t="s">
        <v>2278</v>
      </c>
      <c r="Y626" s="59" t="s">
        <v>2278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30" t="s">
        <v>3840</v>
      </c>
      <c r="D627" s="230" t="s">
        <v>2957</v>
      </c>
      <c r="E627" s="225" t="s">
        <v>527</v>
      </c>
      <c r="F627" s="225" t="s">
        <v>528</v>
      </c>
      <c r="G627" s="234">
        <v>0</v>
      </c>
      <c r="H627" s="234">
        <v>0</v>
      </c>
      <c r="I627" s="225" t="s">
        <v>1</v>
      </c>
      <c r="J627" s="225" t="s">
        <v>1407</v>
      </c>
      <c r="K627" s="232" t="s">
        <v>3853</v>
      </c>
      <c r="L627" s="233" t="s">
        <v>4878</v>
      </c>
      <c r="M627" s="233" t="s">
        <v>4938</v>
      </c>
      <c r="N627" s="57"/>
      <c r="O627" s="57"/>
      <c r="P627" s="238" t="s">
        <v>2957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2278</v>
      </c>
      <c r="X627" s="59" t="s">
        <v>2278</v>
      </c>
      <c r="Y627" s="59" t="s">
        <v>2278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30" t="s">
        <v>3840</v>
      </c>
      <c r="D628" s="230" t="s">
        <v>2958</v>
      </c>
      <c r="E628" s="225" t="s">
        <v>527</v>
      </c>
      <c r="F628" s="225" t="s">
        <v>529</v>
      </c>
      <c r="G628" s="234">
        <v>0</v>
      </c>
      <c r="H628" s="234">
        <v>0</v>
      </c>
      <c r="I628" s="225" t="s">
        <v>1</v>
      </c>
      <c r="J628" s="225" t="s">
        <v>1407</v>
      </c>
      <c r="K628" s="232" t="s">
        <v>3853</v>
      </c>
      <c r="L628" s="233" t="s">
        <v>4878</v>
      </c>
      <c r="M628" s="233" t="s">
        <v>4938</v>
      </c>
      <c r="N628" s="57"/>
      <c r="O628" s="57"/>
      <c r="P628" s="238" t="s">
        <v>2958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2278</v>
      </c>
      <c r="X628" s="59" t="s">
        <v>2278</v>
      </c>
      <c r="Y628" s="59" t="s">
        <v>2278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30" t="s">
        <v>3840</v>
      </c>
      <c r="D629" s="230" t="s">
        <v>2959</v>
      </c>
      <c r="E629" s="225" t="s">
        <v>527</v>
      </c>
      <c r="F629" s="225" t="s">
        <v>530</v>
      </c>
      <c r="G629" s="234">
        <v>0</v>
      </c>
      <c r="H629" s="234">
        <v>0</v>
      </c>
      <c r="I629" s="225" t="s">
        <v>1</v>
      </c>
      <c r="J629" s="225" t="s">
        <v>1407</v>
      </c>
      <c r="K629" s="232" t="s">
        <v>3853</v>
      </c>
      <c r="L629" s="233" t="s">
        <v>4878</v>
      </c>
      <c r="M629" s="233" t="s">
        <v>4938</v>
      </c>
      <c r="N629" s="57"/>
      <c r="O629" s="57"/>
      <c r="P629" s="238" t="s">
        <v>2959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2278</v>
      </c>
      <c r="X629" s="59" t="s">
        <v>2278</v>
      </c>
      <c r="Y629" s="59" t="s">
        <v>2278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30" t="s">
        <v>3840</v>
      </c>
      <c r="D630" s="230" t="s">
        <v>2960</v>
      </c>
      <c r="E630" s="225" t="s">
        <v>527</v>
      </c>
      <c r="F630" s="225" t="s">
        <v>531</v>
      </c>
      <c r="G630" s="234">
        <v>0</v>
      </c>
      <c r="H630" s="234">
        <v>0</v>
      </c>
      <c r="I630" s="225" t="s">
        <v>1</v>
      </c>
      <c r="J630" s="225" t="s">
        <v>1407</v>
      </c>
      <c r="K630" s="232" t="s">
        <v>3853</v>
      </c>
      <c r="L630" s="233" t="s">
        <v>4878</v>
      </c>
      <c r="M630" s="233" t="s">
        <v>4938</v>
      </c>
      <c r="N630" s="57"/>
      <c r="O630" s="57"/>
      <c r="P630" s="238" t="s">
        <v>2960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2278</v>
      </c>
      <c r="X630" s="59" t="s">
        <v>2278</v>
      </c>
      <c r="Y630" s="59" t="s">
        <v>2278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30" t="s">
        <v>3840</v>
      </c>
      <c r="D631" s="230" t="s">
        <v>2961</v>
      </c>
      <c r="E631" s="225" t="s">
        <v>527</v>
      </c>
      <c r="F631" s="225" t="s">
        <v>532</v>
      </c>
      <c r="G631" s="234">
        <v>0</v>
      </c>
      <c r="H631" s="234">
        <v>0</v>
      </c>
      <c r="I631" s="225" t="s">
        <v>1</v>
      </c>
      <c r="J631" s="225" t="s">
        <v>1407</v>
      </c>
      <c r="K631" s="232" t="s">
        <v>3853</v>
      </c>
      <c r="L631" s="233" t="s">
        <v>4878</v>
      </c>
      <c r="M631" s="233" t="s">
        <v>4938</v>
      </c>
      <c r="N631" s="57"/>
      <c r="O631" s="57"/>
      <c r="P631" s="238" t="s">
        <v>2961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2278</v>
      </c>
      <c r="X631" s="59" t="s">
        <v>2278</v>
      </c>
      <c r="Y631" s="59" t="s">
        <v>2278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30" t="s">
        <v>3840</v>
      </c>
      <c r="D632" s="230" t="s">
        <v>2962</v>
      </c>
      <c r="E632" s="225" t="s">
        <v>527</v>
      </c>
      <c r="F632" s="225" t="s">
        <v>533</v>
      </c>
      <c r="G632" s="234">
        <v>0</v>
      </c>
      <c r="H632" s="234">
        <v>0</v>
      </c>
      <c r="I632" s="225" t="s">
        <v>1</v>
      </c>
      <c r="J632" s="225" t="s">
        <v>1407</v>
      </c>
      <c r="K632" s="232" t="s">
        <v>3853</v>
      </c>
      <c r="L632" s="233" t="s">
        <v>4878</v>
      </c>
      <c r="M632" s="233" t="s">
        <v>4938</v>
      </c>
      <c r="N632" s="57"/>
      <c r="O632" s="57"/>
      <c r="P632" s="238" t="s">
        <v>2962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2278</v>
      </c>
      <c r="X632" s="59" t="s">
        <v>2278</v>
      </c>
      <c r="Y632" s="59" t="s">
        <v>2278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30" t="s">
        <v>3840</v>
      </c>
      <c r="D633" s="230" t="s">
        <v>2963</v>
      </c>
      <c r="E633" s="225" t="s">
        <v>527</v>
      </c>
      <c r="F633" s="225" t="s">
        <v>534</v>
      </c>
      <c r="G633" s="234">
        <v>0</v>
      </c>
      <c r="H633" s="234">
        <v>0</v>
      </c>
      <c r="I633" s="225" t="s">
        <v>1</v>
      </c>
      <c r="J633" s="225" t="s">
        <v>1407</v>
      </c>
      <c r="K633" s="232" t="s">
        <v>3853</v>
      </c>
      <c r="L633" s="233" t="s">
        <v>4878</v>
      </c>
      <c r="M633" s="233" t="s">
        <v>4938</v>
      </c>
      <c r="N633" s="57"/>
      <c r="O633" s="57"/>
      <c r="P633" s="238" t="s">
        <v>2963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2278</v>
      </c>
      <c r="X633" s="59" t="s">
        <v>2278</v>
      </c>
      <c r="Y633" s="59" t="s">
        <v>2278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30" t="s">
        <v>3840</v>
      </c>
      <c r="D634" s="230" t="s">
        <v>2964</v>
      </c>
      <c r="E634" s="225" t="s">
        <v>527</v>
      </c>
      <c r="F634" s="225" t="s">
        <v>535</v>
      </c>
      <c r="G634" s="234">
        <v>0</v>
      </c>
      <c r="H634" s="234">
        <v>0</v>
      </c>
      <c r="I634" s="225" t="s">
        <v>1</v>
      </c>
      <c r="J634" s="225" t="s">
        <v>1407</v>
      </c>
      <c r="K634" s="232" t="s">
        <v>3853</v>
      </c>
      <c r="L634" s="233" t="s">
        <v>4878</v>
      </c>
      <c r="M634" s="233" t="s">
        <v>4938</v>
      </c>
      <c r="N634" s="57"/>
      <c r="O634" s="57"/>
      <c r="P634" s="238" t="s">
        <v>2964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2278</v>
      </c>
      <c r="X634" s="59" t="s">
        <v>2278</v>
      </c>
      <c r="Y634" s="59" t="s">
        <v>2278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30" t="s">
        <v>3840</v>
      </c>
      <c r="D635" s="230" t="s">
        <v>2965</v>
      </c>
      <c r="E635" s="225" t="s">
        <v>527</v>
      </c>
      <c r="F635" s="226" t="s">
        <v>536</v>
      </c>
      <c r="G635" s="235">
        <v>0</v>
      </c>
      <c r="H635" s="235">
        <v>0</v>
      </c>
      <c r="I635" s="225" t="s">
        <v>1</v>
      </c>
      <c r="J635" s="225" t="s">
        <v>1407</v>
      </c>
      <c r="K635" s="232" t="s">
        <v>3853</v>
      </c>
      <c r="L635" s="233" t="s">
        <v>4878</v>
      </c>
      <c r="M635" s="233" t="s">
        <v>4938</v>
      </c>
      <c r="P635" s="238" t="s">
        <v>2965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2278</v>
      </c>
      <c r="X635" s="98" t="s">
        <v>2278</v>
      </c>
      <c r="Y635" s="98" t="s">
        <v>2278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30" t="s">
        <v>3840</v>
      </c>
      <c r="D636" s="230" t="s">
        <v>2966</v>
      </c>
      <c r="E636" s="225" t="s">
        <v>527</v>
      </c>
      <c r="F636" s="225" t="s">
        <v>537</v>
      </c>
      <c r="G636" s="234">
        <v>0</v>
      </c>
      <c r="H636" s="234">
        <v>0</v>
      </c>
      <c r="I636" s="225" t="s">
        <v>1</v>
      </c>
      <c r="J636" s="225" t="s">
        <v>1407</v>
      </c>
      <c r="K636" s="232" t="s">
        <v>3853</v>
      </c>
      <c r="L636" s="233" t="s">
        <v>4878</v>
      </c>
      <c r="M636" s="233" t="s">
        <v>4938</v>
      </c>
      <c r="N636" s="57"/>
      <c r="O636" s="57"/>
      <c r="P636" s="238" t="s">
        <v>2966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2278</v>
      </c>
      <c r="X636" s="59" t="s">
        <v>2278</v>
      </c>
      <c r="Y636" s="59" t="s">
        <v>2278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30" t="s">
        <v>3840</v>
      </c>
      <c r="D637" s="230" t="s">
        <v>2967</v>
      </c>
      <c r="E637" s="225" t="s">
        <v>527</v>
      </c>
      <c r="F637" s="225" t="s">
        <v>538</v>
      </c>
      <c r="G637" s="234">
        <v>0</v>
      </c>
      <c r="H637" s="234">
        <v>0</v>
      </c>
      <c r="I637" s="225" t="s">
        <v>1</v>
      </c>
      <c r="J637" s="225" t="s">
        <v>1407</v>
      </c>
      <c r="K637" s="232" t="s">
        <v>3853</v>
      </c>
      <c r="L637" s="233" t="s">
        <v>4878</v>
      </c>
      <c r="M637" s="233" t="s">
        <v>4938</v>
      </c>
      <c r="N637" s="57"/>
      <c r="O637" s="57"/>
      <c r="P637" s="238" t="s">
        <v>2967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2278</v>
      </c>
      <c r="X637" s="59" t="s">
        <v>2278</v>
      </c>
      <c r="Y637" s="59" t="s">
        <v>2278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30" t="s">
        <v>3840</v>
      </c>
      <c r="D638" s="230" t="s">
        <v>2968</v>
      </c>
      <c r="E638" s="225" t="s">
        <v>527</v>
      </c>
      <c r="F638" s="225" t="s">
        <v>539</v>
      </c>
      <c r="G638" s="234">
        <v>0</v>
      </c>
      <c r="H638" s="234">
        <v>0</v>
      </c>
      <c r="I638" s="225" t="s">
        <v>1</v>
      </c>
      <c r="J638" s="225" t="s">
        <v>1407</v>
      </c>
      <c r="K638" s="232" t="s">
        <v>3853</v>
      </c>
      <c r="L638" s="233" t="s">
        <v>4878</v>
      </c>
      <c r="M638" s="233" t="s">
        <v>4938</v>
      </c>
      <c r="N638" s="57"/>
      <c r="O638" s="57"/>
      <c r="P638" s="238" t="s">
        <v>2968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2278</v>
      </c>
      <c r="X638" s="59" t="s">
        <v>2278</v>
      </c>
      <c r="Y638" s="59" t="s">
        <v>2278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30" t="s">
        <v>3840</v>
      </c>
      <c r="D639" s="230" t="s">
        <v>2969</v>
      </c>
      <c r="E639" s="225" t="s">
        <v>527</v>
      </c>
      <c r="F639" s="225" t="s">
        <v>540</v>
      </c>
      <c r="G639" s="234">
        <v>0</v>
      </c>
      <c r="H639" s="234">
        <v>0</v>
      </c>
      <c r="I639" s="225" t="s">
        <v>1</v>
      </c>
      <c r="J639" s="225" t="s">
        <v>1407</v>
      </c>
      <c r="K639" s="232" t="s">
        <v>3853</v>
      </c>
      <c r="L639" s="233" t="s">
        <v>4878</v>
      </c>
      <c r="M639" s="233" t="s">
        <v>4938</v>
      </c>
      <c r="N639" s="57"/>
      <c r="O639" s="57"/>
      <c r="P639" s="238" t="s">
        <v>2969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2278</v>
      </c>
      <c r="X639" s="59" t="s">
        <v>2278</v>
      </c>
      <c r="Y639" s="59" t="s">
        <v>2278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30" t="s">
        <v>3840</v>
      </c>
      <c r="D640" s="230" t="s">
        <v>2970</v>
      </c>
      <c r="E640" s="225" t="s">
        <v>527</v>
      </c>
      <c r="F640" s="226" t="s">
        <v>541</v>
      </c>
      <c r="G640" s="235">
        <v>0</v>
      </c>
      <c r="H640" s="235">
        <v>0</v>
      </c>
      <c r="I640" s="225" t="s">
        <v>1</v>
      </c>
      <c r="J640" s="225" t="s">
        <v>1407</v>
      </c>
      <c r="K640" s="232" t="s">
        <v>3853</v>
      </c>
      <c r="L640" s="233" t="s">
        <v>4878</v>
      </c>
      <c r="M640" s="233" t="s">
        <v>4938</v>
      </c>
      <c r="P640" s="238" t="s">
        <v>2970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2278</v>
      </c>
      <c r="X640" s="98" t="s">
        <v>2278</v>
      </c>
      <c r="Y640" s="98" t="s">
        <v>2278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30" t="s">
        <v>3840</v>
      </c>
      <c r="D641" s="230" t="s">
        <v>2971</v>
      </c>
      <c r="E641" s="225" t="s">
        <v>527</v>
      </c>
      <c r="F641" s="225" t="s">
        <v>542</v>
      </c>
      <c r="G641" s="234">
        <v>0</v>
      </c>
      <c r="H641" s="234">
        <v>0</v>
      </c>
      <c r="I641" s="225" t="s">
        <v>1</v>
      </c>
      <c r="J641" s="225" t="s">
        <v>1407</v>
      </c>
      <c r="K641" s="232" t="s">
        <v>3853</v>
      </c>
      <c r="L641" s="233" t="s">
        <v>4878</v>
      </c>
      <c r="M641" s="233" t="s">
        <v>4938</v>
      </c>
      <c r="N641" s="57"/>
      <c r="O641" s="57"/>
      <c r="P641" s="238" t="s">
        <v>2971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2278</v>
      </c>
      <c r="X641" s="59" t="s">
        <v>2278</v>
      </c>
      <c r="Y641" s="59" t="s">
        <v>2278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30" t="s">
        <v>3840</v>
      </c>
      <c r="D642" s="230" t="s">
        <v>2053</v>
      </c>
      <c r="E642" s="225" t="s">
        <v>527</v>
      </c>
      <c r="F642" s="225" t="s">
        <v>543</v>
      </c>
      <c r="G642" s="236">
        <v>0</v>
      </c>
      <c r="H642" s="236">
        <v>0</v>
      </c>
      <c r="I642" s="225" t="s">
        <v>1</v>
      </c>
      <c r="J642" s="225" t="s">
        <v>1407</v>
      </c>
      <c r="K642" s="232" t="s">
        <v>3853</v>
      </c>
      <c r="L642" s="233" t="s">
        <v>4878</v>
      </c>
      <c r="M642" s="233" t="s">
        <v>4938</v>
      </c>
      <c r="N642" s="57"/>
      <c r="O642" s="57"/>
      <c r="P642" s="238" t="s">
        <v>2053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2278</v>
      </c>
      <c r="X642" s="59" t="s">
        <v>2278</v>
      </c>
      <c r="Y642" s="59" t="s">
        <v>2278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30" t="s">
        <v>3840</v>
      </c>
      <c r="D643" s="230" t="s">
        <v>2972</v>
      </c>
      <c r="E643" s="225" t="s">
        <v>527</v>
      </c>
      <c r="F643" s="226" t="s">
        <v>544</v>
      </c>
      <c r="G643" s="235">
        <v>0</v>
      </c>
      <c r="H643" s="235">
        <v>0</v>
      </c>
      <c r="I643" s="225" t="s">
        <v>1</v>
      </c>
      <c r="J643" s="225" t="s">
        <v>1407</v>
      </c>
      <c r="K643" s="232" t="s">
        <v>3853</v>
      </c>
      <c r="L643" s="233" t="s">
        <v>4878</v>
      </c>
      <c r="M643" s="233" t="s">
        <v>4938</v>
      </c>
      <c r="P643" s="238" t="s">
        <v>2972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2278</v>
      </c>
      <c r="X643" s="98" t="s">
        <v>2278</v>
      </c>
      <c r="Y643" s="98" t="s">
        <v>2278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30" t="s">
        <v>3840</v>
      </c>
      <c r="D644" s="230" t="s">
        <v>2055</v>
      </c>
      <c r="E644" s="225" t="s">
        <v>527</v>
      </c>
      <c r="F644" s="225" t="s">
        <v>545</v>
      </c>
      <c r="G644" s="234">
        <v>0</v>
      </c>
      <c r="H644" s="234">
        <v>0</v>
      </c>
      <c r="I644" s="225" t="s">
        <v>1</v>
      </c>
      <c r="J644" s="225" t="s">
        <v>1407</v>
      </c>
      <c r="K644" s="232" t="s">
        <v>3853</v>
      </c>
      <c r="L644" s="233" t="s">
        <v>4878</v>
      </c>
      <c r="M644" s="233" t="s">
        <v>4938</v>
      </c>
      <c r="N644" s="57"/>
      <c r="O644" s="57"/>
      <c r="P644" s="238" t="s">
        <v>2055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2278</v>
      </c>
      <c r="X644" s="59" t="s">
        <v>2278</v>
      </c>
      <c r="Y644" s="59" t="s">
        <v>2278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30" t="s">
        <v>3840</v>
      </c>
      <c r="D645" s="230" t="s">
        <v>2973</v>
      </c>
      <c r="E645" s="225" t="s">
        <v>527</v>
      </c>
      <c r="F645" s="225" t="s">
        <v>546</v>
      </c>
      <c r="G645" s="234">
        <v>0</v>
      </c>
      <c r="H645" s="234">
        <v>0</v>
      </c>
      <c r="I645" s="225" t="s">
        <v>1</v>
      </c>
      <c r="J645" s="225" t="s">
        <v>1407</v>
      </c>
      <c r="K645" s="232" t="s">
        <v>3853</v>
      </c>
      <c r="L645" s="233" t="s">
        <v>4878</v>
      </c>
      <c r="M645" s="233" t="s">
        <v>4938</v>
      </c>
      <c r="N645" s="57"/>
      <c r="O645" s="57"/>
      <c r="P645" s="238" t="s">
        <v>2973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2278</v>
      </c>
      <c r="X645" s="59" t="s">
        <v>2278</v>
      </c>
      <c r="Y645" s="59" t="s">
        <v>2278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30" t="s">
        <v>3840</v>
      </c>
      <c r="D646" s="230" t="s">
        <v>2974</v>
      </c>
      <c r="E646" s="225" t="s">
        <v>527</v>
      </c>
      <c r="F646" s="226" t="s">
        <v>547</v>
      </c>
      <c r="G646" s="235">
        <v>0</v>
      </c>
      <c r="H646" s="235">
        <v>0</v>
      </c>
      <c r="I646" s="225" t="s">
        <v>1</v>
      </c>
      <c r="J646" s="225" t="s">
        <v>1407</v>
      </c>
      <c r="K646" s="232" t="s">
        <v>3853</v>
      </c>
      <c r="L646" s="233" t="s">
        <v>4878</v>
      </c>
      <c r="M646" s="233" t="s">
        <v>4938</v>
      </c>
      <c r="P646" s="238" t="s">
        <v>2974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2278</v>
      </c>
      <c r="X646" s="98" t="s">
        <v>2278</v>
      </c>
      <c r="Y646" s="98" t="s">
        <v>2278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30" t="s">
        <v>3840</v>
      </c>
      <c r="D647" s="230" t="s">
        <v>2975</v>
      </c>
      <c r="E647" s="225" t="s">
        <v>527</v>
      </c>
      <c r="F647" s="226" t="s">
        <v>548</v>
      </c>
      <c r="G647" s="235">
        <v>0</v>
      </c>
      <c r="H647" s="235">
        <v>0</v>
      </c>
      <c r="I647" s="225" t="s">
        <v>1</v>
      </c>
      <c r="J647" s="225" t="s">
        <v>1407</v>
      </c>
      <c r="K647" s="232" t="s">
        <v>3853</v>
      </c>
      <c r="L647" s="233" t="s">
        <v>4878</v>
      </c>
      <c r="M647" s="233" t="s">
        <v>4938</v>
      </c>
      <c r="P647" s="238" t="s">
        <v>2975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2278</v>
      </c>
      <c r="X647" s="98" t="s">
        <v>2278</v>
      </c>
      <c r="Y647" s="98" t="s">
        <v>2278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30" t="s">
        <v>3840</v>
      </c>
      <c r="D648" s="230" t="s">
        <v>2976</v>
      </c>
      <c r="E648" s="225" t="s">
        <v>527</v>
      </c>
      <c r="F648" s="225" t="s">
        <v>429</v>
      </c>
      <c r="G648" s="234">
        <v>0</v>
      </c>
      <c r="H648" s="234">
        <v>0</v>
      </c>
      <c r="I648" s="225" t="s">
        <v>1</v>
      </c>
      <c r="J648" s="225" t="s">
        <v>1407</v>
      </c>
      <c r="K648" s="232" t="s">
        <v>3853</v>
      </c>
      <c r="L648" s="233" t="s">
        <v>4878</v>
      </c>
      <c r="M648" s="233" t="s">
        <v>4938</v>
      </c>
      <c r="N648" s="57"/>
      <c r="O648" s="57"/>
      <c r="P648" s="238" t="s">
        <v>2976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2278</v>
      </c>
      <c r="X648" s="59" t="s">
        <v>2278</v>
      </c>
      <c r="Y648" s="59" t="s">
        <v>2278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30" t="s">
        <v>3840</v>
      </c>
      <c r="D649" s="230" t="s">
        <v>2977</v>
      </c>
      <c r="E649" s="225" t="s">
        <v>527</v>
      </c>
      <c r="F649" s="225" t="s">
        <v>549</v>
      </c>
      <c r="G649" s="234">
        <v>0</v>
      </c>
      <c r="H649" s="234">
        <v>0</v>
      </c>
      <c r="I649" s="225" t="s">
        <v>1</v>
      </c>
      <c r="J649" s="225" t="s">
        <v>1407</v>
      </c>
      <c r="K649" s="232" t="s">
        <v>3853</v>
      </c>
      <c r="L649" s="233" t="s">
        <v>4878</v>
      </c>
      <c r="M649" s="233" t="s">
        <v>4938</v>
      </c>
      <c r="N649" s="57"/>
      <c r="O649" s="57"/>
      <c r="P649" s="238" t="s">
        <v>2977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2278</v>
      </c>
      <c r="X649" s="59" t="s">
        <v>2278</v>
      </c>
      <c r="Y649" s="59" t="s">
        <v>2278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30" t="s">
        <v>3840</v>
      </c>
      <c r="D650" s="230" t="s">
        <v>2978</v>
      </c>
      <c r="E650" s="225" t="s">
        <v>527</v>
      </c>
      <c r="F650" s="225" t="s">
        <v>550</v>
      </c>
      <c r="G650" s="234">
        <v>0</v>
      </c>
      <c r="H650" s="234">
        <v>0</v>
      </c>
      <c r="I650" s="225" t="s">
        <v>1</v>
      </c>
      <c r="J650" s="225" t="s">
        <v>1407</v>
      </c>
      <c r="K650" s="232" t="s">
        <v>3853</v>
      </c>
      <c r="L650" s="233" t="s">
        <v>4878</v>
      </c>
      <c r="M650" s="233" t="s">
        <v>4938</v>
      </c>
      <c r="N650" s="57"/>
      <c r="O650" s="57"/>
      <c r="P650" s="238" t="s">
        <v>2978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2278</v>
      </c>
      <c r="X650" s="59" t="s">
        <v>2278</v>
      </c>
      <c r="Y650" s="59" t="s">
        <v>2278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30" t="s">
        <v>3840</v>
      </c>
      <c r="D651" s="230" t="s">
        <v>2979</v>
      </c>
      <c r="E651" s="225" t="s">
        <v>527</v>
      </c>
      <c r="F651" s="225" t="s">
        <v>551</v>
      </c>
      <c r="G651" s="234">
        <v>0</v>
      </c>
      <c r="H651" s="234">
        <v>0</v>
      </c>
      <c r="I651" s="225" t="s">
        <v>1</v>
      </c>
      <c r="J651" s="225" t="s">
        <v>1407</v>
      </c>
      <c r="K651" s="232" t="s">
        <v>3853</v>
      </c>
      <c r="L651" s="233" t="s">
        <v>4878</v>
      </c>
      <c r="M651" s="233" t="s">
        <v>4938</v>
      </c>
      <c r="N651" s="57"/>
      <c r="O651" s="57"/>
      <c r="P651" s="238" t="s">
        <v>2979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2278</v>
      </c>
      <c r="X651" s="59" t="s">
        <v>2278</v>
      </c>
      <c r="Y651" s="59" t="s">
        <v>2278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30" t="s">
        <v>3840</v>
      </c>
      <c r="D652" s="230" t="s">
        <v>2980</v>
      </c>
      <c r="E652" s="225" t="s">
        <v>527</v>
      </c>
      <c r="F652" s="225" t="s">
        <v>0</v>
      </c>
      <c r="G652" s="234">
        <v>0</v>
      </c>
      <c r="H652" s="234">
        <v>0</v>
      </c>
      <c r="I652" s="225" t="s">
        <v>1</v>
      </c>
      <c r="J652" s="225" t="s">
        <v>1407</v>
      </c>
      <c r="K652" s="232" t="s">
        <v>3853</v>
      </c>
      <c r="L652" s="233" t="s">
        <v>4878</v>
      </c>
      <c r="M652" s="233" t="s">
        <v>4938</v>
      </c>
      <c r="N652" s="57"/>
      <c r="O652" s="57"/>
      <c r="P652" s="238" t="s">
        <v>2980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2278</v>
      </c>
      <c r="X652" s="59" t="s">
        <v>2278</v>
      </c>
      <c r="Y652" s="59" t="s">
        <v>2278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30" t="s">
        <v>3840</v>
      </c>
      <c r="D653" s="230" t="s">
        <v>2981</v>
      </c>
      <c r="E653" s="225" t="s">
        <v>527</v>
      </c>
      <c r="F653" s="225" t="s">
        <v>552</v>
      </c>
      <c r="G653" s="234">
        <v>0</v>
      </c>
      <c r="H653" s="234">
        <v>0</v>
      </c>
      <c r="I653" s="225" t="s">
        <v>1</v>
      </c>
      <c r="J653" s="225" t="s">
        <v>1407</v>
      </c>
      <c r="K653" s="232" t="s">
        <v>3853</v>
      </c>
      <c r="L653" s="233" t="s">
        <v>4878</v>
      </c>
      <c r="M653" s="233" t="s">
        <v>4938</v>
      </c>
      <c r="N653" s="57"/>
      <c r="O653" s="57"/>
      <c r="P653" s="238" t="s">
        <v>2981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2278</v>
      </c>
      <c r="X653" s="59" t="s">
        <v>2278</v>
      </c>
      <c r="Y653" s="59" t="s">
        <v>2278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30" t="s">
        <v>3840</v>
      </c>
      <c r="D654" s="230" t="s">
        <v>2982</v>
      </c>
      <c r="E654" s="225" t="s">
        <v>527</v>
      </c>
      <c r="F654" s="225" t="s">
        <v>553</v>
      </c>
      <c r="G654" s="236">
        <v>0</v>
      </c>
      <c r="H654" s="236">
        <v>0</v>
      </c>
      <c r="I654" s="225" t="s">
        <v>1</v>
      </c>
      <c r="J654" s="225" t="s">
        <v>1407</v>
      </c>
      <c r="K654" s="232" t="s">
        <v>3853</v>
      </c>
      <c r="L654" s="233" t="s">
        <v>4878</v>
      </c>
      <c r="M654" s="233" t="s">
        <v>4938</v>
      </c>
      <c r="N654" s="57"/>
      <c r="O654" s="57"/>
      <c r="P654" s="238" t="s">
        <v>2982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2278</v>
      </c>
      <c r="X654" s="59" t="s">
        <v>2278</v>
      </c>
      <c r="Y654" s="59" t="s">
        <v>2278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30" t="s">
        <v>3840</v>
      </c>
      <c r="D655" s="230" t="s">
        <v>2983</v>
      </c>
      <c r="E655" s="225" t="s">
        <v>527</v>
      </c>
      <c r="F655" s="226" t="s">
        <v>403</v>
      </c>
      <c r="G655" s="235">
        <v>0</v>
      </c>
      <c r="H655" s="235">
        <v>0</v>
      </c>
      <c r="I655" s="225" t="s">
        <v>1</v>
      </c>
      <c r="J655" s="225" t="s">
        <v>1407</v>
      </c>
      <c r="K655" s="232" t="s">
        <v>3853</v>
      </c>
      <c r="L655" s="233" t="s">
        <v>4878</v>
      </c>
      <c r="M655" s="233" t="s">
        <v>4938</v>
      </c>
      <c r="P655" s="238" t="s">
        <v>2983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2278</v>
      </c>
      <c r="X655" s="98" t="s">
        <v>2278</v>
      </c>
      <c r="Y655" s="98" t="s">
        <v>2278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30" t="s">
        <v>3840</v>
      </c>
      <c r="D656" s="230" t="s">
        <v>2984</v>
      </c>
      <c r="E656" s="225" t="s">
        <v>527</v>
      </c>
      <c r="F656" s="225" t="s">
        <v>554</v>
      </c>
      <c r="G656" s="234">
        <v>0</v>
      </c>
      <c r="H656" s="234">
        <v>0</v>
      </c>
      <c r="I656" s="225" t="s">
        <v>1</v>
      </c>
      <c r="J656" s="225" t="s">
        <v>1407</v>
      </c>
      <c r="K656" s="232" t="s">
        <v>3853</v>
      </c>
      <c r="L656" s="233" t="s">
        <v>4878</v>
      </c>
      <c r="M656" s="233" t="s">
        <v>4938</v>
      </c>
      <c r="N656" s="57"/>
      <c r="O656" s="57"/>
      <c r="P656" s="238" t="s">
        <v>2984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2278</v>
      </c>
      <c r="X656" s="59" t="s">
        <v>2278</v>
      </c>
      <c r="Y656" s="59" t="s">
        <v>2278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30" t="s">
        <v>3840</v>
      </c>
      <c r="D657" s="230" t="s">
        <v>2039</v>
      </c>
      <c r="E657" s="225" t="s">
        <v>527</v>
      </c>
      <c r="F657" s="225" t="s">
        <v>555</v>
      </c>
      <c r="G657" s="234">
        <v>0</v>
      </c>
      <c r="H657" s="234">
        <v>0</v>
      </c>
      <c r="I657" s="225" t="s">
        <v>1</v>
      </c>
      <c r="J657" s="225" t="s">
        <v>1407</v>
      </c>
      <c r="K657" s="232" t="s">
        <v>3853</v>
      </c>
      <c r="L657" s="233" t="s">
        <v>4878</v>
      </c>
      <c r="M657" s="233" t="s">
        <v>4938</v>
      </c>
      <c r="N657" s="57"/>
      <c r="O657" s="57"/>
      <c r="P657" s="238" t="s">
        <v>2039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2278</v>
      </c>
      <c r="X657" s="59" t="s">
        <v>2278</v>
      </c>
      <c r="Y657" s="59" t="s">
        <v>2278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30" t="s">
        <v>3840</v>
      </c>
      <c r="D658" s="230" t="s">
        <v>2985</v>
      </c>
      <c r="E658" s="225" t="s">
        <v>527</v>
      </c>
      <c r="F658" s="225" t="s">
        <v>556</v>
      </c>
      <c r="G658" s="234">
        <v>0</v>
      </c>
      <c r="H658" s="234">
        <v>0</v>
      </c>
      <c r="I658" s="225" t="s">
        <v>1</v>
      </c>
      <c r="J658" s="225" t="s">
        <v>1407</v>
      </c>
      <c r="K658" s="232" t="s">
        <v>3853</v>
      </c>
      <c r="L658" s="233" t="s">
        <v>4878</v>
      </c>
      <c r="M658" s="233" t="s">
        <v>4938</v>
      </c>
      <c r="N658" s="57"/>
      <c r="O658" s="57"/>
      <c r="P658" s="238" t="s">
        <v>2985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2278</v>
      </c>
      <c r="X658" s="59" t="s">
        <v>2278</v>
      </c>
      <c r="Y658" s="59" t="s">
        <v>2278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30" t="s">
        <v>3840</v>
      </c>
      <c r="D659" s="230" t="s">
        <v>2986</v>
      </c>
      <c r="E659" s="225" t="s">
        <v>527</v>
      </c>
      <c r="F659" s="226" t="s">
        <v>557</v>
      </c>
      <c r="G659" s="235">
        <v>0</v>
      </c>
      <c r="H659" s="235">
        <v>0</v>
      </c>
      <c r="I659" s="225" t="s">
        <v>1</v>
      </c>
      <c r="J659" s="225" t="s">
        <v>1407</v>
      </c>
      <c r="K659" s="232" t="s">
        <v>3853</v>
      </c>
      <c r="L659" s="233" t="s">
        <v>4878</v>
      </c>
      <c r="M659" s="233" t="s">
        <v>4938</v>
      </c>
      <c r="P659" s="238" t="s">
        <v>2986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2278</v>
      </c>
      <c r="X659" s="98" t="s">
        <v>2278</v>
      </c>
      <c r="Y659" s="98" t="s">
        <v>2278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30" t="s">
        <v>3840</v>
      </c>
      <c r="D660" s="230" t="s">
        <v>2987</v>
      </c>
      <c r="E660" s="225" t="s">
        <v>527</v>
      </c>
      <c r="F660" s="225" t="s">
        <v>558</v>
      </c>
      <c r="G660" s="234">
        <v>0</v>
      </c>
      <c r="H660" s="234">
        <v>0</v>
      </c>
      <c r="I660" s="225" t="s">
        <v>1</v>
      </c>
      <c r="J660" s="225" t="s">
        <v>1407</v>
      </c>
      <c r="K660" s="232" t="s">
        <v>3853</v>
      </c>
      <c r="L660" s="233" t="s">
        <v>4878</v>
      </c>
      <c r="M660" s="233" t="s">
        <v>4938</v>
      </c>
      <c r="N660" s="57"/>
      <c r="O660" s="57"/>
      <c r="P660" s="238" t="s">
        <v>2987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2278</v>
      </c>
      <c r="X660" s="59" t="s">
        <v>2278</v>
      </c>
      <c r="Y660" s="59" t="s">
        <v>2278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30" t="s">
        <v>3840</v>
      </c>
      <c r="D661" s="230" t="s">
        <v>2988</v>
      </c>
      <c r="E661" s="225" t="s">
        <v>527</v>
      </c>
      <c r="F661" s="225" t="s">
        <v>559</v>
      </c>
      <c r="G661" s="234">
        <v>0</v>
      </c>
      <c r="H661" s="234">
        <v>0</v>
      </c>
      <c r="I661" s="225" t="s">
        <v>1</v>
      </c>
      <c r="J661" s="225" t="s">
        <v>1407</v>
      </c>
      <c r="K661" s="232" t="s">
        <v>3853</v>
      </c>
      <c r="L661" s="233" t="s">
        <v>4878</v>
      </c>
      <c r="M661" s="233" t="s">
        <v>4938</v>
      </c>
      <c r="N661" s="57"/>
      <c r="O661" s="57"/>
      <c r="P661" s="238" t="s">
        <v>2988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2278</v>
      </c>
      <c r="X661" s="59" t="s">
        <v>2278</v>
      </c>
      <c r="Y661" s="59" t="s">
        <v>2278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30" t="s">
        <v>3840</v>
      </c>
      <c r="D662" s="230" t="s">
        <v>2989</v>
      </c>
      <c r="E662" s="225" t="s">
        <v>527</v>
      </c>
      <c r="F662" s="226" t="s">
        <v>560</v>
      </c>
      <c r="G662" s="235">
        <v>0</v>
      </c>
      <c r="H662" s="235">
        <v>0</v>
      </c>
      <c r="I662" s="225" t="s">
        <v>1</v>
      </c>
      <c r="J662" s="225" t="s">
        <v>1407</v>
      </c>
      <c r="K662" s="232" t="s">
        <v>3853</v>
      </c>
      <c r="L662" s="233" t="s">
        <v>4878</v>
      </c>
      <c r="M662" s="233" t="s">
        <v>4938</v>
      </c>
      <c r="P662" s="238" t="s">
        <v>2989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2278</v>
      </c>
      <c r="X662" s="98" t="s">
        <v>2278</v>
      </c>
      <c r="Y662" s="98" t="s">
        <v>2278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30" t="s">
        <v>3840</v>
      </c>
      <c r="D663" s="230" t="s">
        <v>2990</v>
      </c>
      <c r="E663" s="225" t="s">
        <v>527</v>
      </c>
      <c r="F663" s="225" t="s">
        <v>561</v>
      </c>
      <c r="G663" s="234">
        <v>0</v>
      </c>
      <c r="H663" s="234">
        <v>0</v>
      </c>
      <c r="I663" s="225" t="s">
        <v>1</v>
      </c>
      <c r="J663" s="225" t="s">
        <v>1407</v>
      </c>
      <c r="K663" s="232" t="s">
        <v>3853</v>
      </c>
      <c r="L663" s="233" t="s">
        <v>4878</v>
      </c>
      <c r="M663" s="233" t="s">
        <v>4938</v>
      </c>
      <c r="N663" s="57"/>
      <c r="O663" s="57"/>
      <c r="P663" s="238" t="s">
        <v>2990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2278</v>
      </c>
      <c r="X663" s="59" t="s">
        <v>2278</v>
      </c>
      <c r="Y663" s="59" t="s">
        <v>2278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30" t="s">
        <v>3840</v>
      </c>
      <c r="D664" s="230" t="s">
        <v>2991</v>
      </c>
      <c r="E664" s="225" t="s">
        <v>527</v>
      </c>
      <c r="F664" s="226" t="s">
        <v>562</v>
      </c>
      <c r="G664" s="235">
        <v>0</v>
      </c>
      <c r="H664" s="235">
        <v>0</v>
      </c>
      <c r="I664" s="225" t="s">
        <v>1</v>
      </c>
      <c r="J664" s="225" t="s">
        <v>1407</v>
      </c>
      <c r="K664" s="232" t="s">
        <v>3853</v>
      </c>
      <c r="L664" s="233" t="s">
        <v>4878</v>
      </c>
      <c r="M664" s="233" t="s">
        <v>4938</v>
      </c>
      <c r="P664" s="238" t="s">
        <v>2991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2278</v>
      </c>
      <c r="X664" s="98" t="s">
        <v>2278</v>
      </c>
      <c r="Y664" s="98" t="s">
        <v>2278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30" t="s">
        <v>3840</v>
      </c>
      <c r="D665" s="230" t="s">
        <v>2992</v>
      </c>
      <c r="E665" s="225" t="s">
        <v>527</v>
      </c>
      <c r="F665" s="225" t="s">
        <v>563</v>
      </c>
      <c r="G665" s="234">
        <v>0</v>
      </c>
      <c r="H665" s="234">
        <v>0</v>
      </c>
      <c r="I665" s="225" t="s">
        <v>1</v>
      </c>
      <c r="J665" s="225" t="s">
        <v>1407</v>
      </c>
      <c r="K665" s="232" t="s">
        <v>3853</v>
      </c>
      <c r="L665" s="233" t="s">
        <v>4878</v>
      </c>
      <c r="M665" s="233" t="s">
        <v>4938</v>
      </c>
      <c r="N665" s="57"/>
      <c r="O665" s="57"/>
      <c r="P665" s="238" t="s">
        <v>2992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2278</v>
      </c>
      <c r="X665" s="59" t="s">
        <v>2278</v>
      </c>
      <c r="Y665" s="59" t="s">
        <v>2278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30" t="s">
        <v>3840</v>
      </c>
      <c r="D666" s="230" t="s">
        <v>2993</v>
      </c>
      <c r="E666" s="225" t="s">
        <v>527</v>
      </c>
      <c r="F666" s="225" t="s">
        <v>564</v>
      </c>
      <c r="G666" s="234">
        <v>0</v>
      </c>
      <c r="H666" s="234">
        <v>0</v>
      </c>
      <c r="I666" s="225" t="s">
        <v>1</v>
      </c>
      <c r="J666" s="225" t="s">
        <v>1407</v>
      </c>
      <c r="K666" s="232" t="s">
        <v>3853</v>
      </c>
      <c r="L666" s="233" t="s">
        <v>4878</v>
      </c>
      <c r="M666" s="233" t="s">
        <v>4938</v>
      </c>
      <c r="N666" s="57"/>
      <c r="O666" s="57"/>
      <c r="P666" s="238" t="s">
        <v>2993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2278</v>
      </c>
      <c r="X666" s="59" t="s">
        <v>2278</v>
      </c>
      <c r="Y666" s="59" t="s">
        <v>2278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30" t="s">
        <v>3840</v>
      </c>
      <c r="D667" s="230" t="s">
        <v>2994</v>
      </c>
      <c r="E667" s="225" t="s">
        <v>527</v>
      </c>
      <c r="F667" s="225" t="s">
        <v>565</v>
      </c>
      <c r="G667" s="234">
        <v>0</v>
      </c>
      <c r="H667" s="234">
        <v>0</v>
      </c>
      <c r="I667" s="225" t="s">
        <v>1</v>
      </c>
      <c r="J667" s="225" t="s">
        <v>1407</v>
      </c>
      <c r="K667" s="232" t="s">
        <v>3853</v>
      </c>
      <c r="L667" s="233" t="s">
        <v>4878</v>
      </c>
      <c r="M667" s="233" t="s">
        <v>4938</v>
      </c>
      <c r="N667" s="57"/>
      <c r="O667" s="57"/>
      <c r="P667" s="238" t="s">
        <v>2994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2278</v>
      </c>
      <c r="X667" s="59" t="s">
        <v>2278</v>
      </c>
      <c r="Y667" s="59" t="s">
        <v>2278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30" t="s">
        <v>3840</v>
      </c>
      <c r="D668" s="230" t="s">
        <v>2995</v>
      </c>
      <c r="E668" s="225" t="s">
        <v>527</v>
      </c>
      <c r="F668" s="225" t="s">
        <v>566</v>
      </c>
      <c r="G668" s="234">
        <v>0</v>
      </c>
      <c r="H668" s="234">
        <v>0</v>
      </c>
      <c r="I668" s="225" t="s">
        <v>1</v>
      </c>
      <c r="J668" s="225" t="s">
        <v>1407</v>
      </c>
      <c r="K668" s="232" t="s">
        <v>3853</v>
      </c>
      <c r="L668" s="233" t="s">
        <v>4878</v>
      </c>
      <c r="M668" s="233" t="s">
        <v>4938</v>
      </c>
      <c r="N668" s="57"/>
      <c r="O668" s="57"/>
      <c r="P668" s="238" t="s">
        <v>2995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2278</v>
      </c>
      <c r="X668" s="59" t="s">
        <v>2278</v>
      </c>
      <c r="Y668" s="59" t="s">
        <v>2278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30" t="s">
        <v>3840</v>
      </c>
      <c r="D669" s="230" t="s">
        <v>2996</v>
      </c>
      <c r="E669" s="225" t="s">
        <v>527</v>
      </c>
      <c r="F669" s="226" t="s">
        <v>567</v>
      </c>
      <c r="G669" s="235">
        <v>0</v>
      </c>
      <c r="H669" s="235">
        <v>0</v>
      </c>
      <c r="I669" s="225" t="s">
        <v>1</v>
      </c>
      <c r="J669" s="225" t="s">
        <v>1407</v>
      </c>
      <c r="K669" s="232" t="s">
        <v>3853</v>
      </c>
      <c r="L669" s="233" t="s">
        <v>4878</v>
      </c>
      <c r="M669" s="233" t="s">
        <v>4938</v>
      </c>
      <c r="P669" s="238" t="s">
        <v>2996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2278</v>
      </c>
      <c r="X669" s="98" t="s">
        <v>2278</v>
      </c>
      <c r="Y669" s="98" t="s">
        <v>2278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30" t="s">
        <v>3840</v>
      </c>
      <c r="D670" s="230" t="s">
        <v>2997</v>
      </c>
      <c r="E670" s="225" t="s">
        <v>527</v>
      </c>
      <c r="F670" s="225" t="s">
        <v>568</v>
      </c>
      <c r="G670" s="234">
        <v>0</v>
      </c>
      <c r="H670" s="234">
        <v>0</v>
      </c>
      <c r="I670" s="225" t="s">
        <v>1</v>
      </c>
      <c r="J670" s="225" t="s">
        <v>1407</v>
      </c>
      <c r="K670" s="232" t="s">
        <v>3853</v>
      </c>
      <c r="L670" s="233" t="s">
        <v>4878</v>
      </c>
      <c r="M670" s="233" t="s">
        <v>4938</v>
      </c>
      <c r="N670" s="57"/>
      <c r="O670" s="57"/>
      <c r="P670" s="238" t="s">
        <v>2997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2278</v>
      </c>
      <c r="X670" s="59" t="s">
        <v>2278</v>
      </c>
      <c r="Y670" s="59" t="s">
        <v>2278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30" t="s">
        <v>3840</v>
      </c>
      <c r="D671" s="230" t="s">
        <v>2998</v>
      </c>
      <c r="E671" s="225" t="s">
        <v>527</v>
      </c>
      <c r="F671" s="225" t="s">
        <v>569</v>
      </c>
      <c r="G671" s="234">
        <v>0</v>
      </c>
      <c r="H671" s="234">
        <v>0</v>
      </c>
      <c r="I671" s="225" t="s">
        <v>1</v>
      </c>
      <c r="J671" s="225" t="s">
        <v>1407</v>
      </c>
      <c r="K671" s="232" t="s">
        <v>3853</v>
      </c>
      <c r="L671" s="233" t="s">
        <v>4878</v>
      </c>
      <c r="M671" s="233" t="s">
        <v>4938</v>
      </c>
      <c r="N671" s="57"/>
      <c r="O671" s="57"/>
      <c r="P671" s="238" t="s">
        <v>2998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2278</v>
      </c>
      <c r="X671" s="59" t="s">
        <v>2278</v>
      </c>
      <c r="Y671" s="59" t="s">
        <v>2278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30" t="s">
        <v>3840</v>
      </c>
      <c r="D672" s="230" t="s">
        <v>2999</v>
      </c>
      <c r="E672" s="225" t="s">
        <v>527</v>
      </c>
      <c r="F672" s="225" t="s">
        <v>570</v>
      </c>
      <c r="G672" s="234">
        <v>0</v>
      </c>
      <c r="H672" s="234">
        <v>0</v>
      </c>
      <c r="I672" s="225" t="s">
        <v>1</v>
      </c>
      <c r="J672" s="225" t="s">
        <v>1407</v>
      </c>
      <c r="K672" s="232" t="s">
        <v>3853</v>
      </c>
      <c r="L672" s="233" t="s">
        <v>4878</v>
      </c>
      <c r="M672" s="233" t="s">
        <v>4938</v>
      </c>
      <c r="N672" s="57"/>
      <c r="O672" s="57"/>
      <c r="P672" s="238" t="s">
        <v>2999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2278</v>
      </c>
      <c r="X672" s="59" t="s">
        <v>2278</v>
      </c>
      <c r="Y672" s="59" t="s">
        <v>2278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30" t="s">
        <v>3840</v>
      </c>
      <c r="D673" s="230" t="s">
        <v>3000</v>
      </c>
      <c r="E673" s="225" t="s">
        <v>527</v>
      </c>
      <c r="F673" s="225" t="s">
        <v>571</v>
      </c>
      <c r="G673" s="234">
        <v>0</v>
      </c>
      <c r="H673" s="234">
        <v>0</v>
      </c>
      <c r="I673" s="225" t="s">
        <v>1</v>
      </c>
      <c r="J673" s="225" t="s">
        <v>1407</v>
      </c>
      <c r="K673" s="232" t="s">
        <v>3853</v>
      </c>
      <c r="L673" s="233" t="s">
        <v>4878</v>
      </c>
      <c r="M673" s="233" t="s">
        <v>4938</v>
      </c>
      <c r="N673" s="57"/>
      <c r="O673" s="57"/>
      <c r="P673" s="238" t="s">
        <v>3000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2278</v>
      </c>
      <c r="X673" s="59" t="s">
        <v>2278</v>
      </c>
      <c r="Y673" s="59" t="s">
        <v>2278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30" t="s">
        <v>3840</v>
      </c>
      <c r="D674" s="230" t="s">
        <v>2054</v>
      </c>
      <c r="E674" s="225" t="s">
        <v>527</v>
      </c>
      <c r="F674" s="225" t="s">
        <v>420</v>
      </c>
      <c r="G674" s="234">
        <v>0</v>
      </c>
      <c r="H674" s="234">
        <v>0</v>
      </c>
      <c r="I674" s="225" t="s">
        <v>1</v>
      </c>
      <c r="J674" s="225" t="s">
        <v>1407</v>
      </c>
      <c r="K674" s="232" t="s">
        <v>3853</v>
      </c>
      <c r="L674" s="233" t="s">
        <v>4878</v>
      </c>
      <c r="M674" s="233" t="s">
        <v>4938</v>
      </c>
      <c r="N674" s="57"/>
      <c r="O674" s="57"/>
      <c r="P674" s="238" t="s">
        <v>2054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2278</v>
      </c>
      <c r="X674" s="59" t="s">
        <v>2278</v>
      </c>
      <c r="Y674" s="59" t="s">
        <v>2278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30" t="s">
        <v>3840</v>
      </c>
      <c r="D675" s="230" t="s">
        <v>3001</v>
      </c>
      <c r="E675" s="225" t="s">
        <v>527</v>
      </c>
      <c r="F675" s="225" t="s">
        <v>572</v>
      </c>
      <c r="G675" s="234">
        <v>0</v>
      </c>
      <c r="H675" s="234">
        <v>0</v>
      </c>
      <c r="I675" s="225" t="s">
        <v>1</v>
      </c>
      <c r="J675" s="225" t="s">
        <v>1407</v>
      </c>
      <c r="K675" s="232" t="s">
        <v>3853</v>
      </c>
      <c r="L675" s="233" t="s">
        <v>4878</v>
      </c>
      <c r="M675" s="233" t="s">
        <v>4938</v>
      </c>
      <c r="N675" s="57"/>
      <c r="O675" s="57"/>
      <c r="P675" s="238" t="s">
        <v>3001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2278</v>
      </c>
      <c r="X675" s="59" t="s">
        <v>2278</v>
      </c>
      <c r="Y675" s="59" t="s">
        <v>2278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30" t="s">
        <v>3840</v>
      </c>
      <c r="D676" s="230" t="s">
        <v>2056</v>
      </c>
      <c r="E676" s="225" t="s">
        <v>527</v>
      </c>
      <c r="F676" s="225" t="s">
        <v>573</v>
      </c>
      <c r="G676" s="234">
        <v>0</v>
      </c>
      <c r="H676" s="234">
        <v>0</v>
      </c>
      <c r="I676" s="225" t="s">
        <v>1</v>
      </c>
      <c r="J676" s="225" t="s">
        <v>1407</v>
      </c>
      <c r="K676" s="232" t="s">
        <v>3853</v>
      </c>
      <c r="L676" s="233" t="s">
        <v>4878</v>
      </c>
      <c r="M676" s="233" t="s">
        <v>4938</v>
      </c>
      <c r="N676" s="57"/>
      <c r="O676" s="57"/>
      <c r="P676" s="238" t="s">
        <v>2056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2278</v>
      </c>
      <c r="X676" s="59" t="s">
        <v>2278</v>
      </c>
      <c r="Y676" s="59" t="s">
        <v>2278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30" t="s">
        <v>3840</v>
      </c>
      <c r="D677" s="230" t="s">
        <v>3002</v>
      </c>
      <c r="E677" s="225" t="s">
        <v>527</v>
      </c>
      <c r="F677" s="225" t="s">
        <v>574</v>
      </c>
      <c r="G677" s="234">
        <v>0</v>
      </c>
      <c r="H677" s="234">
        <v>0</v>
      </c>
      <c r="I677" s="225" t="s">
        <v>1</v>
      </c>
      <c r="J677" s="225" t="s">
        <v>1407</v>
      </c>
      <c r="K677" s="232" t="s">
        <v>3853</v>
      </c>
      <c r="L677" s="233" t="s">
        <v>4878</v>
      </c>
      <c r="M677" s="233" t="s">
        <v>4938</v>
      </c>
      <c r="N677" s="57"/>
      <c r="O677" s="57"/>
      <c r="P677" s="238" t="s">
        <v>3002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2278</v>
      </c>
      <c r="X677" s="59" t="s">
        <v>2278</v>
      </c>
      <c r="Y677" s="59" t="s">
        <v>2278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30" t="s">
        <v>3840</v>
      </c>
      <c r="D678" s="230" t="s">
        <v>3003</v>
      </c>
      <c r="E678" s="225" t="s">
        <v>527</v>
      </c>
      <c r="F678" s="225" t="s">
        <v>575</v>
      </c>
      <c r="G678" s="234">
        <v>0</v>
      </c>
      <c r="H678" s="234">
        <v>0</v>
      </c>
      <c r="I678" s="225" t="s">
        <v>1</v>
      </c>
      <c r="J678" s="225" t="s">
        <v>1407</v>
      </c>
      <c r="K678" s="232" t="s">
        <v>3853</v>
      </c>
      <c r="L678" s="233" t="s">
        <v>4878</v>
      </c>
      <c r="M678" s="233" t="s">
        <v>4938</v>
      </c>
      <c r="N678" s="57"/>
      <c r="O678" s="57"/>
      <c r="P678" s="238" t="s">
        <v>3003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2278</v>
      </c>
      <c r="X678" s="59" t="s">
        <v>2278</v>
      </c>
      <c r="Y678" s="59" t="s">
        <v>2278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30" t="s">
        <v>3840</v>
      </c>
      <c r="D679" s="230" t="s">
        <v>3004</v>
      </c>
      <c r="E679" s="225" t="s">
        <v>527</v>
      </c>
      <c r="F679" s="225" t="s">
        <v>576</v>
      </c>
      <c r="G679" s="234">
        <v>0</v>
      </c>
      <c r="H679" s="234">
        <v>0</v>
      </c>
      <c r="I679" s="225" t="s">
        <v>1</v>
      </c>
      <c r="J679" s="225" t="s">
        <v>1407</v>
      </c>
      <c r="K679" s="232" t="s">
        <v>3853</v>
      </c>
      <c r="L679" s="233" t="s">
        <v>4878</v>
      </c>
      <c r="M679" s="233" t="s">
        <v>4938</v>
      </c>
      <c r="N679" s="57"/>
      <c r="O679" s="57"/>
      <c r="P679" s="238" t="s">
        <v>3004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2278</v>
      </c>
      <c r="X679" s="59" t="s">
        <v>2278</v>
      </c>
      <c r="Y679" s="59" t="s">
        <v>2278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30" t="s">
        <v>3840</v>
      </c>
      <c r="D680" s="230" t="s">
        <v>3005</v>
      </c>
      <c r="E680" s="225" t="s">
        <v>527</v>
      </c>
      <c r="F680" s="225" t="s">
        <v>577</v>
      </c>
      <c r="G680" s="234">
        <v>0</v>
      </c>
      <c r="H680" s="234">
        <v>0</v>
      </c>
      <c r="I680" s="225" t="s">
        <v>1</v>
      </c>
      <c r="J680" s="225" t="s">
        <v>1407</v>
      </c>
      <c r="K680" s="232" t="s">
        <v>3853</v>
      </c>
      <c r="L680" s="233" t="s">
        <v>4878</v>
      </c>
      <c r="M680" s="233" t="s">
        <v>4938</v>
      </c>
      <c r="N680" s="57"/>
      <c r="O680" s="57"/>
      <c r="P680" s="238" t="s">
        <v>3005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2278</v>
      </c>
      <c r="X680" s="59" t="s">
        <v>2278</v>
      </c>
      <c r="Y680" s="59" t="s">
        <v>2278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30" t="s">
        <v>3840</v>
      </c>
      <c r="D681" s="230" t="s">
        <v>3006</v>
      </c>
      <c r="E681" s="225" t="s">
        <v>527</v>
      </c>
      <c r="F681" s="225" t="s">
        <v>578</v>
      </c>
      <c r="G681" s="234">
        <v>0</v>
      </c>
      <c r="H681" s="234">
        <v>0</v>
      </c>
      <c r="I681" s="225" t="s">
        <v>1</v>
      </c>
      <c r="J681" s="225" t="s">
        <v>1407</v>
      </c>
      <c r="K681" s="232" t="s">
        <v>3853</v>
      </c>
      <c r="L681" s="233" t="s">
        <v>4878</v>
      </c>
      <c r="M681" s="233" t="s">
        <v>4938</v>
      </c>
      <c r="N681" s="57"/>
      <c r="O681" s="57"/>
      <c r="P681" s="238" t="s">
        <v>3006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2278</v>
      </c>
      <c r="X681" s="59" t="s">
        <v>2278</v>
      </c>
      <c r="Y681" s="59" t="s">
        <v>2278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30" t="s">
        <v>3840</v>
      </c>
      <c r="D682" s="230" t="s">
        <v>3007</v>
      </c>
      <c r="E682" s="225" t="s">
        <v>527</v>
      </c>
      <c r="F682" s="225" t="s">
        <v>579</v>
      </c>
      <c r="G682" s="234">
        <v>0</v>
      </c>
      <c r="H682" s="234">
        <v>0</v>
      </c>
      <c r="I682" s="225" t="s">
        <v>1</v>
      </c>
      <c r="J682" s="225" t="s">
        <v>1407</v>
      </c>
      <c r="K682" s="232" t="s">
        <v>3853</v>
      </c>
      <c r="L682" s="233" t="s">
        <v>4878</v>
      </c>
      <c r="M682" s="233" t="s">
        <v>4938</v>
      </c>
      <c r="N682" s="57"/>
      <c r="O682" s="57"/>
      <c r="P682" s="238" t="s">
        <v>3007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2278</v>
      </c>
      <c r="X682" s="59" t="s">
        <v>2278</v>
      </c>
      <c r="Y682" s="59" t="s">
        <v>2278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30" t="s">
        <v>3840</v>
      </c>
      <c r="D683" s="230" t="s">
        <v>3008</v>
      </c>
      <c r="E683" s="225" t="s">
        <v>527</v>
      </c>
      <c r="F683" s="225" t="s">
        <v>580</v>
      </c>
      <c r="G683" s="234">
        <v>0</v>
      </c>
      <c r="H683" s="234">
        <v>0</v>
      </c>
      <c r="I683" s="225" t="s">
        <v>1</v>
      </c>
      <c r="J683" s="225" t="s">
        <v>1407</v>
      </c>
      <c r="K683" s="232" t="s">
        <v>3853</v>
      </c>
      <c r="L683" s="233" t="s">
        <v>4878</v>
      </c>
      <c r="M683" s="233" t="s">
        <v>4938</v>
      </c>
      <c r="N683" s="57"/>
      <c r="O683" s="57"/>
      <c r="P683" s="238" t="s">
        <v>3008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2278</v>
      </c>
      <c r="X683" s="59" t="s">
        <v>2278</v>
      </c>
      <c r="Y683" s="59" t="s">
        <v>2278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30" t="s">
        <v>3840</v>
      </c>
      <c r="D684" s="230" t="s">
        <v>3009</v>
      </c>
      <c r="E684" s="225" t="s">
        <v>527</v>
      </c>
      <c r="F684" s="225" t="s">
        <v>581</v>
      </c>
      <c r="G684" s="234">
        <v>0</v>
      </c>
      <c r="H684" s="234">
        <v>0</v>
      </c>
      <c r="I684" s="225" t="s">
        <v>1</v>
      </c>
      <c r="J684" s="225" t="s">
        <v>1407</v>
      </c>
      <c r="K684" s="232" t="s">
        <v>3853</v>
      </c>
      <c r="L684" s="233" t="s">
        <v>4878</v>
      </c>
      <c r="M684" s="233" t="s">
        <v>4938</v>
      </c>
      <c r="N684" s="57"/>
      <c r="O684" s="57"/>
      <c r="P684" s="238" t="s">
        <v>3009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2278</v>
      </c>
      <c r="X684" s="59" t="s">
        <v>2278</v>
      </c>
      <c r="Y684" s="59" t="s">
        <v>2278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30" t="s">
        <v>3840</v>
      </c>
      <c r="D685" s="230" t="s">
        <v>3010</v>
      </c>
      <c r="E685" s="225" t="s">
        <v>527</v>
      </c>
      <c r="F685" s="225" t="s">
        <v>582</v>
      </c>
      <c r="G685" s="234">
        <v>0</v>
      </c>
      <c r="H685" s="234">
        <v>0</v>
      </c>
      <c r="I685" s="225" t="s">
        <v>1</v>
      </c>
      <c r="J685" s="225" t="s">
        <v>1407</v>
      </c>
      <c r="K685" s="232" t="s">
        <v>3853</v>
      </c>
      <c r="L685" s="233" t="s">
        <v>4878</v>
      </c>
      <c r="M685" s="233" t="s">
        <v>4938</v>
      </c>
      <c r="N685" s="57"/>
      <c r="O685" s="57"/>
      <c r="P685" s="238" t="s">
        <v>3010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2278</v>
      </c>
      <c r="X685" s="59" t="s">
        <v>2278</v>
      </c>
      <c r="Y685" s="59" t="s">
        <v>2278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30" t="s">
        <v>3840</v>
      </c>
      <c r="D686" s="230" t="s">
        <v>3011</v>
      </c>
      <c r="E686" s="225" t="s">
        <v>527</v>
      </c>
      <c r="F686" s="225" t="s">
        <v>431</v>
      </c>
      <c r="G686" s="234">
        <v>0</v>
      </c>
      <c r="H686" s="234">
        <v>0</v>
      </c>
      <c r="I686" s="225" t="s">
        <v>1</v>
      </c>
      <c r="J686" s="225" t="s">
        <v>1407</v>
      </c>
      <c r="K686" s="232" t="s">
        <v>3853</v>
      </c>
      <c r="L686" s="233" t="s">
        <v>4878</v>
      </c>
      <c r="M686" s="233" t="s">
        <v>4938</v>
      </c>
      <c r="N686" s="57"/>
      <c r="O686" s="57"/>
      <c r="P686" s="238" t="s">
        <v>3011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2278</v>
      </c>
      <c r="X686" s="59" t="s">
        <v>2278</v>
      </c>
      <c r="Y686" s="59" t="s">
        <v>2278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30" t="s">
        <v>3840</v>
      </c>
      <c r="D687" s="230" t="s">
        <v>3012</v>
      </c>
      <c r="E687" s="225" t="s">
        <v>527</v>
      </c>
      <c r="F687" s="225" t="s">
        <v>583</v>
      </c>
      <c r="G687" s="234">
        <v>0</v>
      </c>
      <c r="H687" s="234">
        <v>0</v>
      </c>
      <c r="I687" s="225" t="s">
        <v>1</v>
      </c>
      <c r="J687" s="225" t="s">
        <v>1407</v>
      </c>
      <c r="K687" s="232" t="s">
        <v>3853</v>
      </c>
      <c r="L687" s="233" t="s">
        <v>4878</v>
      </c>
      <c r="M687" s="233" t="s">
        <v>4938</v>
      </c>
      <c r="N687" s="57"/>
      <c r="O687" s="57"/>
      <c r="P687" s="238" t="s">
        <v>3012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2278</v>
      </c>
      <c r="X687" s="59" t="s">
        <v>2278</v>
      </c>
      <c r="Y687" s="59" t="s">
        <v>2278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30" t="s">
        <v>3840</v>
      </c>
      <c r="D688" s="230" t="s">
        <v>3013</v>
      </c>
      <c r="E688" s="225" t="s">
        <v>584</v>
      </c>
      <c r="F688" s="225" t="s">
        <v>584</v>
      </c>
      <c r="G688" s="234">
        <v>0</v>
      </c>
      <c r="H688" s="234">
        <v>0</v>
      </c>
      <c r="I688" s="225" t="s">
        <v>2526</v>
      </c>
      <c r="J688" s="225" t="s">
        <v>1407</v>
      </c>
      <c r="K688" s="232" t="s">
        <v>3853</v>
      </c>
      <c r="L688" s="233" t="s">
        <v>4878</v>
      </c>
      <c r="M688" s="233" t="s">
        <v>4938</v>
      </c>
      <c r="N688" s="57"/>
      <c r="O688" s="57"/>
      <c r="P688" s="238" t="s">
        <v>3013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2278</v>
      </c>
      <c r="X688" s="59" t="s">
        <v>2278</v>
      </c>
      <c r="Y688" s="59" t="s">
        <v>2278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30" t="s">
        <v>3840</v>
      </c>
      <c r="D689" s="230" t="s">
        <v>3014</v>
      </c>
      <c r="E689" s="225" t="s">
        <v>585</v>
      </c>
      <c r="F689" s="225" t="s">
        <v>585</v>
      </c>
      <c r="G689" s="234">
        <v>0</v>
      </c>
      <c r="H689" s="234">
        <v>0</v>
      </c>
      <c r="I689" s="225" t="s">
        <v>2526</v>
      </c>
      <c r="J689" s="225" t="s">
        <v>1407</v>
      </c>
      <c r="K689" s="232" t="s">
        <v>3853</v>
      </c>
      <c r="L689" s="233" t="s">
        <v>4878</v>
      </c>
      <c r="M689" s="233" t="s">
        <v>4938</v>
      </c>
      <c r="N689" s="57"/>
      <c r="O689" s="57"/>
      <c r="P689" s="238" t="s">
        <v>3014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2278</v>
      </c>
      <c r="X689" s="59" t="s">
        <v>2278</v>
      </c>
      <c r="Y689" s="59" t="s">
        <v>2278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30" t="s">
        <v>3840</v>
      </c>
      <c r="D690" s="230" t="s">
        <v>3015</v>
      </c>
      <c r="E690" s="225" t="s">
        <v>586</v>
      </c>
      <c r="F690" s="225" t="s">
        <v>586</v>
      </c>
      <c r="G690" s="234">
        <v>0</v>
      </c>
      <c r="H690" s="234">
        <v>0</v>
      </c>
      <c r="I690" s="225" t="s">
        <v>2526</v>
      </c>
      <c r="J690" s="225" t="s">
        <v>1407</v>
      </c>
      <c r="K690" s="232" t="s">
        <v>3853</v>
      </c>
      <c r="L690" s="233" t="s">
        <v>4878</v>
      </c>
      <c r="M690" s="233" t="s">
        <v>4938</v>
      </c>
      <c r="N690" s="57"/>
      <c r="O690" s="57"/>
      <c r="P690" s="238" t="s">
        <v>3015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2278</v>
      </c>
      <c r="X690" s="59" t="s">
        <v>2278</v>
      </c>
      <c r="Y690" s="59" t="s">
        <v>2278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30" t="s">
        <v>3840</v>
      </c>
      <c r="D691" s="230" t="s">
        <v>3016</v>
      </c>
      <c r="E691" s="225" t="s">
        <v>587</v>
      </c>
      <c r="F691" s="225" t="s">
        <v>587</v>
      </c>
      <c r="G691" s="234">
        <v>0</v>
      </c>
      <c r="H691" s="234">
        <v>0</v>
      </c>
      <c r="I691" s="225" t="s">
        <v>2526</v>
      </c>
      <c r="J691" s="225" t="s">
        <v>1407</v>
      </c>
      <c r="K691" s="232" t="s">
        <v>3853</v>
      </c>
      <c r="L691" s="233" t="s">
        <v>4878</v>
      </c>
      <c r="M691" s="233" t="s">
        <v>4938</v>
      </c>
      <c r="N691" s="57"/>
      <c r="O691" s="57"/>
      <c r="P691" s="238" t="s">
        <v>3016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2278</v>
      </c>
      <c r="X691" s="59" t="s">
        <v>2278</v>
      </c>
      <c r="Y691" s="59" t="s">
        <v>2278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30" t="s">
        <v>3840</v>
      </c>
      <c r="D692" s="230" t="s">
        <v>3017</v>
      </c>
      <c r="E692" s="225" t="s">
        <v>588</v>
      </c>
      <c r="F692" s="225" t="s">
        <v>588</v>
      </c>
      <c r="G692" s="234">
        <v>0</v>
      </c>
      <c r="H692" s="234">
        <v>0</v>
      </c>
      <c r="I692" s="225" t="s">
        <v>2526</v>
      </c>
      <c r="J692" s="225" t="s">
        <v>1407</v>
      </c>
      <c r="K692" s="232" t="s">
        <v>3853</v>
      </c>
      <c r="L692" s="233" t="s">
        <v>4878</v>
      </c>
      <c r="M692" s="233" t="s">
        <v>4938</v>
      </c>
      <c r="N692" s="57"/>
      <c r="O692" s="57"/>
      <c r="P692" s="238" t="s">
        <v>3017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2278</v>
      </c>
      <c r="X692" s="59" t="s">
        <v>2278</v>
      </c>
      <c r="Y692" s="59" t="s">
        <v>2278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30" t="s">
        <v>3840</v>
      </c>
      <c r="D693" s="230" t="s">
        <v>3018</v>
      </c>
      <c r="E693" s="225" t="s">
        <v>589</v>
      </c>
      <c r="F693" s="225" t="s">
        <v>589</v>
      </c>
      <c r="G693" s="234">
        <v>0</v>
      </c>
      <c r="H693" s="234">
        <v>0</v>
      </c>
      <c r="I693" s="225" t="s">
        <v>2526</v>
      </c>
      <c r="J693" s="225" t="s">
        <v>1407</v>
      </c>
      <c r="K693" s="232" t="s">
        <v>3853</v>
      </c>
      <c r="L693" s="233" t="s">
        <v>4878</v>
      </c>
      <c r="M693" s="233" t="s">
        <v>4938</v>
      </c>
      <c r="N693" s="57"/>
      <c r="O693" s="57"/>
      <c r="P693" s="238" t="s">
        <v>3018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2278</v>
      </c>
      <c r="X693" s="59" t="s">
        <v>2278</v>
      </c>
      <c r="Y693" s="59" t="s">
        <v>2278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30" t="s">
        <v>3840</v>
      </c>
      <c r="D694" s="230" t="s">
        <v>3019</v>
      </c>
      <c r="E694" s="225" t="s">
        <v>590</v>
      </c>
      <c r="F694" s="225" t="s">
        <v>590</v>
      </c>
      <c r="G694" s="234">
        <v>0</v>
      </c>
      <c r="H694" s="234">
        <v>0</v>
      </c>
      <c r="I694" s="225" t="s">
        <v>2526</v>
      </c>
      <c r="J694" s="225" t="s">
        <v>1407</v>
      </c>
      <c r="K694" s="232" t="s">
        <v>3853</v>
      </c>
      <c r="L694" s="233" t="s">
        <v>4878</v>
      </c>
      <c r="M694" s="233" t="s">
        <v>4938</v>
      </c>
      <c r="N694" s="57"/>
      <c r="O694" s="57"/>
      <c r="P694" s="238" t="s">
        <v>3019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2278</v>
      </c>
      <c r="X694" s="59" t="s">
        <v>2278</v>
      </c>
      <c r="Y694" s="59" t="s">
        <v>2278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30" t="s">
        <v>3840</v>
      </c>
      <c r="D695" s="230" t="s">
        <v>3020</v>
      </c>
      <c r="E695" s="225" t="s">
        <v>591</v>
      </c>
      <c r="F695" s="225" t="s">
        <v>591</v>
      </c>
      <c r="G695" s="234">
        <v>0</v>
      </c>
      <c r="H695" s="234">
        <v>0</v>
      </c>
      <c r="I695" s="225" t="s">
        <v>2526</v>
      </c>
      <c r="J695" s="225" t="s">
        <v>1407</v>
      </c>
      <c r="K695" s="232" t="s">
        <v>3853</v>
      </c>
      <c r="L695" s="233" t="s">
        <v>4878</v>
      </c>
      <c r="M695" s="233" t="s">
        <v>4938</v>
      </c>
      <c r="N695" s="57"/>
      <c r="O695" s="57"/>
      <c r="P695" s="238" t="s">
        <v>3020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2278</v>
      </c>
      <c r="X695" s="59" t="s">
        <v>2278</v>
      </c>
      <c r="Y695" s="59" t="s">
        <v>2278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30" t="s">
        <v>3840</v>
      </c>
      <c r="D696" s="230" t="s">
        <v>3021</v>
      </c>
      <c r="E696" s="225" t="s">
        <v>592</v>
      </c>
      <c r="F696" s="225" t="s">
        <v>592</v>
      </c>
      <c r="G696" s="234">
        <v>0</v>
      </c>
      <c r="H696" s="234">
        <v>0</v>
      </c>
      <c r="I696" s="225" t="s">
        <v>2526</v>
      </c>
      <c r="J696" s="225" t="s">
        <v>1407</v>
      </c>
      <c r="K696" s="232" t="s">
        <v>3853</v>
      </c>
      <c r="L696" s="233" t="s">
        <v>4878</v>
      </c>
      <c r="M696" s="233" t="s">
        <v>4938</v>
      </c>
      <c r="N696" s="57"/>
      <c r="O696" s="57"/>
      <c r="P696" s="238" t="s">
        <v>3021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2278</v>
      </c>
      <c r="X696" s="59" t="s">
        <v>2278</v>
      </c>
      <c r="Y696" s="59" t="s">
        <v>2278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30" t="s">
        <v>3840</v>
      </c>
      <c r="D697" s="230" t="s">
        <v>3022</v>
      </c>
      <c r="E697" s="225" t="s">
        <v>593</v>
      </c>
      <c r="F697" s="225" t="s">
        <v>593</v>
      </c>
      <c r="G697" s="234">
        <v>0</v>
      </c>
      <c r="H697" s="234">
        <v>0</v>
      </c>
      <c r="I697" s="225" t="s">
        <v>2526</v>
      </c>
      <c r="J697" s="225" t="s">
        <v>1407</v>
      </c>
      <c r="K697" s="232" t="s">
        <v>3853</v>
      </c>
      <c r="L697" s="233" t="s">
        <v>4878</v>
      </c>
      <c r="M697" s="233" t="s">
        <v>4938</v>
      </c>
      <c r="N697" s="57"/>
      <c r="O697" s="57"/>
      <c r="P697" s="238" t="s">
        <v>3022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2278</v>
      </c>
      <c r="X697" s="59" t="s">
        <v>2278</v>
      </c>
      <c r="Y697" s="59" t="s">
        <v>2278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30" t="s">
        <v>3840</v>
      </c>
      <c r="D698" s="230" t="s">
        <v>3023</v>
      </c>
      <c r="E698" s="225" t="s">
        <v>594</v>
      </c>
      <c r="F698" s="225" t="s">
        <v>594</v>
      </c>
      <c r="G698" s="234">
        <v>0</v>
      </c>
      <c r="H698" s="234">
        <v>0</v>
      </c>
      <c r="I698" s="225" t="s">
        <v>2526</v>
      </c>
      <c r="J698" s="225" t="s">
        <v>1407</v>
      </c>
      <c r="K698" s="232" t="s">
        <v>3853</v>
      </c>
      <c r="L698" s="233" t="s">
        <v>4878</v>
      </c>
      <c r="M698" s="233" t="s">
        <v>4938</v>
      </c>
      <c r="N698" s="57"/>
      <c r="O698" s="57"/>
      <c r="P698" s="238" t="s">
        <v>3023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2278</v>
      </c>
      <c r="X698" s="59" t="s">
        <v>2278</v>
      </c>
      <c r="Y698" s="59" t="s">
        <v>2278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30" t="s">
        <v>3840</v>
      </c>
      <c r="D699" s="230" t="s">
        <v>3024</v>
      </c>
      <c r="E699" s="225" t="s">
        <v>595</v>
      </c>
      <c r="F699" s="225" t="s">
        <v>595</v>
      </c>
      <c r="G699" s="234">
        <v>0</v>
      </c>
      <c r="H699" s="234">
        <v>0</v>
      </c>
      <c r="I699" s="225" t="s">
        <v>2526</v>
      </c>
      <c r="J699" s="225" t="s">
        <v>1407</v>
      </c>
      <c r="K699" s="232" t="s">
        <v>3853</v>
      </c>
      <c r="L699" s="233" t="s">
        <v>4878</v>
      </c>
      <c r="M699" s="233" t="s">
        <v>4938</v>
      </c>
      <c r="N699" s="57"/>
      <c r="O699" s="57"/>
      <c r="P699" s="238" t="s">
        <v>3024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2278</v>
      </c>
      <c r="X699" s="59" t="s">
        <v>2278</v>
      </c>
      <c r="Y699" s="59" t="s">
        <v>2278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30" t="s">
        <v>3840</v>
      </c>
      <c r="D700" s="230" t="s">
        <v>3025</v>
      </c>
      <c r="E700" s="225" t="s">
        <v>596</v>
      </c>
      <c r="F700" s="225" t="s">
        <v>596</v>
      </c>
      <c r="G700" s="234">
        <v>0</v>
      </c>
      <c r="H700" s="234">
        <v>0</v>
      </c>
      <c r="I700" s="225" t="s">
        <v>2526</v>
      </c>
      <c r="J700" s="225" t="s">
        <v>1407</v>
      </c>
      <c r="K700" s="232" t="s">
        <v>3853</v>
      </c>
      <c r="L700" s="233" t="s">
        <v>4878</v>
      </c>
      <c r="M700" s="233" t="s">
        <v>4938</v>
      </c>
      <c r="N700" s="57"/>
      <c r="O700" s="57"/>
      <c r="P700" s="238" t="s">
        <v>3025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2278</v>
      </c>
      <c r="X700" s="59" t="s">
        <v>2278</v>
      </c>
      <c r="Y700" s="59" t="s">
        <v>2278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30" t="s">
        <v>3840</v>
      </c>
      <c r="D701" s="230" t="s">
        <v>3026</v>
      </c>
      <c r="E701" s="225" t="s">
        <v>597</v>
      </c>
      <c r="F701" s="225" t="s">
        <v>597</v>
      </c>
      <c r="G701" s="234">
        <v>0</v>
      </c>
      <c r="H701" s="234">
        <v>0</v>
      </c>
      <c r="I701" s="225" t="s">
        <v>2526</v>
      </c>
      <c r="J701" s="225" t="s">
        <v>1407</v>
      </c>
      <c r="K701" s="232" t="s">
        <v>3853</v>
      </c>
      <c r="L701" s="233" t="s">
        <v>4878</v>
      </c>
      <c r="M701" s="233" t="s">
        <v>4938</v>
      </c>
      <c r="N701" s="57"/>
      <c r="O701" s="57"/>
      <c r="P701" s="238" t="s">
        <v>3026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2278</v>
      </c>
      <c r="X701" s="59" t="s">
        <v>2278</v>
      </c>
      <c r="Y701" s="59" t="s">
        <v>2278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30" t="s">
        <v>3840</v>
      </c>
      <c r="D702" s="230" t="s">
        <v>3027</v>
      </c>
      <c r="E702" s="225" t="s">
        <v>598</v>
      </c>
      <c r="F702" s="225" t="s">
        <v>598</v>
      </c>
      <c r="G702" s="234">
        <v>0</v>
      </c>
      <c r="H702" s="234">
        <v>0</v>
      </c>
      <c r="I702" s="225" t="s">
        <v>2526</v>
      </c>
      <c r="J702" s="225" t="s">
        <v>1407</v>
      </c>
      <c r="K702" s="232" t="s">
        <v>3853</v>
      </c>
      <c r="L702" s="233" t="s">
        <v>4878</v>
      </c>
      <c r="M702" s="233" t="s">
        <v>4938</v>
      </c>
      <c r="N702" s="57"/>
      <c r="O702" s="57"/>
      <c r="P702" s="238" t="s">
        <v>3027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2278</v>
      </c>
      <c r="X702" s="59" t="s">
        <v>2278</v>
      </c>
      <c r="Y702" s="59" t="s">
        <v>2278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30" t="s">
        <v>3840</v>
      </c>
      <c r="D703" s="230" t="s">
        <v>3028</v>
      </c>
      <c r="E703" s="225" t="s">
        <v>599</v>
      </c>
      <c r="F703" s="225" t="s">
        <v>599</v>
      </c>
      <c r="G703" s="234">
        <v>0</v>
      </c>
      <c r="H703" s="234">
        <v>0</v>
      </c>
      <c r="I703" s="225" t="s">
        <v>2526</v>
      </c>
      <c r="J703" s="225" t="s">
        <v>1407</v>
      </c>
      <c r="K703" s="232" t="s">
        <v>3853</v>
      </c>
      <c r="L703" s="233" t="s">
        <v>4878</v>
      </c>
      <c r="M703" s="233" t="s">
        <v>4938</v>
      </c>
      <c r="N703" s="57"/>
      <c r="O703" s="57"/>
      <c r="P703" s="238" t="s">
        <v>3028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2278</v>
      </c>
      <c r="X703" s="59" t="s">
        <v>2278</v>
      </c>
      <c r="Y703" s="59" t="s">
        <v>2278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30" t="s">
        <v>3840</v>
      </c>
      <c r="D704" s="230" t="s">
        <v>3029</v>
      </c>
      <c r="E704" s="225" t="s">
        <v>600</v>
      </c>
      <c r="F704" s="225" t="s">
        <v>600</v>
      </c>
      <c r="G704" s="234">
        <v>0</v>
      </c>
      <c r="H704" s="234">
        <v>0</v>
      </c>
      <c r="I704" s="225" t="s">
        <v>2526</v>
      </c>
      <c r="J704" s="225" t="s">
        <v>1407</v>
      </c>
      <c r="K704" s="232" t="s">
        <v>3853</v>
      </c>
      <c r="L704" s="233" t="s">
        <v>4878</v>
      </c>
      <c r="M704" s="233" t="s">
        <v>4938</v>
      </c>
      <c r="N704" s="57"/>
      <c r="O704" s="57"/>
      <c r="P704" s="238" t="s">
        <v>3029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2278</v>
      </c>
      <c r="X704" s="59" t="s">
        <v>2278</v>
      </c>
      <c r="Y704" s="59" t="s">
        <v>2278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30" t="s">
        <v>3840</v>
      </c>
      <c r="D705" s="230" t="s">
        <v>3030</v>
      </c>
      <c r="E705" s="225" t="s">
        <v>601</v>
      </c>
      <c r="F705" s="225" t="s">
        <v>601</v>
      </c>
      <c r="G705" s="234">
        <v>0</v>
      </c>
      <c r="H705" s="234">
        <v>0</v>
      </c>
      <c r="I705" s="225" t="s">
        <v>2526</v>
      </c>
      <c r="J705" s="225" t="s">
        <v>1407</v>
      </c>
      <c r="K705" s="232" t="s">
        <v>3853</v>
      </c>
      <c r="L705" s="233" t="s">
        <v>4878</v>
      </c>
      <c r="M705" s="233" t="s">
        <v>4938</v>
      </c>
      <c r="N705" s="57"/>
      <c r="O705" s="57"/>
      <c r="P705" s="238" t="s">
        <v>3030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2278</v>
      </c>
      <c r="X705" s="59" t="s">
        <v>2278</v>
      </c>
      <c r="Y705" s="59" t="s">
        <v>2278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30" t="s">
        <v>3840</v>
      </c>
      <c r="D706" s="230" t="s">
        <v>3031</v>
      </c>
      <c r="E706" s="226" t="s">
        <v>602</v>
      </c>
      <c r="F706" s="226" t="s">
        <v>602</v>
      </c>
      <c r="G706" s="235">
        <v>0</v>
      </c>
      <c r="H706" s="235">
        <v>0</v>
      </c>
      <c r="I706" s="225" t="s">
        <v>2526</v>
      </c>
      <c r="J706" s="225" t="s">
        <v>1407</v>
      </c>
      <c r="K706" s="232" t="s">
        <v>3853</v>
      </c>
      <c r="L706" s="233" t="s">
        <v>4878</v>
      </c>
      <c r="M706" s="233" t="s">
        <v>4938</v>
      </c>
      <c r="P706" s="238" t="s">
        <v>3031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2278</v>
      </c>
      <c r="X706" s="98" t="s">
        <v>2278</v>
      </c>
      <c r="Y706" s="98" t="s">
        <v>2278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30" t="s">
        <v>3840</v>
      </c>
      <c r="D707" s="230" t="s">
        <v>3032</v>
      </c>
      <c r="E707" s="226" t="s">
        <v>603</v>
      </c>
      <c r="F707" s="226" t="s">
        <v>603</v>
      </c>
      <c r="G707" s="235">
        <v>0</v>
      </c>
      <c r="H707" s="235">
        <v>0</v>
      </c>
      <c r="I707" s="225" t="s">
        <v>2526</v>
      </c>
      <c r="J707" s="225" t="s">
        <v>1407</v>
      </c>
      <c r="K707" s="232" t="s">
        <v>3853</v>
      </c>
      <c r="L707" s="233" t="s">
        <v>4878</v>
      </c>
      <c r="M707" s="233" t="s">
        <v>4938</v>
      </c>
      <c r="P707" s="238" t="s">
        <v>3032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2278</v>
      </c>
      <c r="X707" s="98" t="s">
        <v>2278</v>
      </c>
      <c r="Y707" s="98" t="s">
        <v>2278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30" t="s">
        <v>3840</v>
      </c>
      <c r="D708" s="230" t="s">
        <v>3033</v>
      </c>
      <c r="E708" s="226" t="s">
        <v>604</v>
      </c>
      <c r="F708" s="226" t="s">
        <v>604</v>
      </c>
      <c r="G708" s="235">
        <v>0</v>
      </c>
      <c r="H708" s="235">
        <v>0</v>
      </c>
      <c r="I708" s="225" t="s">
        <v>2526</v>
      </c>
      <c r="J708" s="225" t="s">
        <v>1407</v>
      </c>
      <c r="K708" s="232" t="s">
        <v>3853</v>
      </c>
      <c r="L708" s="233" t="s">
        <v>4878</v>
      </c>
      <c r="M708" s="233" t="s">
        <v>4938</v>
      </c>
      <c r="P708" s="238" t="s">
        <v>3033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2278</v>
      </c>
      <c r="X708" s="98" t="s">
        <v>2278</v>
      </c>
      <c r="Y708" s="98" t="s">
        <v>2278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30" t="s">
        <v>3840</v>
      </c>
      <c r="D709" s="230" t="s">
        <v>3034</v>
      </c>
      <c r="E709" s="226" t="s">
        <v>605</v>
      </c>
      <c r="F709" s="226" t="s">
        <v>605</v>
      </c>
      <c r="G709" s="235">
        <v>0</v>
      </c>
      <c r="H709" s="235">
        <v>0</v>
      </c>
      <c r="I709" s="225" t="s">
        <v>2526</v>
      </c>
      <c r="J709" s="225" t="s">
        <v>1407</v>
      </c>
      <c r="K709" s="232" t="s">
        <v>3853</v>
      </c>
      <c r="L709" s="233" t="s">
        <v>4878</v>
      </c>
      <c r="M709" s="233" t="s">
        <v>4938</v>
      </c>
      <c r="P709" s="238" t="s">
        <v>3034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2278</v>
      </c>
      <c r="X709" s="98" t="s">
        <v>2278</v>
      </c>
      <c r="Y709" s="98" t="s">
        <v>2278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30" t="s">
        <v>3840</v>
      </c>
      <c r="D710" s="230" t="s">
        <v>3035</v>
      </c>
      <c r="E710" s="226" t="s">
        <v>606</v>
      </c>
      <c r="F710" s="226" t="s">
        <v>606</v>
      </c>
      <c r="G710" s="235">
        <v>0</v>
      </c>
      <c r="H710" s="235">
        <v>0</v>
      </c>
      <c r="I710" s="225" t="s">
        <v>2526</v>
      </c>
      <c r="J710" s="225" t="s">
        <v>1407</v>
      </c>
      <c r="K710" s="232" t="s">
        <v>3853</v>
      </c>
      <c r="L710" s="233" t="s">
        <v>4878</v>
      </c>
      <c r="M710" s="233" t="s">
        <v>4938</v>
      </c>
      <c r="P710" s="238" t="s">
        <v>3035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2278</v>
      </c>
      <c r="X710" s="98" t="s">
        <v>2278</v>
      </c>
      <c r="Y710" s="98" t="s">
        <v>2278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30" t="s">
        <v>3840</v>
      </c>
      <c r="D711" s="230" t="s">
        <v>3036</v>
      </c>
      <c r="E711" s="226" t="s">
        <v>607</v>
      </c>
      <c r="F711" s="226" t="s">
        <v>607</v>
      </c>
      <c r="G711" s="235">
        <v>0</v>
      </c>
      <c r="H711" s="235">
        <v>0</v>
      </c>
      <c r="I711" s="225" t="s">
        <v>2526</v>
      </c>
      <c r="J711" s="225" t="s">
        <v>1407</v>
      </c>
      <c r="K711" s="232" t="s">
        <v>3853</v>
      </c>
      <c r="L711" s="233" t="s">
        <v>4878</v>
      </c>
      <c r="M711" s="233" t="s">
        <v>4938</v>
      </c>
      <c r="P711" s="238" t="s">
        <v>3036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2278</v>
      </c>
      <c r="X711" s="98" t="s">
        <v>2278</v>
      </c>
      <c r="Y711" s="98" t="s">
        <v>2278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30" t="s">
        <v>3840</v>
      </c>
      <c r="D712" s="230" t="s">
        <v>3037</v>
      </c>
      <c r="E712" s="225" t="s">
        <v>608</v>
      </c>
      <c r="F712" s="225" t="s">
        <v>608</v>
      </c>
      <c r="G712" s="234">
        <v>0</v>
      </c>
      <c r="H712" s="234">
        <v>0</v>
      </c>
      <c r="I712" s="225" t="s">
        <v>2526</v>
      </c>
      <c r="J712" s="225" t="s">
        <v>1407</v>
      </c>
      <c r="K712" s="232" t="s">
        <v>3853</v>
      </c>
      <c r="L712" s="233" t="s">
        <v>4878</v>
      </c>
      <c r="M712" s="233" t="s">
        <v>4938</v>
      </c>
      <c r="N712" s="57"/>
      <c r="O712" s="57"/>
      <c r="P712" s="238" t="s">
        <v>3037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2278</v>
      </c>
      <c r="X712" s="59" t="s">
        <v>2278</v>
      </c>
      <c r="Y712" s="59" t="s">
        <v>2278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30" t="s">
        <v>3840</v>
      </c>
      <c r="D713" s="230" t="s">
        <v>3038</v>
      </c>
      <c r="E713" s="225" t="s">
        <v>609</v>
      </c>
      <c r="F713" s="225" t="s">
        <v>609</v>
      </c>
      <c r="G713" s="234">
        <v>0</v>
      </c>
      <c r="H713" s="234">
        <v>0</v>
      </c>
      <c r="I713" s="225" t="s">
        <v>2526</v>
      </c>
      <c r="J713" s="225" t="s">
        <v>1407</v>
      </c>
      <c r="K713" s="232" t="s">
        <v>3853</v>
      </c>
      <c r="L713" s="233" t="s">
        <v>4878</v>
      </c>
      <c r="M713" s="233" t="s">
        <v>4938</v>
      </c>
      <c r="N713" s="57"/>
      <c r="O713" s="57"/>
      <c r="P713" s="238" t="s">
        <v>3038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2278</v>
      </c>
      <c r="X713" s="59" t="s">
        <v>2278</v>
      </c>
      <c r="Y713" s="59" t="s">
        <v>2278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30" t="s">
        <v>3840</v>
      </c>
      <c r="D714" s="230" t="s">
        <v>3039</v>
      </c>
      <c r="E714" s="225" t="s">
        <v>610</v>
      </c>
      <c r="F714" s="225" t="s">
        <v>610</v>
      </c>
      <c r="G714" s="234">
        <v>0</v>
      </c>
      <c r="H714" s="234">
        <v>0</v>
      </c>
      <c r="I714" s="225" t="s">
        <v>2526</v>
      </c>
      <c r="J714" s="225" t="s">
        <v>1407</v>
      </c>
      <c r="K714" s="232" t="s">
        <v>3853</v>
      </c>
      <c r="L714" s="233" t="s">
        <v>4878</v>
      </c>
      <c r="M714" s="233" t="s">
        <v>4938</v>
      </c>
      <c r="N714" s="57"/>
      <c r="O714" s="57"/>
      <c r="P714" s="238" t="s">
        <v>3039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2278</v>
      </c>
      <c r="X714" s="59" t="s">
        <v>2278</v>
      </c>
      <c r="Y714" s="59" t="s">
        <v>2278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30" t="s">
        <v>3840</v>
      </c>
      <c r="D715" s="230" t="s">
        <v>3040</v>
      </c>
      <c r="E715" s="225" t="s">
        <v>611</v>
      </c>
      <c r="F715" s="225" t="s">
        <v>611</v>
      </c>
      <c r="G715" s="234">
        <v>0</v>
      </c>
      <c r="H715" s="234">
        <v>0</v>
      </c>
      <c r="I715" s="225" t="s">
        <v>2526</v>
      </c>
      <c r="J715" s="225" t="s">
        <v>1407</v>
      </c>
      <c r="K715" s="232" t="s">
        <v>3853</v>
      </c>
      <c r="L715" s="233" t="s">
        <v>4878</v>
      </c>
      <c r="M715" s="233" t="s">
        <v>4938</v>
      </c>
      <c r="N715" s="57"/>
      <c r="O715" s="57"/>
      <c r="P715" s="238" t="s">
        <v>3040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2278</v>
      </c>
      <c r="X715" s="59" t="s">
        <v>2278</v>
      </c>
      <c r="Y715" s="59" t="s">
        <v>2278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30" t="s">
        <v>3840</v>
      </c>
      <c r="D716" s="230" t="s">
        <v>3041</v>
      </c>
      <c r="E716" s="225" t="s">
        <v>612</v>
      </c>
      <c r="F716" s="225" t="s">
        <v>612</v>
      </c>
      <c r="G716" s="234">
        <v>0</v>
      </c>
      <c r="H716" s="234">
        <v>0</v>
      </c>
      <c r="I716" s="225" t="s">
        <v>2526</v>
      </c>
      <c r="J716" s="225" t="s">
        <v>1407</v>
      </c>
      <c r="K716" s="232" t="s">
        <v>3853</v>
      </c>
      <c r="L716" s="233" t="s">
        <v>4878</v>
      </c>
      <c r="M716" s="233" t="s">
        <v>4938</v>
      </c>
      <c r="N716" s="57"/>
      <c r="O716" s="57"/>
      <c r="P716" s="238" t="s">
        <v>3041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2278</v>
      </c>
      <c r="X716" s="59" t="s">
        <v>2278</v>
      </c>
      <c r="Y716" s="59" t="s">
        <v>2278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30" t="s">
        <v>3840</v>
      </c>
      <c r="D717" s="230" t="s">
        <v>3042</v>
      </c>
      <c r="E717" s="225" t="s">
        <v>613</v>
      </c>
      <c r="F717" s="225" t="s">
        <v>613</v>
      </c>
      <c r="G717" s="234">
        <v>0</v>
      </c>
      <c r="H717" s="234">
        <v>0</v>
      </c>
      <c r="I717" s="225" t="s">
        <v>2526</v>
      </c>
      <c r="J717" s="225" t="s">
        <v>1407</v>
      </c>
      <c r="K717" s="232" t="s">
        <v>3853</v>
      </c>
      <c r="L717" s="233" t="s">
        <v>4878</v>
      </c>
      <c r="M717" s="233" t="s">
        <v>4938</v>
      </c>
      <c r="N717" s="57"/>
      <c r="O717" s="57"/>
      <c r="P717" s="238" t="s">
        <v>3042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2278</v>
      </c>
      <c r="X717" s="59" t="s">
        <v>2278</v>
      </c>
      <c r="Y717" s="59" t="s">
        <v>2278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30" t="s">
        <v>3840</v>
      </c>
      <c r="D718" s="230" t="s">
        <v>3043</v>
      </c>
      <c r="E718" s="225" t="s">
        <v>614</v>
      </c>
      <c r="F718" s="225" t="s">
        <v>614</v>
      </c>
      <c r="G718" s="234">
        <v>0</v>
      </c>
      <c r="H718" s="234">
        <v>0</v>
      </c>
      <c r="I718" s="225" t="s">
        <v>2526</v>
      </c>
      <c r="J718" s="225" t="s">
        <v>1407</v>
      </c>
      <c r="K718" s="232" t="s">
        <v>3853</v>
      </c>
      <c r="L718" s="233" t="s">
        <v>4878</v>
      </c>
      <c r="M718" s="233" t="s">
        <v>4938</v>
      </c>
      <c r="N718" s="57"/>
      <c r="O718" s="57"/>
      <c r="P718" s="238" t="s">
        <v>3043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2278</v>
      </c>
      <c r="X718" s="59" t="s">
        <v>2278</v>
      </c>
      <c r="Y718" s="59" t="s">
        <v>2278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30" t="s">
        <v>3840</v>
      </c>
      <c r="D719" s="230" t="s">
        <v>3044</v>
      </c>
      <c r="E719" s="225" t="s">
        <v>139</v>
      </c>
      <c r="F719" s="225" t="s">
        <v>139</v>
      </c>
      <c r="G719" s="234">
        <v>0</v>
      </c>
      <c r="H719" s="234">
        <v>0</v>
      </c>
      <c r="I719" s="225" t="s">
        <v>1</v>
      </c>
      <c r="J719" s="225" t="s">
        <v>1407</v>
      </c>
      <c r="K719" s="232" t="s">
        <v>3853</v>
      </c>
      <c r="L719" s="233" t="s">
        <v>4878</v>
      </c>
      <c r="M719" s="233" t="s">
        <v>4938</v>
      </c>
      <c r="N719" s="57"/>
      <c r="O719" s="57"/>
      <c r="P719" s="238" t="s">
        <v>3044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2278</v>
      </c>
      <c r="X719" s="59" t="s">
        <v>2278</v>
      </c>
      <c r="Y719" s="59" t="s">
        <v>2278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30" t="s">
        <v>3840</v>
      </c>
      <c r="D720" s="230" t="s">
        <v>3045</v>
      </c>
      <c r="E720" s="225" t="s">
        <v>615</v>
      </c>
      <c r="F720" s="225" t="s">
        <v>615</v>
      </c>
      <c r="G720" s="234">
        <v>0</v>
      </c>
      <c r="H720" s="234">
        <v>0</v>
      </c>
      <c r="I720" s="225" t="s">
        <v>2526</v>
      </c>
      <c r="J720" s="225" t="s">
        <v>1407</v>
      </c>
      <c r="K720" s="232" t="s">
        <v>3853</v>
      </c>
      <c r="L720" s="233" t="s">
        <v>4878</v>
      </c>
      <c r="M720" s="233" t="s">
        <v>4938</v>
      </c>
      <c r="N720" s="57"/>
      <c r="O720" s="57"/>
      <c r="P720" s="238" t="s">
        <v>3045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2278</v>
      </c>
      <c r="X720" s="59" t="s">
        <v>2278</v>
      </c>
      <c r="Y720" s="59" t="s">
        <v>2278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30" t="s">
        <v>3840</v>
      </c>
      <c r="D721" s="230" t="s">
        <v>3046</v>
      </c>
      <c r="E721" s="225" t="s">
        <v>616</v>
      </c>
      <c r="F721" s="225" t="s">
        <v>616</v>
      </c>
      <c r="G721" s="234">
        <v>0</v>
      </c>
      <c r="H721" s="234">
        <v>0</v>
      </c>
      <c r="I721" s="225" t="s">
        <v>2526</v>
      </c>
      <c r="J721" s="225" t="s">
        <v>1407</v>
      </c>
      <c r="K721" s="232" t="s">
        <v>3853</v>
      </c>
      <c r="L721" s="233" t="s">
        <v>4878</v>
      </c>
      <c r="M721" s="233" t="s">
        <v>4938</v>
      </c>
      <c r="N721" s="57"/>
      <c r="O721" s="57"/>
      <c r="P721" s="238" t="s">
        <v>3046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2278</v>
      </c>
      <c r="X721" s="59" t="s">
        <v>2278</v>
      </c>
      <c r="Y721" s="59" t="s">
        <v>2278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30" t="s">
        <v>3840</v>
      </c>
      <c r="D722" s="230" t="s">
        <v>3047</v>
      </c>
      <c r="E722" s="225" t="s">
        <v>617</v>
      </c>
      <c r="F722" s="225" t="s">
        <v>617</v>
      </c>
      <c r="G722" s="234">
        <v>0</v>
      </c>
      <c r="H722" s="234">
        <v>0</v>
      </c>
      <c r="I722" s="225" t="s">
        <v>2526</v>
      </c>
      <c r="J722" s="225" t="s">
        <v>1407</v>
      </c>
      <c r="K722" s="232" t="s">
        <v>3853</v>
      </c>
      <c r="L722" s="233" t="s">
        <v>4878</v>
      </c>
      <c r="M722" s="233" t="s">
        <v>4938</v>
      </c>
      <c r="N722" s="57"/>
      <c r="O722" s="57"/>
      <c r="P722" s="238" t="s">
        <v>3047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2278</v>
      </c>
      <c r="X722" s="59" t="s">
        <v>2278</v>
      </c>
      <c r="Y722" s="59" t="s">
        <v>2278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30" t="s">
        <v>3840</v>
      </c>
      <c r="D723" s="230" t="s">
        <v>3048</v>
      </c>
      <c r="E723" s="225" t="s">
        <v>618</v>
      </c>
      <c r="F723" s="225" t="s">
        <v>618</v>
      </c>
      <c r="G723" s="234">
        <v>0</v>
      </c>
      <c r="H723" s="234">
        <v>0</v>
      </c>
      <c r="I723" s="225" t="s">
        <v>2526</v>
      </c>
      <c r="J723" s="225" t="s">
        <v>1407</v>
      </c>
      <c r="K723" s="232" t="s">
        <v>3853</v>
      </c>
      <c r="L723" s="233" t="s">
        <v>4878</v>
      </c>
      <c r="M723" s="233" t="s">
        <v>4938</v>
      </c>
      <c r="N723" s="57"/>
      <c r="O723" s="57"/>
      <c r="P723" s="238" t="s">
        <v>3048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2278</v>
      </c>
      <c r="X723" s="59" t="s">
        <v>2278</v>
      </c>
      <c r="Y723" s="59" t="s">
        <v>2278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30" t="s">
        <v>3840</v>
      </c>
      <c r="D724" s="230" t="s">
        <v>3049</v>
      </c>
      <c r="E724" s="225" t="s">
        <v>619</v>
      </c>
      <c r="F724" s="225" t="s">
        <v>619</v>
      </c>
      <c r="G724" s="234">
        <v>0</v>
      </c>
      <c r="H724" s="234">
        <v>0</v>
      </c>
      <c r="I724" s="225" t="s">
        <v>2526</v>
      </c>
      <c r="J724" s="225" t="s">
        <v>1407</v>
      </c>
      <c r="K724" s="232" t="s">
        <v>3853</v>
      </c>
      <c r="L724" s="233" t="s">
        <v>4878</v>
      </c>
      <c r="M724" s="233" t="s">
        <v>4938</v>
      </c>
      <c r="N724" s="57"/>
      <c r="O724" s="57"/>
      <c r="P724" s="238" t="s">
        <v>3049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2278</v>
      </c>
      <c r="X724" s="59" t="s">
        <v>2278</v>
      </c>
      <c r="Y724" s="59" t="s">
        <v>2278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30" t="s">
        <v>3840</v>
      </c>
      <c r="D725" s="230" t="s">
        <v>3050</v>
      </c>
      <c r="E725" s="225" t="s">
        <v>620</v>
      </c>
      <c r="F725" s="225" t="s">
        <v>620</v>
      </c>
      <c r="G725" s="234">
        <v>0</v>
      </c>
      <c r="H725" s="234">
        <v>0</v>
      </c>
      <c r="I725" s="225" t="s">
        <v>2526</v>
      </c>
      <c r="J725" s="225" t="s">
        <v>1407</v>
      </c>
      <c r="K725" s="232" t="s">
        <v>3853</v>
      </c>
      <c r="L725" s="233" t="s">
        <v>4878</v>
      </c>
      <c r="M725" s="233" t="s">
        <v>4938</v>
      </c>
      <c r="N725" s="57"/>
      <c r="O725" s="57"/>
      <c r="P725" s="238" t="s">
        <v>3050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2278</v>
      </c>
      <c r="X725" s="59" t="s">
        <v>2278</v>
      </c>
      <c r="Y725" s="59" t="s">
        <v>2278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30" t="s">
        <v>3840</v>
      </c>
      <c r="D726" s="230" t="s">
        <v>3051</v>
      </c>
      <c r="E726" s="225" t="s">
        <v>621</v>
      </c>
      <c r="F726" s="225" t="s">
        <v>621</v>
      </c>
      <c r="G726" s="234">
        <v>0</v>
      </c>
      <c r="H726" s="234">
        <v>0</v>
      </c>
      <c r="I726" s="225" t="s">
        <v>2526</v>
      </c>
      <c r="J726" s="225" t="s">
        <v>1407</v>
      </c>
      <c r="K726" s="232" t="s">
        <v>3853</v>
      </c>
      <c r="L726" s="233" t="s">
        <v>4878</v>
      </c>
      <c r="M726" s="233" t="s">
        <v>4938</v>
      </c>
      <c r="N726" s="57"/>
      <c r="O726" s="57"/>
      <c r="P726" s="238" t="s">
        <v>3051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2278</v>
      </c>
      <c r="X726" s="59" t="s">
        <v>2278</v>
      </c>
      <c r="Y726" s="59" t="s">
        <v>2278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30" t="s">
        <v>3840</v>
      </c>
      <c r="D727" s="230" t="s">
        <v>3052</v>
      </c>
      <c r="E727" s="225" t="s">
        <v>622</v>
      </c>
      <c r="F727" s="225" t="s">
        <v>622</v>
      </c>
      <c r="G727" s="234">
        <v>0</v>
      </c>
      <c r="H727" s="234">
        <v>0</v>
      </c>
      <c r="I727" s="225" t="s">
        <v>2526</v>
      </c>
      <c r="J727" s="225" t="s">
        <v>1407</v>
      </c>
      <c r="K727" s="232" t="s">
        <v>3853</v>
      </c>
      <c r="L727" s="233" t="s">
        <v>4878</v>
      </c>
      <c r="M727" s="233" t="s">
        <v>4938</v>
      </c>
      <c r="N727" s="57"/>
      <c r="O727" s="57"/>
      <c r="P727" s="238" t="s">
        <v>3052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2278</v>
      </c>
      <c r="X727" s="59" t="s">
        <v>2278</v>
      </c>
      <c r="Y727" s="59" t="s">
        <v>2278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30" t="s">
        <v>3840</v>
      </c>
      <c r="D728" s="230" t="s">
        <v>3053</v>
      </c>
      <c r="E728" s="225" t="s">
        <v>623</v>
      </c>
      <c r="F728" s="225" t="s">
        <v>623</v>
      </c>
      <c r="G728" s="234">
        <v>0</v>
      </c>
      <c r="H728" s="234">
        <v>0</v>
      </c>
      <c r="I728" s="225" t="s">
        <v>2526</v>
      </c>
      <c r="J728" s="225" t="s">
        <v>1407</v>
      </c>
      <c r="K728" s="232" t="s">
        <v>3853</v>
      </c>
      <c r="L728" s="233" t="s">
        <v>4878</v>
      </c>
      <c r="M728" s="233" t="s">
        <v>4938</v>
      </c>
      <c r="N728" s="57"/>
      <c r="O728" s="57"/>
      <c r="P728" s="238" t="s">
        <v>3053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2278</v>
      </c>
      <c r="X728" s="59" t="s">
        <v>2278</v>
      </c>
      <c r="Y728" s="59" t="s">
        <v>2278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30" t="s">
        <v>3840</v>
      </c>
      <c r="D729" s="230" t="s">
        <v>3054</v>
      </c>
      <c r="E729" s="225" t="s">
        <v>624</v>
      </c>
      <c r="F729" s="225" t="s">
        <v>624</v>
      </c>
      <c r="G729" s="234">
        <v>0</v>
      </c>
      <c r="H729" s="234">
        <v>0</v>
      </c>
      <c r="I729" s="225" t="s">
        <v>2526</v>
      </c>
      <c r="J729" s="225" t="s">
        <v>1407</v>
      </c>
      <c r="K729" s="232" t="s">
        <v>3853</v>
      </c>
      <c r="L729" s="233" t="s">
        <v>4878</v>
      </c>
      <c r="M729" s="233" t="s">
        <v>4938</v>
      </c>
      <c r="N729" s="57"/>
      <c r="O729" s="57"/>
      <c r="P729" s="238" t="s">
        <v>3054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2278</v>
      </c>
      <c r="X729" s="59" t="s">
        <v>2278</v>
      </c>
      <c r="Y729" s="59" t="s">
        <v>2278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30" t="s">
        <v>3840</v>
      </c>
      <c r="D730" s="230" t="s">
        <v>3055</v>
      </c>
      <c r="E730" s="225" t="s">
        <v>625</v>
      </c>
      <c r="F730" s="225" t="s">
        <v>625</v>
      </c>
      <c r="G730" s="234">
        <v>0</v>
      </c>
      <c r="H730" s="234">
        <v>0</v>
      </c>
      <c r="I730" s="225" t="s">
        <v>2526</v>
      </c>
      <c r="J730" s="225" t="s">
        <v>1407</v>
      </c>
      <c r="K730" s="232" t="s">
        <v>3853</v>
      </c>
      <c r="L730" s="233" t="s">
        <v>4878</v>
      </c>
      <c r="M730" s="233" t="s">
        <v>4938</v>
      </c>
      <c r="N730" s="57"/>
      <c r="O730" s="57"/>
      <c r="P730" s="238" t="s">
        <v>3055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2278</v>
      </c>
      <c r="X730" s="59" t="s">
        <v>2278</v>
      </c>
      <c r="Y730" s="59" t="s">
        <v>2278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30" t="s">
        <v>3840</v>
      </c>
      <c r="D731" s="230" t="s">
        <v>3056</v>
      </c>
      <c r="E731" s="225" t="s">
        <v>626</v>
      </c>
      <c r="F731" s="225" t="s">
        <v>626</v>
      </c>
      <c r="G731" s="234">
        <v>0</v>
      </c>
      <c r="H731" s="234">
        <v>0</v>
      </c>
      <c r="I731" s="225" t="s">
        <v>2526</v>
      </c>
      <c r="J731" s="225" t="s">
        <v>1407</v>
      </c>
      <c r="K731" s="232" t="s">
        <v>3853</v>
      </c>
      <c r="L731" s="233" t="s">
        <v>4878</v>
      </c>
      <c r="M731" s="233" t="s">
        <v>4938</v>
      </c>
      <c r="N731" s="57"/>
      <c r="O731" s="57"/>
      <c r="P731" s="238" t="s">
        <v>3056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2278</v>
      </c>
      <c r="X731" s="59" t="s">
        <v>2278</v>
      </c>
      <c r="Y731" s="59" t="s">
        <v>2278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30" t="s">
        <v>3840</v>
      </c>
      <c r="D732" s="230" t="s">
        <v>3057</v>
      </c>
      <c r="E732" s="225" t="s">
        <v>627</v>
      </c>
      <c r="F732" s="225" t="s">
        <v>627</v>
      </c>
      <c r="G732" s="234">
        <v>0</v>
      </c>
      <c r="H732" s="234">
        <v>0</v>
      </c>
      <c r="I732" s="225" t="s">
        <v>2526</v>
      </c>
      <c r="J732" s="225" t="s">
        <v>1407</v>
      </c>
      <c r="K732" s="232" t="s">
        <v>3853</v>
      </c>
      <c r="L732" s="237" t="s">
        <v>4878</v>
      </c>
      <c r="M732" s="233" t="s">
        <v>4938</v>
      </c>
      <c r="N732" s="62"/>
      <c r="O732" s="62"/>
      <c r="P732" s="238" t="s">
        <v>3057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2278</v>
      </c>
      <c r="X732" s="59" t="s">
        <v>2278</v>
      </c>
      <c r="Y732" s="59" t="s">
        <v>2278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30" t="s">
        <v>3840</v>
      </c>
      <c r="D733" s="230" t="s">
        <v>3058</v>
      </c>
      <c r="E733" s="225" t="s">
        <v>628</v>
      </c>
      <c r="F733" s="225" t="s">
        <v>628</v>
      </c>
      <c r="G733" s="234">
        <v>0</v>
      </c>
      <c r="H733" s="234">
        <v>0</v>
      </c>
      <c r="I733" s="225" t="s">
        <v>2526</v>
      </c>
      <c r="J733" s="225" t="s">
        <v>1407</v>
      </c>
      <c r="K733" s="232" t="s">
        <v>3853</v>
      </c>
      <c r="L733" s="233" t="s">
        <v>4878</v>
      </c>
      <c r="M733" s="233" t="s">
        <v>4938</v>
      </c>
      <c r="N733" s="57"/>
      <c r="O733" s="57"/>
      <c r="P733" s="238" t="s">
        <v>3058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2278</v>
      </c>
      <c r="X733" s="59" t="s">
        <v>2278</v>
      </c>
      <c r="Y733" s="59" t="s">
        <v>2278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30" t="s">
        <v>3840</v>
      </c>
      <c r="D734" s="230" t="s">
        <v>3059</v>
      </c>
      <c r="E734" s="225" t="s">
        <v>629</v>
      </c>
      <c r="F734" s="225" t="s">
        <v>629</v>
      </c>
      <c r="G734" s="234">
        <v>0</v>
      </c>
      <c r="H734" s="234">
        <v>0</v>
      </c>
      <c r="I734" s="225" t="s">
        <v>2526</v>
      </c>
      <c r="J734" s="225" t="s">
        <v>1407</v>
      </c>
      <c r="K734" s="232" t="s">
        <v>3853</v>
      </c>
      <c r="L734" s="233" t="s">
        <v>4878</v>
      </c>
      <c r="M734" s="233" t="s">
        <v>4938</v>
      </c>
      <c r="N734" s="57"/>
      <c r="O734" s="57"/>
      <c r="P734" s="238" t="s">
        <v>3059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2278</v>
      </c>
      <c r="X734" s="59" t="s">
        <v>2278</v>
      </c>
      <c r="Y734" s="59" t="s">
        <v>2278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30" t="s">
        <v>3840</v>
      </c>
      <c r="D735" s="230" t="s">
        <v>3060</v>
      </c>
      <c r="E735" s="226" t="s">
        <v>699</v>
      </c>
      <c r="F735" s="226" t="s">
        <v>699</v>
      </c>
      <c r="G735" s="235">
        <v>0</v>
      </c>
      <c r="H735" s="235">
        <v>0</v>
      </c>
      <c r="I735" s="225" t="s">
        <v>2526</v>
      </c>
      <c r="J735" s="225" t="s">
        <v>1407</v>
      </c>
      <c r="K735" s="232" t="s">
        <v>3853</v>
      </c>
      <c r="L735" s="233" t="s">
        <v>4878</v>
      </c>
      <c r="M735" s="233" t="s">
        <v>4938</v>
      </c>
      <c r="P735" s="238" t="s">
        <v>3060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2278</v>
      </c>
      <c r="X735" s="98" t="s">
        <v>2278</v>
      </c>
      <c r="Y735" s="98" t="s">
        <v>2278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30" t="s">
        <v>3840</v>
      </c>
      <c r="D736" s="230" t="s">
        <v>3061</v>
      </c>
      <c r="E736" s="225" t="s">
        <v>630</v>
      </c>
      <c r="F736" s="225" t="s">
        <v>630</v>
      </c>
      <c r="G736" s="234">
        <v>0</v>
      </c>
      <c r="H736" s="234">
        <v>0</v>
      </c>
      <c r="I736" s="225" t="s">
        <v>2526</v>
      </c>
      <c r="J736" s="225" t="s">
        <v>1407</v>
      </c>
      <c r="K736" s="232" t="s">
        <v>3853</v>
      </c>
      <c r="L736" s="233" t="s">
        <v>4878</v>
      </c>
      <c r="M736" s="233" t="s">
        <v>4938</v>
      </c>
      <c r="N736" s="57"/>
      <c r="O736" s="57"/>
      <c r="P736" s="238" t="s">
        <v>3061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2278</v>
      </c>
      <c r="X736" s="59" t="s">
        <v>2278</v>
      </c>
      <c r="Y736" s="59" t="s">
        <v>2278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30" t="s">
        <v>3840</v>
      </c>
      <c r="D737" s="230" t="s">
        <v>3062</v>
      </c>
      <c r="E737" s="225" t="s">
        <v>631</v>
      </c>
      <c r="F737" s="227" t="s">
        <v>631</v>
      </c>
      <c r="G737" s="234">
        <v>0</v>
      </c>
      <c r="H737" s="234">
        <v>0</v>
      </c>
      <c r="I737" s="225" t="s">
        <v>2526</v>
      </c>
      <c r="J737" s="225" t="s">
        <v>1407</v>
      </c>
      <c r="K737" s="232" t="s">
        <v>3853</v>
      </c>
      <c r="L737" s="233" t="s">
        <v>4878</v>
      </c>
      <c r="M737" s="233" t="s">
        <v>4938</v>
      </c>
      <c r="N737" s="57"/>
      <c r="O737" s="57"/>
      <c r="P737" s="238" t="s">
        <v>3062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2278</v>
      </c>
      <c r="X737" s="59" t="s">
        <v>2278</v>
      </c>
      <c r="Y737" s="59" t="s">
        <v>2278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30" t="s">
        <v>3840</v>
      </c>
      <c r="D738" s="230" t="s">
        <v>3063</v>
      </c>
      <c r="E738" s="228" t="s">
        <v>632</v>
      </c>
      <c r="F738" s="229" t="s">
        <v>632</v>
      </c>
      <c r="G738" s="234">
        <v>0</v>
      </c>
      <c r="H738" s="234">
        <v>0</v>
      </c>
      <c r="I738" s="225" t="s">
        <v>2526</v>
      </c>
      <c r="J738" s="225" t="s">
        <v>1407</v>
      </c>
      <c r="K738" s="232" t="s">
        <v>3853</v>
      </c>
      <c r="L738" s="233" t="s">
        <v>4878</v>
      </c>
      <c r="M738" s="233" t="s">
        <v>4938</v>
      </c>
      <c r="N738" s="57"/>
      <c r="O738" s="57"/>
      <c r="P738" s="238" t="s">
        <v>3063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2278</v>
      </c>
      <c r="X738" s="59" t="s">
        <v>2278</v>
      </c>
      <c r="Y738" s="59" t="s">
        <v>2278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30" t="s">
        <v>3840</v>
      </c>
      <c r="D739" s="230" t="s">
        <v>3064</v>
      </c>
      <c r="E739" s="228" t="s">
        <v>633</v>
      </c>
      <c r="F739" s="229" t="s">
        <v>633</v>
      </c>
      <c r="G739" s="234">
        <v>0</v>
      </c>
      <c r="H739" s="234">
        <v>0</v>
      </c>
      <c r="I739" s="225" t="s">
        <v>2526</v>
      </c>
      <c r="J739" s="225" t="s">
        <v>1407</v>
      </c>
      <c r="K739" s="232" t="s">
        <v>3853</v>
      </c>
      <c r="L739" s="233" t="s">
        <v>4878</v>
      </c>
      <c r="M739" s="233" t="s">
        <v>4938</v>
      </c>
      <c r="N739" s="57"/>
      <c r="O739" s="57"/>
      <c r="P739" s="238" t="s">
        <v>3064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2278</v>
      </c>
      <c r="X739" s="59" t="s">
        <v>2278</v>
      </c>
      <c r="Y739" s="59" t="s">
        <v>2278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30" t="s">
        <v>3840</v>
      </c>
      <c r="D740" s="230" t="s">
        <v>3065</v>
      </c>
      <c r="E740" s="225" t="s">
        <v>634</v>
      </c>
      <c r="F740" s="225" t="s">
        <v>634</v>
      </c>
      <c r="G740" s="234">
        <v>0</v>
      </c>
      <c r="H740" s="234">
        <v>0</v>
      </c>
      <c r="I740" s="225" t="s">
        <v>2526</v>
      </c>
      <c r="J740" s="225" t="s">
        <v>1407</v>
      </c>
      <c r="K740" s="232" t="s">
        <v>3853</v>
      </c>
      <c r="L740" s="233" t="s">
        <v>4878</v>
      </c>
      <c r="M740" s="233" t="s">
        <v>4938</v>
      </c>
      <c r="N740" s="57"/>
      <c r="O740" s="57"/>
      <c r="P740" s="238" t="s">
        <v>3065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2278</v>
      </c>
      <c r="X740" s="59" t="s">
        <v>2278</v>
      </c>
      <c r="Y740" s="59" t="s">
        <v>2278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30" t="s">
        <v>3840</v>
      </c>
      <c r="D741" s="230" t="s">
        <v>3066</v>
      </c>
      <c r="E741" s="225" t="s">
        <v>635</v>
      </c>
      <c r="F741" s="225" t="s">
        <v>635</v>
      </c>
      <c r="G741" s="234">
        <v>0</v>
      </c>
      <c r="H741" s="234">
        <v>0</v>
      </c>
      <c r="I741" s="225" t="s">
        <v>2526</v>
      </c>
      <c r="J741" s="225" t="s">
        <v>1407</v>
      </c>
      <c r="K741" s="232" t="s">
        <v>3853</v>
      </c>
      <c r="L741" s="233" t="s">
        <v>4878</v>
      </c>
      <c r="M741" s="233" t="s">
        <v>4938</v>
      </c>
      <c r="N741" s="57"/>
      <c r="O741" s="57"/>
      <c r="P741" s="238" t="s">
        <v>3066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2278</v>
      </c>
      <c r="X741" s="59" t="s">
        <v>2278</v>
      </c>
      <c r="Y741" s="59" t="s">
        <v>2278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30" t="s">
        <v>3840</v>
      </c>
      <c r="D742" s="230" t="s">
        <v>3067</v>
      </c>
      <c r="E742" s="225" t="s">
        <v>636</v>
      </c>
      <c r="F742" s="225" t="s">
        <v>636</v>
      </c>
      <c r="G742" s="234">
        <v>0</v>
      </c>
      <c r="H742" s="234">
        <v>0</v>
      </c>
      <c r="I742" s="225" t="s">
        <v>2526</v>
      </c>
      <c r="J742" s="225" t="s">
        <v>1407</v>
      </c>
      <c r="K742" s="232" t="s">
        <v>3853</v>
      </c>
      <c r="L742" s="233" t="s">
        <v>4878</v>
      </c>
      <c r="M742" s="233" t="s">
        <v>4938</v>
      </c>
      <c r="N742" s="57"/>
      <c r="O742" s="57"/>
      <c r="P742" s="238" t="s">
        <v>3067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2278</v>
      </c>
      <c r="X742" s="59" t="s">
        <v>2278</v>
      </c>
      <c r="Y742" s="59" t="s">
        <v>2278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30" t="s">
        <v>3840</v>
      </c>
      <c r="D743" s="230" t="s">
        <v>3068</v>
      </c>
      <c r="E743" s="225" t="s">
        <v>637</v>
      </c>
      <c r="F743" s="225" t="s">
        <v>637</v>
      </c>
      <c r="G743" s="234">
        <v>0</v>
      </c>
      <c r="H743" s="234">
        <v>0</v>
      </c>
      <c r="I743" s="225" t="s">
        <v>2526</v>
      </c>
      <c r="J743" s="225" t="s">
        <v>1407</v>
      </c>
      <c r="K743" s="232" t="s">
        <v>3853</v>
      </c>
      <c r="L743" s="233" t="s">
        <v>4878</v>
      </c>
      <c r="M743" s="233" t="s">
        <v>4938</v>
      </c>
      <c r="N743" s="57"/>
      <c r="O743" s="57"/>
      <c r="P743" s="238" t="s">
        <v>3068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2278</v>
      </c>
      <c r="X743" s="59" t="s">
        <v>2278</v>
      </c>
      <c r="Y743" s="59" t="s">
        <v>2278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30" t="s">
        <v>3840</v>
      </c>
      <c r="D744" s="230" t="s">
        <v>3069</v>
      </c>
      <c r="E744" s="225" t="s">
        <v>638</v>
      </c>
      <c r="F744" s="225" t="s">
        <v>638</v>
      </c>
      <c r="G744" s="234">
        <v>0</v>
      </c>
      <c r="H744" s="234">
        <v>0</v>
      </c>
      <c r="I744" s="225" t="s">
        <v>2526</v>
      </c>
      <c r="J744" s="225" t="s">
        <v>1407</v>
      </c>
      <c r="K744" s="232" t="s">
        <v>3853</v>
      </c>
      <c r="L744" s="233" t="s">
        <v>4878</v>
      </c>
      <c r="M744" s="233" t="s">
        <v>4938</v>
      </c>
      <c r="N744" s="57"/>
      <c r="O744" s="57"/>
      <c r="P744" s="238" t="s">
        <v>3069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2278</v>
      </c>
      <c r="X744" s="59" t="s">
        <v>2278</v>
      </c>
      <c r="Y744" s="59" t="s">
        <v>2278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30" t="s">
        <v>3840</v>
      </c>
      <c r="D745" s="230" t="s">
        <v>3070</v>
      </c>
      <c r="E745" s="225" t="s">
        <v>639</v>
      </c>
      <c r="F745" s="225" t="s">
        <v>639</v>
      </c>
      <c r="G745" s="234">
        <v>0</v>
      </c>
      <c r="H745" s="234">
        <v>0</v>
      </c>
      <c r="I745" s="225" t="s">
        <v>2526</v>
      </c>
      <c r="J745" s="225" t="s">
        <v>1407</v>
      </c>
      <c r="K745" s="232" t="s">
        <v>3853</v>
      </c>
      <c r="L745" s="233" t="s">
        <v>4878</v>
      </c>
      <c r="M745" s="233" t="s">
        <v>4938</v>
      </c>
      <c r="N745" s="57"/>
      <c r="O745" s="57"/>
      <c r="P745" s="238" t="s">
        <v>3070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2278</v>
      </c>
      <c r="X745" s="59" t="s">
        <v>2278</v>
      </c>
      <c r="Y745" s="59" t="s">
        <v>2278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30" t="s">
        <v>3840</v>
      </c>
      <c r="D746" s="230" t="s">
        <v>3071</v>
      </c>
      <c r="E746" s="225" t="s">
        <v>640</v>
      </c>
      <c r="F746" s="225" t="s">
        <v>640</v>
      </c>
      <c r="G746" s="234">
        <v>0</v>
      </c>
      <c r="H746" s="234">
        <v>0</v>
      </c>
      <c r="I746" s="225" t="s">
        <v>2526</v>
      </c>
      <c r="J746" s="225" t="s">
        <v>1407</v>
      </c>
      <c r="K746" s="232" t="s">
        <v>3853</v>
      </c>
      <c r="L746" s="233" t="s">
        <v>4878</v>
      </c>
      <c r="M746" s="233" t="s">
        <v>4938</v>
      </c>
      <c r="N746" s="57"/>
      <c r="O746" s="57"/>
      <c r="P746" s="238" t="s">
        <v>3071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2278</v>
      </c>
      <c r="X746" s="59" t="s">
        <v>2278</v>
      </c>
      <c r="Y746" s="59" t="s">
        <v>2278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30" t="s">
        <v>3840</v>
      </c>
      <c r="D747" s="230" t="s">
        <v>3072</v>
      </c>
      <c r="E747" s="225" t="s">
        <v>641</v>
      </c>
      <c r="F747" s="225" t="s">
        <v>641</v>
      </c>
      <c r="G747" s="234">
        <v>0</v>
      </c>
      <c r="H747" s="234">
        <v>0</v>
      </c>
      <c r="I747" s="225" t="s">
        <v>2526</v>
      </c>
      <c r="J747" s="225" t="s">
        <v>1407</v>
      </c>
      <c r="K747" s="232" t="s">
        <v>3853</v>
      </c>
      <c r="L747" s="233" t="s">
        <v>4878</v>
      </c>
      <c r="M747" s="233" t="s">
        <v>4938</v>
      </c>
      <c r="N747" s="57"/>
      <c r="O747" s="57"/>
      <c r="P747" s="238" t="s">
        <v>3072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2278</v>
      </c>
      <c r="X747" s="59" t="s">
        <v>2278</v>
      </c>
      <c r="Y747" s="59" t="s">
        <v>2278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30" t="s">
        <v>3840</v>
      </c>
      <c r="D748" s="230" t="s">
        <v>3073</v>
      </c>
      <c r="E748" s="225" t="s">
        <v>642</v>
      </c>
      <c r="F748" s="225" t="s">
        <v>642</v>
      </c>
      <c r="G748" s="234">
        <v>0</v>
      </c>
      <c r="H748" s="234">
        <v>0</v>
      </c>
      <c r="I748" s="225" t="s">
        <v>2526</v>
      </c>
      <c r="J748" s="225" t="s">
        <v>1407</v>
      </c>
      <c r="K748" s="232" t="s">
        <v>3853</v>
      </c>
      <c r="L748" s="233" t="s">
        <v>4878</v>
      </c>
      <c r="M748" s="233" t="s">
        <v>4938</v>
      </c>
      <c r="N748" s="57"/>
      <c r="O748" s="57"/>
      <c r="P748" s="238" t="s">
        <v>3073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2278</v>
      </c>
      <c r="X748" s="59" t="s">
        <v>2278</v>
      </c>
      <c r="Y748" s="59" t="s">
        <v>2278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30" t="s">
        <v>3840</v>
      </c>
      <c r="D749" s="230" t="s">
        <v>3074</v>
      </c>
      <c r="E749" s="225" t="s">
        <v>643</v>
      </c>
      <c r="F749" s="225" t="s">
        <v>643</v>
      </c>
      <c r="G749" s="234">
        <v>0</v>
      </c>
      <c r="H749" s="234">
        <v>0</v>
      </c>
      <c r="I749" s="225" t="s">
        <v>2526</v>
      </c>
      <c r="J749" s="225" t="s">
        <v>1407</v>
      </c>
      <c r="K749" s="232" t="s">
        <v>3853</v>
      </c>
      <c r="L749" s="233" t="s">
        <v>4878</v>
      </c>
      <c r="M749" s="233" t="s">
        <v>4938</v>
      </c>
      <c r="N749" s="57"/>
      <c r="O749" s="57"/>
      <c r="P749" s="238" t="s">
        <v>3074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2278</v>
      </c>
      <c r="X749" s="59" t="s">
        <v>2278</v>
      </c>
      <c r="Y749" s="59" t="s">
        <v>2278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30" t="s">
        <v>3840</v>
      </c>
      <c r="D750" s="230" t="s">
        <v>3075</v>
      </c>
      <c r="E750" s="225" t="s">
        <v>644</v>
      </c>
      <c r="F750" s="225" t="s">
        <v>644</v>
      </c>
      <c r="G750" s="234">
        <v>0</v>
      </c>
      <c r="H750" s="234">
        <v>0</v>
      </c>
      <c r="I750" s="225" t="s">
        <v>2526</v>
      </c>
      <c r="J750" s="225" t="s">
        <v>1407</v>
      </c>
      <c r="K750" s="232" t="s">
        <v>3853</v>
      </c>
      <c r="L750" s="233" t="s">
        <v>4878</v>
      </c>
      <c r="M750" s="233" t="s">
        <v>4938</v>
      </c>
      <c r="N750" s="57"/>
      <c r="O750" s="57"/>
      <c r="P750" s="238" t="s">
        <v>3075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2278</v>
      </c>
      <c r="X750" s="59" t="s">
        <v>2278</v>
      </c>
      <c r="Y750" s="59" t="s">
        <v>2278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30" t="s">
        <v>3840</v>
      </c>
      <c r="D751" s="230" t="s">
        <v>3076</v>
      </c>
      <c r="E751" s="225" t="s">
        <v>645</v>
      </c>
      <c r="F751" s="225" t="s">
        <v>645</v>
      </c>
      <c r="G751" s="234">
        <v>0</v>
      </c>
      <c r="H751" s="234">
        <v>0</v>
      </c>
      <c r="I751" s="225" t="s">
        <v>2526</v>
      </c>
      <c r="J751" s="225" t="s">
        <v>1407</v>
      </c>
      <c r="K751" s="232" t="s">
        <v>3853</v>
      </c>
      <c r="L751" s="233" t="s">
        <v>4878</v>
      </c>
      <c r="M751" s="233" t="s">
        <v>4938</v>
      </c>
      <c r="N751" s="57"/>
      <c r="O751" s="57"/>
      <c r="P751" s="238" t="s">
        <v>3076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2278</v>
      </c>
      <c r="X751" s="59" t="s">
        <v>2278</v>
      </c>
      <c r="Y751" s="59" t="s">
        <v>2278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30" t="s">
        <v>3840</v>
      </c>
      <c r="D752" s="230" t="s">
        <v>3077</v>
      </c>
      <c r="E752" s="225" t="s">
        <v>646</v>
      </c>
      <c r="F752" s="225" t="s">
        <v>646</v>
      </c>
      <c r="G752" s="234">
        <v>0</v>
      </c>
      <c r="H752" s="234">
        <v>0</v>
      </c>
      <c r="I752" s="225" t="s">
        <v>2526</v>
      </c>
      <c r="J752" s="225" t="s">
        <v>1407</v>
      </c>
      <c r="K752" s="232" t="s">
        <v>3853</v>
      </c>
      <c r="L752" s="233" t="s">
        <v>4878</v>
      </c>
      <c r="M752" s="233" t="s">
        <v>4938</v>
      </c>
      <c r="N752" s="57"/>
      <c r="O752" s="57"/>
      <c r="P752" s="238" t="s">
        <v>3077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2278</v>
      </c>
      <c r="X752" s="59" t="s">
        <v>2278</v>
      </c>
      <c r="Y752" s="59" t="s">
        <v>2278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30" t="s">
        <v>3840</v>
      </c>
      <c r="D753" s="230" t="s">
        <v>3078</v>
      </c>
      <c r="E753" s="225" t="s">
        <v>647</v>
      </c>
      <c r="F753" s="225" t="s">
        <v>647</v>
      </c>
      <c r="G753" s="234">
        <v>0</v>
      </c>
      <c r="H753" s="234">
        <v>0</v>
      </c>
      <c r="I753" s="225" t="s">
        <v>2526</v>
      </c>
      <c r="J753" s="225" t="s">
        <v>1407</v>
      </c>
      <c r="K753" s="232" t="s">
        <v>3853</v>
      </c>
      <c r="L753" s="233" t="s">
        <v>4878</v>
      </c>
      <c r="M753" s="233" t="s">
        <v>4938</v>
      </c>
      <c r="N753" s="57"/>
      <c r="O753" s="57"/>
      <c r="P753" s="238" t="s">
        <v>3078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2278</v>
      </c>
      <c r="X753" s="59" t="s">
        <v>2278</v>
      </c>
      <c r="Y753" s="59" t="s">
        <v>2278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30" t="s">
        <v>3840</v>
      </c>
      <c r="D754" s="230" t="s">
        <v>3079</v>
      </c>
      <c r="E754" s="225" t="s">
        <v>648</v>
      </c>
      <c r="F754" s="225" t="s">
        <v>648</v>
      </c>
      <c r="G754" s="234">
        <v>0</v>
      </c>
      <c r="H754" s="234">
        <v>0</v>
      </c>
      <c r="I754" s="225" t="s">
        <v>2526</v>
      </c>
      <c r="J754" s="225" t="s">
        <v>1407</v>
      </c>
      <c r="K754" s="232" t="s">
        <v>3853</v>
      </c>
      <c r="L754" s="233" t="s">
        <v>4878</v>
      </c>
      <c r="M754" s="233" t="s">
        <v>4938</v>
      </c>
      <c r="N754" s="57"/>
      <c r="O754" s="57"/>
      <c r="P754" s="238" t="s">
        <v>3079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2278</v>
      </c>
      <c r="X754" s="59" t="s">
        <v>2278</v>
      </c>
      <c r="Y754" s="59" t="s">
        <v>2278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30" t="s">
        <v>3840</v>
      </c>
      <c r="D755" s="230" t="s">
        <v>3080</v>
      </c>
      <c r="E755" s="225" t="s">
        <v>649</v>
      </c>
      <c r="F755" s="225" t="s">
        <v>649</v>
      </c>
      <c r="G755" s="234">
        <v>0</v>
      </c>
      <c r="H755" s="234">
        <v>0</v>
      </c>
      <c r="I755" s="225" t="s">
        <v>2526</v>
      </c>
      <c r="J755" s="225" t="s">
        <v>1407</v>
      </c>
      <c r="K755" s="232" t="s">
        <v>3853</v>
      </c>
      <c r="L755" s="233" t="s">
        <v>4878</v>
      </c>
      <c r="M755" s="233" t="s">
        <v>4938</v>
      </c>
      <c r="N755" s="57"/>
      <c r="O755" s="57"/>
      <c r="P755" s="238" t="s">
        <v>3080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2278</v>
      </c>
      <c r="X755" s="59" t="s">
        <v>2278</v>
      </c>
      <c r="Y755" s="59" t="s">
        <v>2278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30" t="s">
        <v>3840</v>
      </c>
      <c r="D756" s="230" t="s">
        <v>3081</v>
      </c>
      <c r="E756" s="225" t="s">
        <v>650</v>
      </c>
      <c r="F756" s="225" t="s">
        <v>650</v>
      </c>
      <c r="G756" s="234">
        <v>0</v>
      </c>
      <c r="H756" s="234">
        <v>0</v>
      </c>
      <c r="I756" s="225" t="s">
        <v>2527</v>
      </c>
      <c r="J756" s="225" t="s">
        <v>1407</v>
      </c>
      <c r="K756" s="232" t="s">
        <v>3853</v>
      </c>
      <c r="L756" s="233" t="s">
        <v>4878</v>
      </c>
      <c r="M756" s="233" t="s">
        <v>4938</v>
      </c>
      <c r="N756" s="57"/>
      <c r="O756" s="57"/>
      <c r="P756" s="238" t="s">
        <v>3081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2278</v>
      </c>
      <c r="X756" s="59" t="s">
        <v>2278</v>
      </c>
      <c r="Y756" s="59" t="s">
        <v>2278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30" t="s">
        <v>3840</v>
      </c>
      <c r="D757" s="230" t="s">
        <v>3082</v>
      </c>
      <c r="E757" s="225" t="s">
        <v>651</v>
      </c>
      <c r="F757" s="225" t="s">
        <v>651</v>
      </c>
      <c r="G757" s="234">
        <v>0</v>
      </c>
      <c r="H757" s="234">
        <v>0</v>
      </c>
      <c r="I757" s="225" t="s">
        <v>2527</v>
      </c>
      <c r="J757" s="225" t="s">
        <v>1407</v>
      </c>
      <c r="K757" s="232" t="s">
        <v>3853</v>
      </c>
      <c r="L757" s="233" t="s">
        <v>4878</v>
      </c>
      <c r="M757" s="233" t="s">
        <v>4938</v>
      </c>
      <c r="N757" s="57"/>
      <c r="O757" s="57"/>
      <c r="P757" s="238" t="s">
        <v>3082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2278</v>
      </c>
      <c r="X757" s="59" t="s">
        <v>2278</v>
      </c>
      <c r="Y757" s="59" t="s">
        <v>2278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30" t="s">
        <v>3840</v>
      </c>
      <c r="D758" s="230" t="s">
        <v>3083</v>
      </c>
      <c r="E758" s="225" t="s">
        <v>652</v>
      </c>
      <c r="F758" s="225" t="s">
        <v>652</v>
      </c>
      <c r="G758" s="234">
        <v>0</v>
      </c>
      <c r="H758" s="234">
        <v>0</v>
      </c>
      <c r="I758" s="225" t="s">
        <v>2527</v>
      </c>
      <c r="J758" s="225" t="s">
        <v>1407</v>
      </c>
      <c r="K758" s="232" t="s">
        <v>3853</v>
      </c>
      <c r="L758" s="233" t="s">
        <v>4878</v>
      </c>
      <c r="M758" s="233" t="s">
        <v>4938</v>
      </c>
      <c r="N758" s="57"/>
      <c r="O758" s="57"/>
      <c r="P758" s="238" t="s">
        <v>3083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2278</v>
      </c>
      <c r="X758" s="59" t="s">
        <v>2278</v>
      </c>
      <c r="Y758" s="59" t="s">
        <v>2278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30" t="s">
        <v>3840</v>
      </c>
      <c r="D759" s="230" t="s">
        <v>3084</v>
      </c>
      <c r="E759" s="225" t="s">
        <v>653</v>
      </c>
      <c r="F759" s="225" t="s">
        <v>653</v>
      </c>
      <c r="G759" s="234">
        <v>0</v>
      </c>
      <c r="H759" s="234">
        <v>0</v>
      </c>
      <c r="I759" s="225" t="s">
        <v>2527</v>
      </c>
      <c r="J759" s="225" t="s">
        <v>1407</v>
      </c>
      <c r="K759" s="232" t="s">
        <v>3853</v>
      </c>
      <c r="L759" s="233" t="s">
        <v>4878</v>
      </c>
      <c r="M759" s="233" t="s">
        <v>4938</v>
      </c>
      <c r="N759" s="57"/>
      <c r="O759" s="57"/>
      <c r="P759" s="238" t="s">
        <v>3084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2278</v>
      </c>
      <c r="X759" s="59" t="s">
        <v>2278</v>
      </c>
      <c r="Y759" s="59" t="s">
        <v>2278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30" t="s">
        <v>3840</v>
      </c>
      <c r="D760" s="230" t="s">
        <v>3085</v>
      </c>
      <c r="E760" s="226" t="s">
        <v>654</v>
      </c>
      <c r="F760" s="226" t="s">
        <v>654</v>
      </c>
      <c r="G760" s="235">
        <v>0</v>
      </c>
      <c r="H760" s="235">
        <v>0</v>
      </c>
      <c r="I760" s="225" t="s">
        <v>2527</v>
      </c>
      <c r="J760" s="225" t="s">
        <v>1407</v>
      </c>
      <c r="K760" s="232" t="s">
        <v>3853</v>
      </c>
      <c r="L760" s="233" t="s">
        <v>4878</v>
      </c>
      <c r="M760" s="233" t="s">
        <v>4938</v>
      </c>
      <c r="P760" s="238" t="s">
        <v>3085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2278</v>
      </c>
      <c r="X760" s="98" t="s">
        <v>2278</v>
      </c>
      <c r="Y760" s="98" t="s">
        <v>2278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30" t="s">
        <v>3840</v>
      </c>
      <c r="D761" s="230" t="s">
        <v>3086</v>
      </c>
      <c r="E761" s="226" t="s">
        <v>655</v>
      </c>
      <c r="F761" s="226" t="s">
        <v>655</v>
      </c>
      <c r="G761" s="235">
        <v>0</v>
      </c>
      <c r="H761" s="235">
        <v>0</v>
      </c>
      <c r="I761" s="225" t="s">
        <v>2527</v>
      </c>
      <c r="J761" s="225" t="s">
        <v>1407</v>
      </c>
      <c r="K761" s="232" t="s">
        <v>3853</v>
      </c>
      <c r="L761" s="233" t="s">
        <v>4878</v>
      </c>
      <c r="M761" s="233" t="s">
        <v>4938</v>
      </c>
      <c r="P761" s="238" t="s">
        <v>3086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2278</v>
      </c>
      <c r="X761" s="98" t="s">
        <v>2278</v>
      </c>
      <c r="Y761" s="98" t="s">
        <v>2278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30" t="s">
        <v>3840</v>
      </c>
      <c r="D762" s="230" t="s">
        <v>3087</v>
      </c>
      <c r="E762" s="225" t="s">
        <v>656</v>
      </c>
      <c r="F762" s="225" t="s">
        <v>656</v>
      </c>
      <c r="G762" s="234">
        <v>0</v>
      </c>
      <c r="H762" s="234">
        <v>0</v>
      </c>
      <c r="I762" s="225" t="s">
        <v>2527</v>
      </c>
      <c r="J762" s="225" t="s">
        <v>1407</v>
      </c>
      <c r="K762" s="232" t="s">
        <v>3853</v>
      </c>
      <c r="L762" s="233" t="s">
        <v>4878</v>
      </c>
      <c r="M762" s="233" t="s">
        <v>4938</v>
      </c>
      <c r="N762" s="57"/>
      <c r="O762" s="57"/>
      <c r="P762" s="238" t="s">
        <v>3087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2278</v>
      </c>
      <c r="X762" s="59" t="s">
        <v>2278</v>
      </c>
      <c r="Y762" s="59" t="s">
        <v>2278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30" t="s">
        <v>3840</v>
      </c>
      <c r="D763" s="230" t="s">
        <v>3088</v>
      </c>
      <c r="E763" s="225" t="s">
        <v>657</v>
      </c>
      <c r="F763" s="225" t="s">
        <v>657</v>
      </c>
      <c r="G763" s="234">
        <v>0</v>
      </c>
      <c r="H763" s="234">
        <v>0</v>
      </c>
      <c r="I763" s="225" t="s">
        <v>2527</v>
      </c>
      <c r="J763" s="225" t="s">
        <v>1407</v>
      </c>
      <c r="K763" s="232" t="s">
        <v>3853</v>
      </c>
      <c r="L763" s="233" t="s">
        <v>4878</v>
      </c>
      <c r="M763" s="233" t="s">
        <v>4938</v>
      </c>
      <c r="N763" s="57"/>
      <c r="O763" s="57"/>
      <c r="P763" s="238" t="s">
        <v>3088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2278</v>
      </c>
      <c r="X763" s="59" t="s">
        <v>2278</v>
      </c>
      <c r="Y763" s="59" t="s">
        <v>2278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30" t="s">
        <v>3840</v>
      </c>
      <c r="D764" s="230" t="s">
        <v>3089</v>
      </c>
      <c r="E764" s="225" t="s">
        <v>658</v>
      </c>
      <c r="F764" s="225" t="s">
        <v>658</v>
      </c>
      <c r="G764" s="234">
        <v>0</v>
      </c>
      <c r="H764" s="234">
        <v>0</v>
      </c>
      <c r="I764" s="225" t="s">
        <v>2527</v>
      </c>
      <c r="J764" s="225" t="s">
        <v>1407</v>
      </c>
      <c r="K764" s="232" t="s">
        <v>3853</v>
      </c>
      <c r="L764" s="233" t="s">
        <v>4878</v>
      </c>
      <c r="M764" s="233" t="s">
        <v>4938</v>
      </c>
      <c r="N764" s="57"/>
      <c r="O764" s="57"/>
      <c r="P764" s="238" t="s">
        <v>3089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2278</v>
      </c>
      <c r="X764" s="59" t="s">
        <v>2278</v>
      </c>
      <c r="Y764" s="59" t="s">
        <v>2278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30" t="s">
        <v>3840</v>
      </c>
      <c r="D765" s="230" t="s">
        <v>3090</v>
      </c>
      <c r="E765" s="225" t="s">
        <v>659</v>
      </c>
      <c r="F765" s="225" t="s">
        <v>659</v>
      </c>
      <c r="G765" s="234">
        <v>0</v>
      </c>
      <c r="H765" s="234">
        <v>0</v>
      </c>
      <c r="I765" s="225" t="s">
        <v>2527</v>
      </c>
      <c r="J765" s="225" t="s">
        <v>1407</v>
      </c>
      <c r="K765" s="232" t="s">
        <v>3853</v>
      </c>
      <c r="L765" s="233" t="s">
        <v>4878</v>
      </c>
      <c r="M765" s="233" t="s">
        <v>4938</v>
      </c>
      <c r="N765" s="57"/>
      <c r="O765" s="57"/>
      <c r="P765" s="238" t="s">
        <v>3090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2278</v>
      </c>
      <c r="X765" s="59" t="s">
        <v>2278</v>
      </c>
      <c r="Y765" s="59" t="s">
        <v>2278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30" t="s">
        <v>3840</v>
      </c>
      <c r="D766" s="230" t="s">
        <v>3091</v>
      </c>
      <c r="E766" s="225" t="s">
        <v>660</v>
      </c>
      <c r="F766" s="225" t="s">
        <v>660</v>
      </c>
      <c r="G766" s="234">
        <v>0</v>
      </c>
      <c r="H766" s="234">
        <v>0</v>
      </c>
      <c r="I766" s="225" t="s">
        <v>2527</v>
      </c>
      <c r="J766" s="225" t="s">
        <v>1407</v>
      </c>
      <c r="K766" s="232" t="s">
        <v>3853</v>
      </c>
      <c r="L766" s="233" t="s">
        <v>4878</v>
      </c>
      <c r="M766" s="233" t="s">
        <v>4938</v>
      </c>
      <c r="N766" s="57"/>
      <c r="O766" s="57"/>
      <c r="P766" s="238" t="s">
        <v>3091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2278</v>
      </c>
      <c r="X766" s="59" t="s">
        <v>2278</v>
      </c>
      <c r="Y766" s="59" t="s">
        <v>2278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30" t="s">
        <v>3840</v>
      </c>
      <c r="D767" s="230" t="s">
        <v>3092</v>
      </c>
      <c r="E767" s="225" t="s">
        <v>661</v>
      </c>
      <c r="F767" s="225" t="s">
        <v>661</v>
      </c>
      <c r="G767" s="234">
        <v>0</v>
      </c>
      <c r="H767" s="234">
        <v>0</v>
      </c>
      <c r="I767" s="225" t="s">
        <v>2527</v>
      </c>
      <c r="J767" s="225" t="s">
        <v>1407</v>
      </c>
      <c r="K767" s="232" t="s">
        <v>3853</v>
      </c>
      <c r="L767" s="233" t="s">
        <v>4878</v>
      </c>
      <c r="M767" s="233" t="s">
        <v>4938</v>
      </c>
      <c r="N767" s="57"/>
      <c r="O767" s="57"/>
      <c r="P767" s="238" t="s">
        <v>3092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2278</v>
      </c>
      <c r="X767" s="59" t="s">
        <v>2278</v>
      </c>
      <c r="Y767" s="59" t="s">
        <v>2278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30" t="s">
        <v>3840</v>
      </c>
      <c r="D768" s="230" t="s">
        <v>3093</v>
      </c>
      <c r="E768" s="225" t="s">
        <v>662</v>
      </c>
      <c r="F768" s="225" t="s">
        <v>662</v>
      </c>
      <c r="G768" s="234">
        <v>0</v>
      </c>
      <c r="H768" s="234">
        <v>0</v>
      </c>
      <c r="I768" s="225" t="s">
        <v>2527</v>
      </c>
      <c r="J768" s="225" t="s">
        <v>1407</v>
      </c>
      <c r="K768" s="232" t="s">
        <v>3853</v>
      </c>
      <c r="L768" s="233" t="s">
        <v>4878</v>
      </c>
      <c r="M768" s="233" t="s">
        <v>4938</v>
      </c>
      <c r="N768" s="57"/>
      <c r="O768" s="57"/>
      <c r="P768" s="238" t="s">
        <v>3093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2278</v>
      </c>
      <c r="X768" s="59" t="s">
        <v>2278</v>
      </c>
      <c r="Y768" s="59" t="s">
        <v>2278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30" t="s">
        <v>3840</v>
      </c>
      <c r="D769" s="230" t="s">
        <v>3094</v>
      </c>
      <c r="E769" s="225" t="s">
        <v>663</v>
      </c>
      <c r="F769" s="225" t="s">
        <v>663</v>
      </c>
      <c r="G769" s="234">
        <v>0</v>
      </c>
      <c r="H769" s="234">
        <v>0</v>
      </c>
      <c r="I769" s="225" t="s">
        <v>2527</v>
      </c>
      <c r="J769" s="225" t="s">
        <v>1407</v>
      </c>
      <c r="K769" s="232" t="s">
        <v>3853</v>
      </c>
      <c r="L769" s="233" t="s">
        <v>4878</v>
      </c>
      <c r="M769" s="233" t="s">
        <v>4938</v>
      </c>
      <c r="N769" s="57"/>
      <c r="O769" s="57"/>
      <c r="P769" s="238" t="s">
        <v>3094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2278</v>
      </c>
      <c r="X769" s="59" t="s">
        <v>2278</v>
      </c>
      <c r="Y769" s="59" t="s">
        <v>2278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30" t="s">
        <v>3840</v>
      </c>
      <c r="D770" s="230" t="s">
        <v>3095</v>
      </c>
      <c r="E770" s="225" t="s">
        <v>664</v>
      </c>
      <c r="F770" s="225" t="s">
        <v>664</v>
      </c>
      <c r="G770" s="234">
        <v>0</v>
      </c>
      <c r="H770" s="234">
        <v>0</v>
      </c>
      <c r="I770" s="225" t="s">
        <v>2527</v>
      </c>
      <c r="J770" s="225" t="s">
        <v>1407</v>
      </c>
      <c r="K770" s="232" t="s">
        <v>3853</v>
      </c>
      <c r="L770" s="233" t="s">
        <v>4878</v>
      </c>
      <c r="M770" s="233" t="s">
        <v>4938</v>
      </c>
      <c r="N770" s="57"/>
      <c r="O770" s="57"/>
      <c r="P770" s="238" t="s">
        <v>3095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2278</v>
      </c>
      <c r="X770" s="59" t="s">
        <v>2278</v>
      </c>
      <c r="Y770" s="59" t="s">
        <v>2278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30" t="s">
        <v>3840</v>
      </c>
      <c r="D771" s="230" t="s">
        <v>3096</v>
      </c>
      <c r="E771" s="225" t="s">
        <v>665</v>
      </c>
      <c r="F771" s="225" t="s">
        <v>665</v>
      </c>
      <c r="G771" s="234">
        <v>0</v>
      </c>
      <c r="H771" s="234">
        <v>0</v>
      </c>
      <c r="I771" s="225" t="s">
        <v>2527</v>
      </c>
      <c r="J771" s="225" t="s">
        <v>1407</v>
      </c>
      <c r="K771" s="232" t="s">
        <v>3853</v>
      </c>
      <c r="L771" s="233" t="s">
        <v>4878</v>
      </c>
      <c r="M771" s="233" t="s">
        <v>4938</v>
      </c>
      <c r="N771" s="57"/>
      <c r="O771" s="57"/>
      <c r="P771" s="238" t="s">
        <v>3096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2278</v>
      </c>
      <c r="X771" s="59" t="s">
        <v>2278</v>
      </c>
      <c r="Y771" s="59" t="s">
        <v>2278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30" t="s">
        <v>3840</v>
      </c>
      <c r="D772" s="230" t="s">
        <v>3097</v>
      </c>
      <c r="E772" s="225" t="s">
        <v>666</v>
      </c>
      <c r="F772" s="225" t="s">
        <v>666</v>
      </c>
      <c r="G772" s="234">
        <v>0</v>
      </c>
      <c r="H772" s="234">
        <v>0</v>
      </c>
      <c r="I772" s="225" t="s">
        <v>2527</v>
      </c>
      <c r="J772" s="225" t="s">
        <v>1407</v>
      </c>
      <c r="K772" s="232" t="s">
        <v>3853</v>
      </c>
      <c r="L772" s="233" t="s">
        <v>4878</v>
      </c>
      <c r="M772" s="233" t="s">
        <v>4938</v>
      </c>
      <c r="N772" s="57"/>
      <c r="O772" s="57"/>
      <c r="P772" s="238" t="s">
        <v>3097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2278</v>
      </c>
      <c r="X772" s="59" t="s">
        <v>2278</v>
      </c>
      <c r="Y772" s="59" t="s">
        <v>2278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30" t="s">
        <v>3840</v>
      </c>
      <c r="D773" s="230" t="s">
        <v>3098</v>
      </c>
      <c r="E773" s="225" t="s">
        <v>667</v>
      </c>
      <c r="F773" s="225" t="s">
        <v>667</v>
      </c>
      <c r="G773" s="234">
        <v>0</v>
      </c>
      <c r="H773" s="234">
        <v>0</v>
      </c>
      <c r="I773" s="225" t="s">
        <v>2527</v>
      </c>
      <c r="J773" s="225" t="s">
        <v>1407</v>
      </c>
      <c r="K773" s="232" t="s">
        <v>3853</v>
      </c>
      <c r="L773" s="233" t="s">
        <v>4878</v>
      </c>
      <c r="M773" s="233" t="s">
        <v>4938</v>
      </c>
      <c r="N773" s="57"/>
      <c r="O773" s="57"/>
      <c r="P773" s="238" t="s">
        <v>3098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2278</v>
      </c>
      <c r="X773" s="59" t="s">
        <v>2278</v>
      </c>
      <c r="Y773" s="59" t="s">
        <v>2278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30" t="s">
        <v>3840</v>
      </c>
      <c r="D774" s="230" t="s">
        <v>3099</v>
      </c>
      <c r="E774" s="225" t="s">
        <v>668</v>
      </c>
      <c r="F774" s="225" t="s">
        <v>668</v>
      </c>
      <c r="G774" s="234">
        <v>0</v>
      </c>
      <c r="H774" s="234">
        <v>0</v>
      </c>
      <c r="I774" s="225" t="s">
        <v>2527</v>
      </c>
      <c r="J774" s="225" t="s">
        <v>1407</v>
      </c>
      <c r="K774" s="232" t="s">
        <v>3853</v>
      </c>
      <c r="L774" s="233" t="s">
        <v>4878</v>
      </c>
      <c r="M774" s="233" t="s">
        <v>4938</v>
      </c>
      <c r="N774" s="57"/>
      <c r="O774" s="57"/>
      <c r="P774" s="238" t="s">
        <v>3099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2278</v>
      </c>
      <c r="X774" s="59" t="s">
        <v>2278</v>
      </c>
      <c r="Y774" s="59" t="s">
        <v>2278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30" t="s">
        <v>3840</v>
      </c>
      <c r="D775" s="230" t="s">
        <v>3100</v>
      </c>
      <c r="E775" s="225" t="s">
        <v>669</v>
      </c>
      <c r="F775" s="225" t="s">
        <v>669</v>
      </c>
      <c r="G775" s="234">
        <v>0</v>
      </c>
      <c r="H775" s="234">
        <v>0</v>
      </c>
      <c r="I775" s="225" t="s">
        <v>2527</v>
      </c>
      <c r="J775" s="225" t="s">
        <v>1407</v>
      </c>
      <c r="K775" s="232" t="s">
        <v>3853</v>
      </c>
      <c r="L775" s="233" t="s">
        <v>4878</v>
      </c>
      <c r="M775" s="233" t="s">
        <v>4938</v>
      </c>
      <c r="N775" s="57"/>
      <c r="O775" s="57"/>
      <c r="P775" s="238" t="s">
        <v>3100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2278</v>
      </c>
      <c r="X775" s="59" t="s">
        <v>2278</v>
      </c>
      <c r="Y775" s="59" t="s">
        <v>2278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30" t="s">
        <v>3840</v>
      </c>
      <c r="D776" s="230" t="s">
        <v>3101</v>
      </c>
      <c r="E776" s="225" t="s">
        <v>670</v>
      </c>
      <c r="F776" s="225" t="s">
        <v>670</v>
      </c>
      <c r="G776" s="234">
        <v>0</v>
      </c>
      <c r="H776" s="234">
        <v>0</v>
      </c>
      <c r="I776" s="225" t="s">
        <v>2527</v>
      </c>
      <c r="J776" s="225" t="s">
        <v>1407</v>
      </c>
      <c r="K776" s="232" t="s">
        <v>3853</v>
      </c>
      <c r="L776" s="233" t="s">
        <v>4878</v>
      </c>
      <c r="M776" s="233" t="s">
        <v>4938</v>
      </c>
      <c r="N776" s="57"/>
      <c r="O776" s="57"/>
      <c r="P776" s="238" t="s">
        <v>3101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2278</v>
      </c>
      <c r="X776" s="59" t="s">
        <v>2278</v>
      </c>
      <c r="Y776" s="59" t="s">
        <v>2278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30" t="s">
        <v>3840</v>
      </c>
      <c r="D777" s="230" t="s">
        <v>3102</v>
      </c>
      <c r="E777" s="226" t="s">
        <v>671</v>
      </c>
      <c r="F777" s="226" t="s">
        <v>671</v>
      </c>
      <c r="G777" s="235">
        <v>0</v>
      </c>
      <c r="H777" s="235">
        <v>0</v>
      </c>
      <c r="I777" s="225" t="s">
        <v>2527</v>
      </c>
      <c r="J777" s="225" t="s">
        <v>1407</v>
      </c>
      <c r="K777" s="232" t="s">
        <v>3853</v>
      </c>
      <c r="L777" s="233" t="s">
        <v>4878</v>
      </c>
      <c r="M777" s="233" t="s">
        <v>4938</v>
      </c>
      <c r="P777" s="238" t="s">
        <v>3102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2278</v>
      </c>
      <c r="X777" s="98" t="s">
        <v>2278</v>
      </c>
      <c r="Y777" s="98" t="s">
        <v>2278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30" t="s">
        <v>3840</v>
      </c>
      <c r="D778" s="230" t="s">
        <v>3103</v>
      </c>
      <c r="E778" s="226" t="s">
        <v>672</v>
      </c>
      <c r="F778" s="226" t="s">
        <v>672</v>
      </c>
      <c r="G778" s="235">
        <v>0</v>
      </c>
      <c r="H778" s="235">
        <v>0</v>
      </c>
      <c r="I778" s="225" t="s">
        <v>2527</v>
      </c>
      <c r="J778" s="225" t="s">
        <v>1407</v>
      </c>
      <c r="K778" s="232" t="s">
        <v>3853</v>
      </c>
      <c r="L778" s="233" t="s">
        <v>4878</v>
      </c>
      <c r="M778" s="233" t="s">
        <v>4938</v>
      </c>
      <c r="P778" s="238" t="s">
        <v>3103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2278</v>
      </c>
      <c r="X778" s="98" t="s">
        <v>2278</v>
      </c>
      <c r="Y778" s="98" t="s">
        <v>2278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30" t="s">
        <v>3840</v>
      </c>
      <c r="D779" s="230" t="s">
        <v>3104</v>
      </c>
      <c r="E779" s="226" t="s">
        <v>527</v>
      </c>
      <c r="F779" s="226" t="s">
        <v>673</v>
      </c>
      <c r="G779" s="235">
        <v>0</v>
      </c>
      <c r="H779" s="235">
        <v>0</v>
      </c>
      <c r="I779" s="225" t="s">
        <v>1</v>
      </c>
      <c r="J779" s="225" t="s">
        <v>1407</v>
      </c>
      <c r="K779" s="232" t="s">
        <v>3853</v>
      </c>
      <c r="L779" s="233" t="s">
        <v>4878</v>
      </c>
      <c r="M779" s="233" t="s">
        <v>4938</v>
      </c>
      <c r="P779" s="238" t="s">
        <v>3104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2278</v>
      </c>
      <c r="X779" s="98" t="s">
        <v>2278</v>
      </c>
      <c r="Y779" s="98" t="s">
        <v>2278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30" t="s">
        <v>3840</v>
      </c>
      <c r="D780" s="230" t="s">
        <v>3105</v>
      </c>
      <c r="E780" s="225" t="s">
        <v>674</v>
      </c>
      <c r="F780" s="225" t="s">
        <v>674</v>
      </c>
      <c r="G780" s="234">
        <v>0</v>
      </c>
      <c r="H780" s="234">
        <v>0</v>
      </c>
      <c r="I780" s="225" t="s">
        <v>2527</v>
      </c>
      <c r="J780" s="225" t="s">
        <v>1407</v>
      </c>
      <c r="K780" s="232" t="s">
        <v>3853</v>
      </c>
      <c r="L780" s="233" t="s">
        <v>4878</v>
      </c>
      <c r="M780" s="233" t="s">
        <v>4938</v>
      </c>
      <c r="N780" s="57"/>
      <c r="O780" s="57"/>
      <c r="P780" s="238" t="s">
        <v>3105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2278</v>
      </c>
      <c r="X780" s="59" t="s">
        <v>2278</v>
      </c>
      <c r="Y780" s="59" t="s">
        <v>2278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30" t="s">
        <v>3840</v>
      </c>
      <c r="D781" s="230" t="s">
        <v>3106</v>
      </c>
      <c r="E781" s="225" t="s">
        <v>675</v>
      </c>
      <c r="F781" s="225" t="s">
        <v>675</v>
      </c>
      <c r="G781" s="234">
        <v>0</v>
      </c>
      <c r="H781" s="234">
        <v>0</v>
      </c>
      <c r="I781" s="225" t="s">
        <v>2527</v>
      </c>
      <c r="J781" s="225" t="s">
        <v>1407</v>
      </c>
      <c r="K781" s="232" t="s">
        <v>3853</v>
      </c>
      <c r="L781" s="233" t="s">
        <v>4878</v>
      </c>
      <c r="M781" s="233" t="s">
        <v>4938</v>
      </c>
      <c r="N781" s="57"/>
      <c r="O781" s="57"/>
      <c r="P781" s="238" t="s">
        <v>3106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2278</v>
      </c>
      <c r="X781" s="59" t="s">
        <v>2278</v>
      </c>
      <c r="Y781" s="59" t="s">
        <v>2278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30" t="s">
        <v>3840</v>
      </c>
      <c r="D782" s="230" t="s">
        <v>3107</v>
      </c>
      <c r="E782" s="225" t="s">
        <v>676</v>
      </c>
      <c r="F782" s="225" t="s">
        <v>676</v>
      </c>
      <c r="G782" s="234">
        <v>0</v>
      </c>
      <c r="H782" s="234">
        <v>0</v>
      </c>
      <c r="I782" s="225" t="s">
        <v>2527</v>
      </c>
      <c r="J782" s="225" t="s">
        <v>1407</v>
      </c>
      <c r="K782" s="232" t="s">
        <v>3853</v>
      </c>
      <c r="L782" s="233" t="s">
        <v>4878</v>
      </c>
      <c r="M782" s="233" t="s">
        <v>4938</v>
      </c>
      <c r="N782" s="57"/>
      <c r="O782" s="57"/>
      <c r="P782" s="238" t="s">
        <v>3107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2278</v>
      </c>
      <c r="X782" s="59" t="s">
        <v>2278</v>
      </c>
      <c r="Y782" s="59" t="s">
        <v>2278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30" t="s">
        <v>3840</v>
      </c>
      <c r="D783" s="230" t="s">
        <v>3108</v>
      </c>
      <c r="E783" s="225" t="s">
        <v>677</v>
      </c>
      <c r="F783" s="225" t="s">
        <v>677</v>
      </c>
      <c r="G783" s="234">
        <v>0</v>
      </c>
      <c r="H783" s="234">
        <v>0</v>
      </c>
      <c r="I783" s="225" t="s">
        <v>2527</v>
      </c>
      <c r="J783" s="225" t="s">
        <v>1407</v>
      </c>
      <c r="K783" s="232" t="s">
        <v>3853</v>
      </c>
      <c r="L783" s="233" t="s">
        <v>4878</v>
      </c>
      <c r="M783" s="233" t="s">
        <v>4938</v>
      </c>
      <c r="N783" s="57"/>
      <c r="O783" s="57"/>
      <c r="P783" s="238" t="s">
        <v>3108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2278</v>
      </c>
      <c r="X783" s="59" t="s">
        <v>2278</v>
      </c>
      <c r="Y783" s="59" t="s">
        <v>2278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30" t="s">
        <v>3840</v>
      </c>
      <c r="D784" s="230" t="s">
        <v>3109</v>
      </c>
      <c r="E784" s="225" t="s">
        <v>678</v>
      </c>
      <c r="F784" s="225" t="s">
        <v>678</v>
      </c>
      <c r="G784" s="234">
        <v>0</v>
      </c>
      <c r="H784" s="234">
        <v>0</v>
      </c>
      <c r="I784" s="225" t="s">
        <v>2527</v>
      </c>
      <c r="J784" s="225" t="s">
        <v>1407</v>
      </c>
      <c r="K784" s="232" t="s">
        <v>3853</v>
      </c>
      <c r="L784" s="233" t="s">
        <v>4878</v>
      </c>
      <c r="M784" s="233" t="s">
        <v>4938</v>
      </c>
      <c r="N784" s="57"/>
      <c r="O784" s="57"/>
      <c r="P784" s="238" t="s">
        <v>3109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2278</v>
      </c>
      <c r="X784" s="59" t="s">
        <v>2278</v>
      </c>
      <c r="Y784" s="59" t="s">
        <v>2278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30" t="s">
        <v>3840</v>
      </c>
      <c r="D785" s="230" t="s">
        <v>3110</v>
      </c>
      <c r="E785" s="225" t="s">
        <v>679</v>
      </c>
      <c r="F785" s="225" t="s">
        <v>679</v>
      </c>
      <c r="G785" s="234">
        <v>0</v>
      </c>
      <c r="H785" s="234">
        <v>0</v>
      </c>
      <c r="I785" s="225" t="s">
        <v>2527</v>
      </c>
      <c r="J785" s="225" t="s">
        <v>1407</v>
      </c>
      <c r="K785" s="232" t="s">
        <v>3853</v>
      </c>
      <c r="L785" s="233" t="s">
        <v>4878</v>
      </c>
      <c r="M785" s="233" t="s">
        <v>4938</v>
      </c>
      <c r="N785" s="57"/>
      <c r="O785" s="57"/>
      <c r="P785" s="238" t="s">
        <v>3110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2278</v>
      </c>
      <c r="X785" s="59" t="s">
        <v>2278</v>
      </c>
      <c r="Y785" s="59" t="s">
        <v>2278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30" t="s">
        <v>3840</v>
      </c>
      <c r="D786" s="230" t="s">
        <v>3111</v>
      </c>
      <c r="E786" s="226" t="s">
        <v>680</v>
      </c>
      <c r="F786" s="226" t="s">
        <v>680</v>
      </c>
      <c r="G786" s="235">
        <v>0</v>
      </c>
      <c r="H786" s="235">
        <v>0</v>
      </c>
      <c r="I786" s="225" t="s">
        <v>2527</v>
      </c>
      <c r="J786" s="225" t="s">
        <v>1407</v>
      </c>
      <c r="K786" s="232" t="s">
        <v>3853</v>
      </c>
      <c r="L786" s="233" t="s">
        <v>4878</v>
      </c>
      <c r="M786" s="233" t="s">
        <v>4938</v>
      </c>
      <c r="P786" s="238" t="s">
        <v>3111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2278</v>
      </c>
      <c r="X786" s="98" t="s">
        <v>2278</v>
      </c>
      <c r="Y786" s="98" t="s">
        <v>2278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30" t="s">
        <v>3840</v>
      </c>
      <c r="D787" s="230" t="s">
        <v>3112</v>
      </c>
      <c r="E787" s="226" t="s">
        <v>510</v>
      </c>
      <c r="F787" s="226" t="s">
        <v>510</v>
      </c>
      <c r="G787" s="235">
        <v>0</v>
      </c>
      <c r="H787" s="235">
        <v>0</v>
      </c>
      <c r="I787" s="225" t="s">
        <v>1</v>
      </c>
      <c r="J787" s="225" t="s">
        <v>1407</v>
      </c>
      <c r="K787" s="232" t="s">
        <v>3853</v>
      </c>
      <c r="L787" s="233" t="s">
        <v>4878</v>
      </c>
      <c r="M787" s="233" t="s">
        <v>4938</v>
      </c>
      <c r="P787" s="238" t="s">
        <v>3112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2278</v>
      </c>
      <c r="X787" s="98" t="s">
        <v>2278</v>
      </c>
      <c r="Y787" s="98" t="s">
        <v>2278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30" t="s">
        <v>3840</v>
      </c>
      <c r="D788" s="230" t="s">
        <v>3113</v>
      </c>
      <c r="E788" s="226" t="s">
        <v>681</v>
      </c>
      <c r="F788" s="226" t="s">
        <v>681</v>
      </c>
      <c r="G788" s="235">
        <v>0</v>
      </c>
      <c r="H788" s="235">
        <v>0</v>
      </c>
      <c r="I788" s="225" t="s">
        <v>2527</v>
      </c>
      <c r="J788" s="225" t="s">
        <v>1407</v>
      </c>
      <c r="K788" s="232" t="s">
        <v>3853</v>
      </c>
      <c r="L788" s="233" t="s">
        <v>4878</v>
      </c>
      <c r="M788" s="233" t="s">
        <v>4938</v>
      </c>
      <c r="P788" s="238" t="s">
        <v>3113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2278</v>
      </c>
      <c r="X788" s="98" t="s">
        <v>2278</v>
      </c>
      <c r="Y788" s="98" t="s">
        <v>2278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30" t="s">
        <v>3840</v>
      </c>
      <c r="D789" s="230" t="s">
        <v>3114</v>
      </c>
      <c r="E789" s="226" t="s">
        <v>682</v>
      </c>
      <c r="F789" s="226" t="s">
        <v>682</v>
      </c>
      <c r="G789" s="235">
        <v>0</v>
      </c>
      <c r="H789" s="235">
        <v>0</v>
      </c>
      <c r="I789" s="225" t="s">
        <v>2527</v>
      </c>
      <c r="J789" s="225" t="s">
        <v>1407</v>
      </c>
      <c r="K789" s="232" t="s">
        <v>3853</v>
      </c>
      <c r="L789" s="233" t="s">
        <v>4878</v>
      </c>
      <c r="M789" s="233" t="s">
        <v>4938</v>
      </c>
      <c r="P789" s="238" t="s">
        <v>3114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2278</v>
      </c>
      <c r="X789" s="98" t="s">
        <v>2278</v>
      </c>
      <c r="Y789" s="98" t="s">
        <v>2278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30" t="s">
        <v>3840</v>
      </c>
      <c r="D790" s="230" t="s">
        <v>3115</v>
      </c>
      <c r="E790" s="226" t="s">
        <v>683</v>
      </c>
      <c r="F790" s="226" t="s">
        <v>683</v>
      </c>
      <c r="G790" s="235">
        <v>0</v>
      </c>
      <c r="H790" s="235">
        <v>0</v>
      </c>
      <c r="I790" s="225" t="s">
        <v>2527</v>
      </c>
      <c r="J790" s="225" t="s">
        <v>1407</v>
      </c>
      <c r="K790" s="232" t="s">
        <v>3853</v>
      </c>
      <c r="L790" s="233" t="s">
        <v>4878</v>
      </c>
      <c r="M790" s="233" t="s">
        <v>4938</v>
      </c>
      <c r="P790" s="238" t="s">
        <v>3115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2278</v>
      </c>
      <c r="X790" s="98" t="s">
        <v>2278</v>
      </c>
      <c r="Y790" s="98" t="s">
        <v>2278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30" t="s">
        <v>3840</v>
      </c>
      <c r="D791" s="230" t="s">
        <v>3116</v>
      </c>
      <c r="E791" s="226" t="s">
        <v>684</v>
      </c>
      <c r="F791" s="226" t="s">
        <v>684</v>
      </c>
      <c r="G791" s="235">
        <v>0</v>
      </c>
      <c r="H791" s="235">
        <v>0</v>
      </c>
      <c r="I791" s="225" t="s">
        <v>2527</v>
      </c>
      <c r="J791" s="225" t="s">
        <v>1407</v>
      </c>
      <c r="K791" s="232" t="s">
        <v>3853</v>
      </c>
      <c r="L791" s="233" t="s">
        <v>4878</v>
      </c>
      <c r="M791" s="233" t="s">
        <v>4938</v>
      </c>
      <c r="P791" s="238" t="s">
        <v>3116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2278</v>
      </c>
      <c r="X791" s="98" t="s">
        <v>2278</v>
      </c>
      <c r="Y791" s="98" t="s">
        <v>2278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30" t="s">
        <v>3840</v>
      </c>
      <c r="D792" s="230" t="s">
        <v>3117</v>
      </c>
      <c r="E792" s="225" t="s">
        <v>685</v>
      </c>
      <c r="F792" s="225" t="s">
        <v>685</v>
      </c>
      <c r="G792" s="234">
        <v>0</v>
      </c>
      <c r="H792" s="234">
        <v>0</v>
      </c>
      <c r="I792" s="225" t="s">
        <v>2527</v>
      </c>
      <c r="J792" s="225" t="s">
        <v>1407</v>
      </c>
      <c r="K792" s="232" t="s">
        <v>3853</v>
      </c>
      <c r="L792" s="233" t="s">
        <v>4878</v>
      </c>
      <c r="M792" s="233" t="s">
        <v>4938</v>
      </c>
      <c r="N792" s="57"/>
      <c r="O792" s="57"/>
      <c r="P792" s="238" t="s">
        <v>3117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2278</v>
      </c>
      <c r="X792" s="59" t="s">
        <v>2278</v>
      </c>
      <c r="Y792" s="59" t="s">
        <v>2278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30" t="s">
        <v>3840</v>
      </c>
      <c r="D793" s="230" t="s">
        <v>3118</v>
      </c>
      <c r="E793" s="225" t="s">
        <v>686</v>
      </c>
      <c r="F793" s="225" t="s">
        <v>686</v>
      </c>
      <c r="G793" s="234">
        <v>0</v>
      </c>
      <c r="H793" s="234">
        <v>0</v>
      </c>
      <c r="I793" s="225" t="s">
        <v>2527</v>
      </c>
      <c r="J793" s="225" t="s">
        <v>1407</v>
      </c>
      <c r="K793" s="232" t="s">
        <v>3853</v>
      </c>
      <c r="L793" s="233" t="s">
        <v>4878</v>
      </c>
      <c r="M793" s="233" t="s">
        <v>4938</v>
      </c>
      <c r="N793" s="57"/>
      <c r="O793" s="57"/>
      <c r="P793" s="238" t="s">
        <v>3118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2278</v>
      </c>
      <c r="X793" s="59" t="s">
        <v>2278</v>
      </c>
      <c r="Y793" s="59" t="s">
        <v>2278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30" t="s">
        <v>3840</v>
      </c>
      <c r="D794" s="230" t="s">
        <v>3119</v>
      </c>
      <c r="E794" s="225" t="s">
        <v>687</v>
      </c>
      <c r="F794" s="225" t="s">
        <v>687</v>
      </c>
      <c r="G794" s="234">
        <v>0</v>
      </c>
      <c r="H794" s="234">
        <v>0</v>
      </c>
      <c r="I794" s="225" t="s">
        <v>2527</v>
      </c>
      <c r="J794" s="225" t="s">
        <v>1407</v>
      </c>
      <c r="K794" s="232" t="s">
        <v>3853</v>
      </c>
      <c r="L794" s="233" t="s">
        <v>4878</v>
      </c>
      <c r="M794" s="233" t="s">
        <v>4938</v>
      </c>
      <c r="N794" s="57"/>
      <c r="O794" s="57"/>
      <c r="P794" s="238" t="s">
        <v>3119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2278</v>
      </c>
      <c r="X794" s="59" t="s">
        <v>2278</v>
      </c>
      <c r="Y794" s="59" t="s">
        <v>2278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30" t="s">
        <v>3840</v>
      </c>
      <c r="D795" s="230" t="s">
        <v>3120</v>
      </c>
      <c r="E795" s="225" t="s">
        <v>688</v>
      </c>
      <c r="F795" s="225" t="s">
        <v>688</v>
      </c>
      <c r="G795" s="234">
        <v>0</v>
      </c>
      <c r="H795" s="234">
        <v>0</v>
      </c>
      <c r="I795" s="225" t="s">
        <v>2527</v>
      </c>
      <c r="J795" s="225" t="s">
        <v>1407</v>
      </c>
      <c r="K795" s="232" t="s">
        <v>3853</v>
      </c>
      <c r="L795" s="233" t="s">
        <v>4878</v>
      </c>
      <c r="M795" s="233" t="s">
        <v>4938</v>
      </c>
      <c r="N795" s="57"/>
      <c r="O795" s="57"/>
      <c r="P795" s="238" t="s">
        <v>3120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2278</v>
      </c>
      <c r="X795" s="59" t="s">
        <v>2278</v>
      </c>
      <c r="Y795" s="59" t="s">
        <v>2278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30" t="s">
        <v>3840</v>
      </c>
      <c r="D796" s="230" t="s">
        <v>3121</v>
      </c>
      <c r="E796" s="225" t="s">
        <v>689</v>
      </c>
      <c r="F796" s="225" t="s">
        <v>689</v>
      </c>
      <c r="G796" s="234">
        <v>0</v>
      </c>
      <c r="H796" s="234">
        <v>0</v>
      </c>
      <c r="I796" s="225" t="s">
        <v>2527</v>
      </c>
      <c r="J796" s="225" t="s">
        <v>1407</v>
      </c>
      <c r="K796" s="232" t="s">
        <v>3853</v>
      </c>
      <c r="L796" s="233" t="s">
        <v>4878</v>
      </c>
      <c r="M796" s="233" t="s">
        <v>4938</v>
      </c>
      <c r="N796" s="57"/>
      <c r="O796" s="57"/>
      <c r="P796" s="238" t="s">
        <v>3121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2278</v>
      </c>
      <c r="X796" s="59" t="s">
        <v>2278</v>
      </c>
      <c r="Y796" s="59" t="s">
        <v>2278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30" t="s">
        <v>3840</v>
      </c>
      <c r="D797" s="230" t="s">
        <v>3122</v>
      </c>
      <c r="E797" s="225" t="s">
        <v>690</v>
      </c>
      <c r="F797" s="225" t="s">
        <v>690</v>
      </c>
      <c r="G797" s="234">
        <v>0</v>
      </c>
      <c r="H797" s="234">
        <v>0</v>
      </c>
      <c r="I797" s="225" t="s">
        <v>2527</v>
      </c>
      <c r="J797" s="225" t="s">
        <v>1407</v>
      </c>
      <c r="K797" s="232" t="s">
        <v>3853</v>
      </c>
      <c r="L797" s="233" t="s">
        <v>4878</v>
      </c>
      <c r="M797" s="233" t="s">
        <v>4938</v>
      </c>
      <c r="N797" s="57"/>
      <c r="O797" s="57"/>
      <c r="P797" s="238" t="s">
        <v>3122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2278</v>
      </c>
      <c r="X797" s="59" t="s">
        <v>2278</v>
      </c>
      <c r="Y797" s="59" t="s">
        <v>2278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30" t="s">
        <v>3840</v>
      </c>
      <c r="D798" s="230" t="s">
        <v>3123</v>
      </c>
      <c r="E798" s="225" t="s">
        <v>691</v>
      </c>
      <c r="F798" s="225" t="s">
        <v>691</v>
      </c>
      <c r="G798" s="234">
        <v>0</v>
      </c>
      <c r="H798" s="234">
        <v>0</v>
      </c>
      <c r="I798" s="225" t="s">
        <v>2527</v>
      </c>
      <c r="J798" s="225" t="s">
        <v>1407</v>
      </c>
      <c r="K798" s="232" t="s">
        <v>3853</v>
      </c>
      <c r="L798" s="233" t="s">
        <v>4878</v>
      </c>
      <c r="M798" s="233" t="s">
        <v>4938</v>
      </c>
      <c r="N798" s="57"/>
      <c r="O798" s="57"/>
      <c r="P798" s="238" t="s">
        <v>3123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2278</v>
      </c>
      <c r="X798" s="59" t="s">
        <v>2278</v>
      </c>
      <c r="Y798" s="59" t="s">
        <v>2278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30" t="s">
        <v>3840</v>
      </c>
      <c r="D799" s="230" t="s">
        <v>3124</v>
      </c>
      <c r="E799" s="225" t="s">
        <v>692</v>
      </c>
      <c r="F799" s="225" t="s">
        <v>692</v>
      </c>
      <c r="G799" s="234">
        <v>0</v>
      </c>
      <c r="H799" s="234">
        <v>0</v>
      </c>
      <c r="I799" s="225" t="s">
        <v>2527</v>
      </c>
      <c r="J799" s="225" t="s">
        <v>1407</v>
      </c>
      <c r="K799" s="232" t="s">
        <v>3853</v>
      </c>
      <c r="L799" s="233" t="s">
        <v>4878</v>
      </c>
      <c r="M799" s="233" t="s">
        <v>4938</v>
      </c>
      <c r="N799" s="57"/>
      <c r="O799" s="57"/>
      <c r="P799" s="238" t="s">
        <v>3124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2278</v>
      </c>
      <c r="X799" s="59" t="s">
        <v>2278</v>
      </c>
      <c r="Y799" s="59" t="s">
        <v>2278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30" t="s">
        <v>3840</v>
      </c>
      <c r="D800" s="230" t="s">
        <v>3125</v>
      </c>
      <c r="E800" s="225" t="s">
        <v>693</v>
      </c>
      <c r="F800" s="225" t="s">
        <v>693</v>
      </c>
      <c r="G800" s="234">
        <v>0</v>
      </c>
      <c r="H800" s="234">
        <v>0</v>
      </c>
      <c r="I800" s="225" t="s">
        <v>2527</v>
      </c>
      <c r="J800" s="225" t="s">
        <v>1407</v>
      </c>
      <c r="K800" s="232" t="s">
        <v>3853</v>
      </c>
      <c r="L800" s="233" t="s">
        <v>4878</v>
      </c>
      <c r="M800" s="233" t="s">
        <v>4938</v>
      </c>
      <c r="N800" s="57"/>
      <c r="O800" s="57"/>
      <c r="P800" s="238" t="s">
        <v>3125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2278</v>
      </c>
      <c r="X800" s="59" t="s">
        <v>2278</v>
      </c>
      <c r="Y800" s="59" t="s">
        <v>2278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30" t="s">
        <v>3840</v>
      </c>
      <c r="D801" s="230" t="s">
        <v>3126</v>
      </c>
      <c r="E801" s="225" t="s">
        <v>694</v>
      </c>
      <c r="F801" s="225" t="s">
        <v>694</v>
      </c>
      <c r="G801" s="234">
        <v>0</v>
      </c>
      <c r="H801" s="234">
        <v>0</v>
      </c>
      <c r="I801" s="225" t="s">
        <v>2527</v>
      </c>
      <c r="J801" s="225" t="s">
        <v>1407</v>
      </c>
      <c r="K801" s="232" t="s">
        <v>3853</v>
      </c>
      <c r="L801" s="233" t="s">
        <v>4878</v>
      </c>
      <c r="M801" s="233" t="s">
        <v>4938</v>
      </c>
      <c r="N801" s="57"/>
      <c r="O801" s="57"/>
      <c r="P801" s="238" t="s">
        <v>3126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2278</v>
      </c>
      <c r="X801" s="59" t="s">
        <v>2278</v>
      </c>
      <c r="Y801" s="59" t="s">
        <v>2278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30" t="s">
        <v>3840</v>
      </c>
      <c r="D802" s="230" t="s">
        <v>3127</v>
      </c>
      <c r="E802" s="225" t="s">
        <v>695</v>
      </c>
      <c r="F802" s="225" t="s">
        <v>695</v>
      </c>
      <c r="G802" s="236">
        <v>0</v>
      </c>
      <c r="H802" s="236">
        <v>0</v>
      </c>
      <c r="I802" s="225" t="s">
        <v>2527</v>
      </c>
      <c r="J802" s="225" t="s">
        <v>1407</v>
      </c>
      <c r="K802" s="232" t="s">
        <v>3853</v>
      </c>
      <c r="L802" s="233" t="s">
        <v>4878</v>
      </c>
      <c r="M802" s="233" t="s">
        <v>4938</v>
      </c>
      <c r="N802" s="57"/>
      <c r="O802" s="57"/>
      <c r="P802" s="238" t="s">
        <v>3127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2278</v>
      </c>
      <c r="X802" s="59" t="s">
        <v>2278</v>
      </c>
      <c r="Y802" s="59" t="s">
        <v>2278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30" t="s">
        <v>3840</v>
      </c>
      <c r="D803" s="230" t="s">
        <v>3128</v>
      </c>
      <c r="E803" s="225" t="s">
        <v>696</v>
      </c>
      <c r="F803" s="225" t="s">
        <v>696</v>
      </c>
      <c r="G803" s="236">
        <v>0</v>
      </c>
      <c r="H803" s="236">
        <v>0</v>
      </c>
      <c r="I803" s="225" t="s">
        <v>2527</v>
      </c>
      <c r="J803" s="225" t="s">
        <v>1407</v>
      </c>
      <c r="K803" s="232" t="s">
        <v>3853</v>
      </c>
      <c r="L803" s="233" t="s">
        <v>4878</v>
      </c>
      <c r="M803" s="233" t="s">
        <v>4938</v>
      </c>
      <c r="N803" s="57"/>
      <c r="O803" s="57"/>
      <c r="P803" s="238" t="s">
        <v>3128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2278</v>
      </c>
      <c r="X803" s="59" t="s">
        <v>2278</v>
      </c>
      <c r="Y803" s="59" t="s">
        <v>2278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30" t="s">
        <v>3840</v>
      </c>
      <c r="D804" s="230" t="s">
        <v>3129</v>
      </c>
      <c r="E804" s="225" t="s">
        <v>697</v>
      </c>
      <c r="F804" s="225" t="s">
        <v>697</v>
      </c>
      <c r="G804" s="234">
        <v>0</v>
      </c>
      <c r="H804" s="234">
        <v>0</v>
      </c>
      <c r="I804" s="225" t="s">
        <v>2527</v>
      </c>
      <c r="J804" s="225" t="s">
        <v>1407</v>
      </c>
      <c r="K804" s="232" t="s">
        <v>3853</v>
      </c>
      <c r="L804" s="233" t="s">
        <v>4878</v>
      </c>
      <c r="M804" s="233" t="s">
        <v>4938</v>
      </c>
      <c r="N804" s="57"/>
      <c r="O804" s="57"/>
      <c r="P804" s="238" t="s">
        <v>3129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2278</v>
      </c>
      <c r="X804" s="59" t="s">
        <v>2278</v>
      </c>
      <c r="Y804" s="59" t="s">
        <v>2278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30" t="s">
        <v>3840</v>
      </c>
      <c r="D805" s="230" t="s">
        <v>3130</v>
      </c>
      <c r="E805" s="225" t="s">
        <v>698</v>
      </c>
      <c r="F805" s="225" t="s">
        <v>698</v>
      </c>
      <c r="G805" s="234">
        <v>0</v>
      </c>
      <c r="H805" s="234">
        <v>0</v>
      </c>
      <c r="I805" s="225" t="s">
        <v>2527</v>
      </c>
      <c r="J805" s="225" t="s">
        <v>1407</v>
      </c>
      <c r="K805" s="232" t="s">
        <v>3853</v>
      </c>
      <c r="L805" s="233" t="s">
        <v>4878</v>
      </c>
      <c r="M805" s="233" t="s">
        <v>4938</v>
      </c>
      <c r="N805" s="57"/>
      <c r="O805" s="57"/>
      <c r="P805" s="238" t="s">
        <v>3130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2278</v>
      </c>
      <c r="X805" s="59" t="s">
        <v>2278</v>
      </c>
      <c r="Y805" s="59" t="s">
        <v>2278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30" t="s">
        <v>3840</v>
      </c>
      <c r="D806" s="230" t="s">
        <v>3131</v>
      </c>
      <c r="E806" s="225" t="s">
        <v>699</v>
      </c>
      <c r="F806" s="225" t="s">
        <v>699</v>
      </c>
      <c r="G806" s="234">
        <v>0</v>
      </c>
      <c r="H806" s="234">
        <v>0</v>
      </c>
      <c r="I806" s="225" t="s">
        <v>2527</v>
      </c>
      <c r="J806" s="225" t="s">
        <v>1407</v>
      </c>
      <c r="K806" s="232" t="s">
        <v>3853</v>
      </c>
      <c r="L806" s="233" t="s">
        <v>4878</v>
      </c>
      <c r="M806" s="233" t="s">
        <v>4938</v>
      </c>
      <c r="N806" s="57"/>
      <c r="O806" s="57"/>
      <c r="P806" s="238" t="s">
        <v>3131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2278</v>
      </c>
      <c r="X806" s="59" t="s">
        <v>2278</v>
      </c>
      <c r="Y806" s="59" t="s">
        <v>2278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30" t="s">
        <v>3840</v>
      </c>
      <c r="D807" s="230" t="s">
        <v>3132</v>
      </c>
      <c r="E807" s="225" t="s">
        <v>700</v>
      </c>
      <c r="F807" s="225" t="s">
        <v>700</v>
      </c>
      <c r="G807" s="234">
        <v>0</v>
      </c>
      <c r="H807" s="234">
        <v>0</v>
      </c>
      <c r="I807" s="225" t="s">
        <v>2527</v>
      </c>
      <c r="J807" s="225" t="s">
        <v>1407</v>
      </c>
      <c r="K807" s="232" t="s">
        <v>3853</v>
      </c>
      <c r="L807" s="233" t="s">
        <v>4878</v>
      </c>
      <c r="M807" s="233" t="s">
        <v>4938</v>
      </c>
      <c r="N807" s="57"/>
      <c r="O807" s="57"/>
      <c r="P807" s="238" t="s">
        <v>3132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2278</v>
      </c>
      <c r="X807" s="59" t="s">
        <v>2278</v>
      </c>
      <c r="Y807" s="59" t="s">
        <v>2278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30" t="s">
        <v>3840</v>
      </c>
      <c r="D808" s="230" t="s">
        <v>3133</v>
      </c>
      <c r="E808" s="225" t="s">
        <v>701</v>
      </c>
      <c r="F808" s="225" t="s">
        <v>701</v>
      </c>
      <c r="G808" s="234">
        <v>0</v>
      </c>
      <c r="H808" s="234">
        <v>0</v>
      </c>
      <c r="I808" s="225" t="s">
        <v>2527</v>
      </c>
      <c r="J808" s="225" t="s">
        <v>1407</v>
      </c>
      <c r="K808" s="232" t="s">
        <v>3853</v>
      </c>
      <c r="L808" s="233" t="s">
        <v>4878</v>
      </c>
      <c r="M808" s="233" t="s">
        <v>4938</v>
      </c>
      <c r="N808" s="57"/>
      <c r="O808" s="57"/>
      <c r="P808" s="238" t="s">
        <v>3133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2278</v>
      </c>
      <c r="X808" s="59" t="s">
        <v>2278</v>
      </c>
      <c r="Y808" s="59" t="s">
        <v>2278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30" t="s">
        <v>3840</v>
      </c>
      <c r="D809" s="230" t="s">
        <v>3134</v>
      </c>
      <c r="E809" s="225" t="s">
        <v>702</v>
      </c>
      <c r="F809" s="225" t="s">
        <v>702</v>
      </c>
      <c r="G809" s="234">
        <v>0</v>
      </c>
      <c r="H809" s="234">
        <v>0</v>
      </c>
      <c r="I809" s="225" t="s">
        <v>2527</v>
      </c>
      <c r="J809" s="225" t="s">
        <v>1407</v>
      </c>
      <c r="K809" s="232" t="s">
        <v>3853</v>
      </c>
      <c r="L809" s="233" t="s">
        <v>4878</v>
      </c>
      <c r="M809" s="233" t="s">
        <v>4938</v>
      </c>
      <c r="N809" s="57"/>
      <c r="O809" s="57"/>
      <c r="P809" s="238" t="s">
        <v>3134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2278</v>
      </c>
      <c r="X809" s="59" t="s">
        <v>2278</v>
      </c>
      <c r="Y809" s="59" t="s">
        <v>2278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30" t="s">
        <v>3840</v>
      </c>
      <c r="D810" s="230" t="s">
        <v>3135</v>
      </c>
      <c r="E810" s="225" t="s">
        <v>703</v>
      </c>
      <c r="F810" s="225" t="s">
        <v>703</v>
      </c>
      <c r="G810" s="234">
        <v>0</v>
      </c>
      <c r="H810" s="234">
        <v>0</v>
      </c>
      <c r="I810" s="225" t="s">
        <v>2527</v>
      </c>
      <c r="J810" s="225" t="s">
        <v>1407</v>
      </c>
      <c r="K810" s="232" t="s">
        <v>3853</v>
      </c>
      <c r="L810" s="233" t="s">
        <v>4878</v>
      </c>
      <c r="M810" s="233" t="s">
        <v>4938</v>
      </c>
      <c r="N810" s="57"/>
      <c r="O810" s="57"/>
      <c r="P810" s="238" t="s">
        <v>3135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2278</v>
      </c>
      <c r="X810" s="59" t="s">
        <v>2278</v>
      </c>
      <c r="Y810" s="59" t="s">
        <v>2278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30" t="s">
        <v>3840</v>
      </c>
      <c r="D811" s="230" t="s">
        <v>3136</v>
      </c>
      <c r="E811" s="225" t="s">
        <v>704</v>
      </c>
      <c r="F811" s="225" t="s">
        <v>704</v>
      </c>
      <c r="G811" s="234">
        <v>0</v>
      </c>
      <c r="H811" s="234">
        <v>0</v>
      </c>
      <c r="I811" s="225" t="s">
        <v>2527</v>
      </c>
      <c r="J811" s="225" t="s">
        <v>1407</v>
      </c>
      <c r="K811" s="232" t="s">
        <v>3853</v>
      </c>
      <c r="L811" s="233" t="s">
        <v>4878</v>
      </c>
      <c r="M811" s="233" t="s">
        <v>4938</v>
      </c>
      <c r="N811" s="57"/>
      <c r="O811" s="57"/>
      <c r="P811" s="238" t="s">
        <v>3136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2278</v>
      </c>
      <c r="X811" s="59" t="s">
        <v>2278</v>
      </c>
      <c r="Y811" s="59" t="s">
        <v>2278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30" t="s">
        <v>3840</v>
      </c>
      <c r="D812" s="230" t="s">
        <v>3137</v>
      </c>
      <c r="E812" s="225" t="s">
        <v>705</v>
      </c>
      <c r="F812" s="225" t="s">
        <v>705</v>
      </c>
      <c r="G812" s="234">
        <v>0</v>
      </c>
      <c r="H812" s="234">
        <v>0</v>
      </c>
      <c r="I812" s="225" t="s">
        <v>2527</v>
      </c>
      <c r="J812" s="225" t="s">
        <v>1407</v>
      </c>
      <c r="K812" s="232" t="s">
        <v>3853</v>
      </c>
      <c r="L812" s="233" t="s">
        <v>4878</v>
      </c>
      <c r="M812" s="233" t="s">
        <v>4938</v>
      </c>
      <c r="N812" s="57"/>
      <c r="O812" s="57"/>
      <c r="P812" s="238" t="s">
        <v>3137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2278</v>
      </c>
      <c r="X812" s="59" t="s">
        <v>2278</v>
      </c>
      <c r="Y812" s="59" t="s">
        <v>2278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30" t="s">
        <v>3840</v>
      </c>
      <c r="D813" s="230" t="s">
        <v>3138</v>
      </c>
      <c r="E813" s="225" t="s">
        <v>706</v>
      </c>
      <c r="F813" s="225" t="s">
        <v>706</v>
      </c>
      <c r="G813" s="234">
        <v>0</v>
      </c>
      <c r="H813" s="234">
        <v>0</v>
      </c>
      <c r="I813" s="225" t="s">
        <v>2527</v>
      </c>
      <c r="J813" s="225" t="s">
        <v>1407</v>
      </c>
      <c r="K813" s="232" t="s">
        <v>3853</v>
      </c>
      <c r="L813" s="233" t="s">
        <v>4878</v>
      </c>
      <c r="M813" s="233" t="s">
        <v>4938</v>
      </c>
      <c r="N813" s="57"/>
      <c r="O813" s="57"/>
      <c r="P813" s="238" t="s">
        <v>3138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2278</v>
      </c>
      <c r="X813" s="59" t="s">
        <v>2278</v>
      </c>
      <c r="Y813" s="59" t="s">
        <v>2278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30" t="s">
        <v>3840</v>
      </c>
      <c r="D814" s="230" t="s">
        <v>3139</v>
      </c>
      <c r="E814" s="225" t="s">
        <v>707</v>
      </c>
      <c r="F814" s="225" t="s">
        <v>707</v>
      </c>
      <c r="G814" s="234">
        <v>0</v>
      </c>
      <c r="H814" s="234">
        <v>0</v>
      </c>
      <c r="I814" s="225" t="s">
        <v>2527</v>
      </c>
      <c r="J814" s="225" t="s">
        <v>1407</v>
      </c>
      <c r="K814" s="232" t="s">
        <v>3853</v>
      </c>
      <c r="L814" s="233" t="s">
        <v>4878</v>
      </c>
      <c r="M814" s="233" t="s">
        <v>4938</v>
      </c>
      <c r="N814" s="57"/>
      <c r="O814" s="57"/>
      <c r="P814" s="238" t="s">
        <v>3139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2278</v>
      </c>
      <c r="X814" s="59" t="s">
        <v>2278</v>
      </c>
      <c r="Y814" s="59" t="s">
        <v>2278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30" t="s">
        <v>3840</v>
      </c>
      <c r="D815" s="230" t="s">
        <v>3140</v>
      </c>
      <c r="E815" s="225" t="s">
        <v>708</v>
      </c>
      <c r="F815" s="225" t="s">
        <v>708</v>
      </c>
      <c r="G815" s="234">
        <v>0</v>
      </c>
      <c r="H815" s="234">
        <v>0</v>
      </c>
      <c r="I815" s="225" t="s">
        <v>2527</v>
      </c>
      <c r="J815" s="225" t="s">
        <v>1407</v>
      </c>
      <c r="K815" s="232" t="s">
        <v>3853</v>
      </c>
      <c r="L815" s="233" t="s">
        <v>4878</v>
      </c>
      <c r="M815" s="233" t="s">
        <v>4938</v>
      </c>
      <c r="N815" s="57"/>
      <c r="O815" s="57"/>
      <c r="P815" s="238" t="s">
        <v>3140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2278</v>
      </c>
      <c r="X815" s="59" t="s">
        <v>2278</v>
      </c>
      <c r="Y815" s="59" t="s">
        <v>2278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30" t="s">
        <v>3840</v>
      </c>
      <c r="D816" s="230" t="s">
        <v>3141</v>
      </c>
      <c r="E816" s="225" t="s">
        <v>709</v>
      </c>
      <c r="F816" s="225" t="s">
        <v>709</v>
      </c>
      <c r="G816" s="234">
        <v>0</v>
      </c>
      <c r="H816" s="234">
        <v>0</v>
      </c>
      <c r="I816" s="225" t="s">
        <v>2527</v>
      </c>
      <c r="J816" s="225" t="s">
        <v>1407</v>
      </c>
      <c r="K816" s="232" t="s">
        <v>3853</v>
      </c>
      <c r="L816" s="233" t="s">
        <v>4878</v>
      </c>
      <c r="M816" s="233" t="s">
        <v>4938</v>
      </c>
      <c r="N816" s="57"/>
      <c r="O816" s="57"/>
      <c r="P816" s="238" t="s">
        <v>3141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2278</v>
      </c>
      <c r="X816" s="59" t="s">
        <v>2278</v>
      </c>
      <c r="Y816" s="59" t="s">
        <v>2278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30" t="s">
        <v>3840</v>
      </c>
      <c r="D817" s="230" t="s">
        <v>3142</v>
      </c>
      <c r="E817" s="225" t="s">
        <v>710</v>
      </c>
      <c r="F817" s="225" t="s">
        <v>710</v>
      </c>
      <c r="G817" s="234">
        <v>0</v>
      </c>
      <c r="H817" s="234">
        <v>0</v>
      </c>
      <c r="I817" s="225" t="s">
        <v>2527</v>
      </c>
      <c r="J817" s="225" t="s">
        <v>1407</v>
      </c>
      <c r="K817" s="232" t="s">
        <v>3853</v>
      </c>
      <c r="L817" s="233" t="s">
        <v>4878</v>
      </c>
      <c r="M817" s="233" t="s">
        <v>4938</v>
      </c>
      <c r="N817" s="57"/>
      <c r="O817" s="57"/>
      <c r="P817" s="238" t="s">
        <v>3142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2278</v>
      </c>
      <c r="X817" s="59" t="s">
        <v>2278</v>
      </c>
      <c r="Y817" s="59" t="s">
        <v>2278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30" t="s">
        <v>3840</v>
      </c>
      <c r="D818" s="230" t="s">
        <v>3143</v>
      </c>
      <c r="E818" s="225" t="s">
        <v>711</v>
      </c>
      <c r="F818" s="225" t="s">
        <v>711</v>
      </c>
      <c r="G818" s="234">
        <v>0</v>
      </c>
      <c r="H818" s="234">
        <v>0</v>
      </c>
      <c r="I818" s="225" t="s">
        <v>2527</v>
      </c>
      <c r="J818" s="225" t="s">
        <v>1407</v>
      </c>
      <c r="K818" s="232" t="s">
        <v>3853</v>
      </c>
      <c r="L818" s="233" t="s">
        <v>4878</v>
      </c>
      <c r="M818" s="233" t="s">
        <v>4938</v>
      </c>
      <c r="N818" s="57"/>
      <c r="O818" s="57"/>
      <c r="P818" s="238" t="s">
        <v>3143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2278</v>
      </c>
      <c r="X818" s="59" t="s">
        <v>2278</v>
      </c>
      <c r="Y818" s="59" t="s">
        <v>2278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30" t="s">
        <v>3840</v>
      </c>
      <c r="D819" s="230" t="s">
        <v>3144</v>
      </c>
      <c r="E819" s="225" t="s">
        <v>712</v>
      </c>
      <c r="F819" s="225" t="s">
        <v>712</v>
      </c>
      <c r="G819" s="234">
        <v>0</v>
      </c>
      <c r="H819" s="234">
        <v>0</v>
      </c>
      <c r="I819" s="225" t="s">
        <v>2527</v>
      </c>
      <c r="J819" s="225" t="s">
        <v>1407</v>
      </c>
      <c r="K819" s="232" t="s">
        <v>3853</v>
      </c>
      <c r="L819" s="233" t="s">
        <v>4878</v>
      </c>
      <c r="M819" s="233" t="s">
        <v>4938</v>
      </c>
      <c r="N819" s="57"/>
      <c r="O819" s="57"/>
      <c r="P819" s="238" t="s">
        <v>3144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2278</v>
      </c>
      <c r="X819" s="59" t="s">
        <v>2278</v>
      </c>
      <c r="Y819" s="59" t="s">
        <v>2278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30" t="s">
        <v>3840</v>
      </c>
      <c r="D820" s="230" t="s">
        <v>3145</v>
      </c>
      <c r="E820" s="225" t="s">
        <v>713</v>
      </c>
      <c r="F820" s="225" t="s">
        <v>713</v>
      </c>
      <c r="G820" s="234">
        <v>0</v>
      </c>
      <c r="H820" s="234">
        <v>0</v>
      </c>
      <c r="I820" s="225" t="s">
        <v>2527</v>
      </c>
      <c r="J820" s="225" t="s">
        <v>1407</v>
      </c>
      <c r="K820" s="232" t="s">
        <v>3853</v>
      </c>
      <c r="L820" s="233" t="s">
        <v>4878</v>
      </c>
      <c r="M820" s="233" t="s">
        <v>4938</v>
      </c>
      <c r="N820" s="57"/>
      <c r="O820" s="57"/>
      <c r="P820" s="238" t="s">
        <v>3145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2278</v>
      </c>
      <c r="X820" s="59" t="s">
        <v>2278</v>
      </c>
      <c r="Y820" s="59" t="s">
        <v>2278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30" t="s">
        <v>3840</v>
      </c>
      <c r="D821" s="230" t="s">
        <v>3146</v>
      </c>
      <c r="E821" s="225" t="s">
        <v>527</v>
      </c>
      <c r="F821" s="225" t="s">
        <v>714</v>
      </c>
      <c r="G821" s="234">
        <v>0</v>
      </c>
      <c r="H821" s="234">
        <v>0</v>
      </c>
      <c r="I821" s="225" t="s">
        <v>1</v>
      </c>
      <c r="J821" s="225" t="s">
        <v>1407</v>
      </c>
      <c r="K821" s="232" t="s">
        <v>3853</v>
      </c>
      <c r="L821" s="233" t="s">
        <v>4878</v>
      </c>
      <c r="M821" s="233" t="s">
        <v>4938</v>
      </c>
      <c r="N821" s="57"/>
      <c r="O821" s="57"/>
      <c r="P821" s="238" t="s">
        <v>3146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2278</v>
      </c>
      <c r="X821" s="59" t="s">
        <v>2278</v>
      </c>
      <c r="Y821" s="59" t="s">
        <v>2278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30" t="s">
        <v>3840</v>
      </c>
      <c r="D822" s="230" t="s">
        <v>3147</v>
      </c>
      <c r="E822" s="225" t="s">
        <v>527</v>
      </c>
      <c r="F822" s="225" t="s">
        <v>380</v>
      </c>
      <c r="G822" s="234">
        <v>0</v>
      </c>
      <c r="H822" s="234">
        <v>0</v>
      </c>
      <c r="I822" s="225" t="s">
        <v>1</v>
      </c>
      <c r="J822" s="225" t="s">
        <v>1407</v>
      </c>
      <c r="K822" s="232" t="s">
        <v>3853</v>
      </c>
      <c r="L822" s="233" t="s">
        <v>4878</v>
      </c>
      <c r="M822" s="233" t="s">
        <v>4938</v>
      </c>
      <c r="N822" s="57"/>
      <c r="O822" s="57"/>
      <c r="P822" s="238" t="s">
        <v>3147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2278</v>
      </c>
      <c r="X822" s="59" t="s">
        <v>2278</v>
      </c>
      <c r="Y822" s="59" t="s">
        <v>2278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30" t="s">
        <v>3840</v>
      </c>
      <c r="D823" s="230" t="s">
        <v>3148</v>
      </c>
      <c r="E823" s="225" t="s">
        <v>527</v>
      </c>
      <c r="F823" s="225" t="s">
        <v>715</v>
      </c>
      <c r="G823" s="234">
        <v>0</v>
      </c>
      <c r="H823" s="234">
        <v>0</v>
      </c>
      <c r="I823" s="225" t="s">
        <v>1</v>
      </c>
      <c r="J823" s="225" t="s">
        <v>1407</v>
      </c>
      <c r="K823" s="232" t="s">
        <v>3853</v>
      </c>
      <c r="L823" s="233" t="s">
        <v>4878</v>
      </c>
      <c r="M823" s="233" t="s">
        <v>4938</v>
      </c>
      <c r="N823" s="57"/>
      <c r="O823" s="57"/>
      <c r="P823" s="238" t="s">
        <v>3148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2278</v>
      </c>
      <c r="X823" s="59" t="s">
        <v>2278</v>
      </c>
      <c r="Y823" s="59" t="s">
        <v>2278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30" t="s">
        <v>3840</v>
      </c>
      <c r="D824" s="230" t="s">
        <v>3149</v>
      </c>
      <c r="E824" s="225" t="s">
        <v>392</v>
      </c>
      <c r="F824" s="225" t="s">
        <v>392</v>
      </c>
      <c r="G824" s="234">
        <v>0</v>
      </c>
      <c r="H824" s="234">
        <v>0</v>
      </c>
      <c r="I824" s="225" t="s">
        <v>2527</v>
      </c>
      <c r="J824" s="225" t="s">
        <v>1407</v>
      </c>
      <c r="K824" s="232" t="s">
        <v>3853</v>
      </c>
      <c r="L824" s="233" t="s">
        <v>4878</v>
      </c>
      <c r="M824" s="233" t="s">
        <v>4938</v>
      </c>
      <c r="N824" s="57"/>
      <c r="O824" s="57"/>
      <c r="P824" s="238" t="s">
        <v>3149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2278</v>
      </c>
      <c r="X824" s="59" t="s">
        <v>2278</v>
      </c>
      <c r="Y824" s="59" t="s">
        <v>2278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30" t="s">
        <v>3840</v>
      </c>
      <c r="D825" s="230" t="s">
        <v>3150</v>
      </c>
      <c r="E825" s="225" t="s">
        <v>716</v>
      </c>
      <c r="F825" s="225" t="s">
        <v>716</v>
      </c>
      <c r="G825" s="234">
        <v>0</v>
      </c>
      <c r="H825" s="234">
        <v>0</v>
      </c>
      <c r="I825" s="225" t="s">
        <v>2527</v>
      </c>
      <c r="J825" s="225" t="s">
        <v>1407</v>
      </c>
      <c r="K825" s="232" t="s">
        <v>3853</v>
      </c>
      <c r="L825" s="233" t="s">
        <v>4878</v>
      </c>
      <c r="M825" s="233" t="s">
        <v>4938</v>
      </c>
      <c r="N825" s="57"/>
      <c r="O825" s="57"/>
      <c r="P825" s="238" t="s">
        <v>3150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2278</v>
      </c>
      <c r="X825" s="59" t="s">
        <v>2278</v>
      </c>
      <c r="Y825" s="59" t="s">
        <v>2278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30" t="s">
        <v>3840</v>
      </c>
      <c r="D826" s="230" t="s">
        <v>3151</v>
      </c>
      <c r="E826" s="225" t="s">
        <v>717</v>
      </c>
      <c r="F826" s="225" t="s">
        <v>717</v>
      </c>
      <c r="G826" s="234">
        <v>0</v>
      </c>
      <c r="H826" s="234">
        <v>0</v>
      </c>
      <c r="I826" s="225" t="s">
        <v>2527</v>
      </c>
      <c r="J826" s="225" t="s">
        <v>1407</v>
      </c>
      <c r="K826" s="232" t="s">
        <v>3853</v>
      </c>
      <c r="L826" s="233" t="s">
        <v>4878</v>
      </c>
      <c r="M826" s="233" t="s">
        <v>4938</v>
      </c>
      <c r="N826" s="57"/>
      <c r="O826" s="57"/>
      <c r="P826" s="238" t="s">
        <v>3151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2278</v>
      </c>
      <c r="X826" s="59" t="s">
        <v>2278</v>
      </c>
      <c r="Y826" s="59" t="s">
        <v>2278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30" t="s">
        <v>3840</v>
      </c>
      <c r="D827" s="230" t="s">
        <v>3152</v>
      </c>
      <c r="E827" s="225" t="s">
        <v>718</v>
      </c>
      <c r="F827" s="225" t="s">
        <v>718</v>
      </c>
      <c r="G827" s="234">
        <v>0</v>
      </c>
      <c r="H827" s="234">
        <v>0</v>
      </c>
      <c r="I827" s="225" t="s">
        <v>2527</v>
      </c>
      <c r="J827" s="225" t="s">
        <v>1407</v>
      </c>
      <c r="K827" s="232" t="s">
        <v>3853</v>
      </c>
      <c r="L827" s="233" t="s">
        <v>4878</v>
      </c>
      <c r="M827" s="233" t="s">
        <v>4938</v>
      </c>
      <c r="N827" s="57"/>
      <c r="O827" s="57"/>
      <c r="P827" s="238" t="s">
        <v>3152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2278</v>
      </c>
      <c r="X827" s="59" t="s">
        <v>2278</v>
      </c>
      <c r="Y827" s="59" t="s">
        <v>2278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30" t="s">
        <v>3840</v>
      </c>
      <c r="D828" s="230" t="s">
        <v>3153</v>
      </c>
      <c r="E828" s="225" t="s">
        <v>719</v>
      </c>
      <c r="F828" s="225" t="s">
        <v>719</v>
      </c>
      <c r="G828" s="234">
        <v>0</v>
      </c>
      <c r="H828" s="234">
        <v>0</v>
      </c>
      <c r="I828" s="225" t="s">
        <v>2527</v>
      </c>
      <c r="J828" s="225" t="s">
        <v>1407</v>
      </c>
      <c r="K828" s="232" t="s">
        <v>3853</v>
      </c>
      <c r="L828" s="233" t="s">
        <v>4878</v>
      </c>
      <c r="M828" s="233" t="s">
        <v>4938</v>
      </c>
      <c r="N828" s="57"/>
      <c r="O828" s="57"/>
      <c r="P828" s="238" t="s">
        <v>3153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2278</v>
      </c>
      <c r="X828" s="59" t="s">
        <v>2278</v>
      </c>
      <c r="Y828" s="59" t="s">
        <v>2278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30" t="s">
        <v>3840</v>
      </c>
      <c r="D829" s="230" t="s">
        <v>3154</v>
      </c>
      <c r="E829" s="225" t="s">
        <v>720</v>
      </c>
      <c r="F829" s="225" t="s">
        <v>720</v>
      </c>
      <c r="G829" s="234">
        <v>0</v>
      </c>
      <c r="H829" s="234">
        <v>0</v>
      </c>
      <c r="I829" s="225" t="s">
        <v>2527</v>
      </c>
      <c r="J829" s="225" t="s">
        <v>1407</v>
      </c>
      <c r="K829" s="232" t="s">
        <v>3853</v>
      </c>
      <c r="L829" s="233" t="s">
        <v>4878</v>
      </c>
      <c r="M829" s="233" t="s">
        <v>4938</v>
      </c>
      <c r="N829" s="57"/>
      <c r="O829" s="57"/>
      <c r="P829" s="238" t="s">
        <v>3154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2278</v>
      </c>
      <c r="X829" s="59" t="s">
        <v>2278</v>
      </c>
      <c r="Y829" s="59" t="s">
        <v>2278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30" t="s">
        <v>3840</v>
      </c>
      <c r="D830" s="230" t="s">
        <v>3163</v>
      </c>
      <c r="E830" s="225" t="s">
        <v>527</v>
      </c>
      <c r="F830" s="225" t="s">
        <v>722</v>
      </c>
      <c r="G830" s="234">
        <v>0</v>
      </c>
      <c r="H830" s="234">
        <v>0</v>
      </c>
      <c r="I830" s="225" t="s">
        <v>1</v>
      </c>
      <c r="J830" s="225" t="s">
        <v>1407</v>
      </c>
      <c r="K830" s="232" t="s">
        <v>3853</v>
      </c>
      <c r="L830" s="233" t="s">
        <v>4878</v>
      </c>
      <c r="M830" s="233" t="s">
        <v>4938</v>
      </c>
      <c r="N830" s="57"/>
      <c r="O830" s="57"/>
      <c r="P830" s="238" t="s">
        <v>3163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2278</v>
      </c>
      <c r="X830" s="59" t="s">
        <v>2278</v>
      </c>
      <c r="Y830" s="59" t="s">
        <v>2278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30" t="s">
        <v>3840</v>
      </c>
      <c r="D831" s="230" t="s">
        <v>3164</v>
      </c>
      <c r="E831" s="225" t="s">
        <v>527</v>
      </c>
      <c r="F831" s="225" t="s">
        <v>723</v>
      </c>
      <c r="G831" s="234">
        <v>0</v>
      </c>
      <c r="H831" s="234">
        <v>0</v>
      </c>
      <c r="I831" s="225" t="s">
        <v>1</v>
      </c>
      <c r="J831" s="225" t="s">
        <v>1407</v>
      </c>
      <c r="K831" s="232" t="s">
        <v>3853</v>
      </c>
      <c r="L831" s="233" t="s">
        <v>4878</v>
      </c>
      <c r="M831" s="233" t="s">
        <v>4938</v>
      </c>
      <c r="N831" s="57"/>
      <c r="O831" s="57"/>
      <c r="P831" s="238" t="s">
        <v>3164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2278</v>
      </c>
      <c r="X831" s="59" t="s">
        <v>2278</v>
      </c>
      <c r="Y831" s="59" t="s">
        <v>2278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30" t="s">
        <v>3840</v>
      </c>
      <c r="D832" s="230" t="s">
        <v>3165</v>
      </c>
      <c r="E832" s="225" t="s">
        <v>527</v>
      </c>
      <c r="F832" s="225" t="s">
        <v>724</v>
      </c>
      <c r="G832" s="234">
        <v>0</v>
      </c>
      <c r="H832" s="234">
        <v>0</v>
      </c>
      <c r="I832" s="225" t="s">
        <v>1</v>
      </c>
      <c r="J832" s="225" t="s">
        <v>1407</v>
      </c>
      <c r="K832" s="232" t="s">
        <v>3853</v>
      </c>
      <c r="L832" s="233" t="s">
        <v>4878</v>
      </c>
      <c r="M832" s="233" t="s">
        <v>4938</v>
      </c>
      <c r="N832" s="57"/>
      <c r="O832" s="57"/>
      <c r="P832" s="238" t="s">
        <v>3165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2278</v>
      </c>
      <c r="X832" s="59" t="s">
        <v>2278</v>
      </c>
      <c r="Y832" s="59" t="s">
        <v>2278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30" t="s">
        <v>3840</v>
      </c>
      <c r="D833" s="230" t="s">
        <v>3166</v>
      </c>
      <c r="E833" s="225" t="s">
        <v>527</v>
      </c>
      <c r="F833" s="225" t="s">
        <v>725</v>
      </c>
      <c r="G833" s="234">
        <v>0</v>
      </c>
      <c r="H833" s="234">
        <v>0</v>
      </c>
      <c r="I833" s="225" t="s">
        <v>1</v>
      </c>
      <c r="J833" s="225" t="s">
        <v>1407</v>
      </c>
      <c r="K833" s="232" t="s">
        <v>3853</v>
      </c>
      <c r="L833" s="233" t="s">
        <v>4878</v>
      </c>
      <c r="M833" s="233" t="s">
        <v>4938</v>
      </c>
      <c r="N833" s="57"/>
      <c r="O833" s="57"/>
      <c r="P833" s="238" t="s">
        <v>3166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2278</v>
      </c>
      <c r="X833" s="59" t="s">
        <v>2278</v>
      </c>
      <c r="Y833" s="59" t="s">
        <v>2278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30" t="s">
        <v>3840</v>
      </c>
      <c r="D834" s="230" t="s">
        <v>3167</v>
      </c>
      <c r="E834" s="225" t="s">
        <v>527</v>
      </c>
      <c r="F834" s="225" t="s">
        <v>726</v>
      </c>
      <c r="G834" s="234">
        <v>0</v>
      </c>
      <c r="H834" s="234">
        <v>0</v>
      </c>
      <c r="I834" s="225" t="s">
        <v>1</v>
      </c>
      <c r="J834" s="225" t="s">
        <v>1407</v>
      </c>
      <c r="K834" s="232" t="s">
        <v>3853</v>
      </c>
      <c r="L834" s="233" t="s">
        <v>4878</v>
      </c>
      <c r="M834" s="233" t="s">
        <v>4938</v>
      </c>
      <c r="N834" s="57"/>
      <c r="O834" s="57"/>
      <c r="P834" s="238" t="s">
        <v>3167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2278</v>
      </c>
      <c r="X834" s="59" t="s">
        <v>2278</v>
      </c>
      <c r="Y834" s="59" t="s">
        <v>2278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30" t="s">
        <v>3840</v>
      </c>
      <c r="D835" s="230" t="s">
        <v>3168</v>
      </c>
      <c r="E835" s="225" t="s">
        <v>527</v>
      </c>
      <c r="F835" s="225" t="s">
        <v>727</v>
      </c>
      <c r="G835" s="234">
        <v>0</v>
      </c>
      <c r="H835" s="234">
        <v>0</v>
      </c>
      <c r="I835" s="225" t="s">
        <v>1</v>
      </c>
      <c r="J835" s="225" t="s">
        <v>1407</v>
      </c>
      <c r="K835" s="232" t="s">
        <v>3853</v>
      </c>
      <c r="L835" s="233" t="s">
        <v>4878</v>
      </c>
      <c r="M835" s="233" t="s">
        <v>4938</v>
      </c>
      <c r="N835" s="57"/>
      <c r="O835" s="57"/>
      <c r="P835" s="238" t="s">
        <v>3168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2278</v>
      </c>
      <c r="X835" s="59" t="s">
        <v>2278</v>
      </c>
      <c r="Y835" s="59" t="s">
        <v>2278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30" t="s">
        <v>3840</v>
      </c>
      <c r="D836" s="230" t="s">
        <v>3169</v>
      </c>
      <c r="E836" s="225" t="s">
        <v>527</v>
      </c>
      <c r="F836" s="225" t="s">
        <v>728</v>
      </c>
      <c r="G836" s="234">
        <v>0</v>
      </c>
      <c r="H836" s="234">
        <v>0</v>
      </c>
      <c r="I836" s="225" t="s">
        <v>1</v>
      </c>
      <c r="J836" s="225" t="s">
        <v>1407</v>
      </c>
      <c r="K836" s="232" t="s">
        <v>3853</v>
      </c>
      <c r="L836" s="233" t="s">
        <v>4878</v>
      </c>
      <c r="M836" s="233" t="s">
        <v>4938</v>
      </c>
      <c r="N836" s="57"/>
      <c r="O836" s="57"/>
      <c r="P836" s="238" t="s">
        <v>3169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2278</v>
      </c>
      <c r="X836" s="59" t="s">
        <v>2278</v>
      </c>
      <c r="Y836" s="59" t="s">
        <v>2278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30" t="s">
        <v>3840</v>
      </c>
      <c r="D837" s="230" t="s">
        <v>3170</v>
      </c>
      <c r="E837" s="225" t="s">
        <v>527</v>
      </c>
      <c r="F837" s="225" t="s">
        <v>729</v>
      </c>
      <c r="G837" s="234">
        <v>0</v>
      </c>
      <c r="H837" s="234">
        <v>0</v>
      </c>
      <c r="I837" s="225" t="s">
        <v>1</v>
      </c>
      <c r="J837" s="225" t="s">
        <v>1407</v>
      </c>
      <c r="K837" s="232" t="s">
        <v>3853</v>
      </c>
      <c r="L837" s="233" t="s">
        <v>4878</v>
      </c>
      <c r="M837" s="233" t="s">
        <v>4938</v>
      </c>
      <c r="N837" s="57"/>
      <c r="O837" s="57"/>
      <c r="P837" s="238" t="s">
        <v>3170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2278</v>
      </c>
      <c r="X837" s="59" t="s">
        <v>2278</v>
      </c>
      <c r="Y837" s="59" t="s">
        <v>2278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30" t="s">
        <v>3840</v>
      </c>
      <c r="D838" s="230" t="s">
        <v>3171</v>
      </c>
      <c r="E838" s="225" t="s">
        <v>527</v>
      </c>
      <c r="F838" s="225" t="s">
        <v>730</v>
      </c>
      <c r="G838" s="234">
        <v>0</v>
      </c>
      <c r="H838" s="234">
        <v>0</v>
      </c>
      <c r="I838" s="225" t="s">
        <v>1</v>
      </c>
      <c r="J838" s="225" t="s">
        <v>1407</v>
      </c>
      <c r="K838" s="232" t="s">
        <v>3853</v>
      </c>
      <c r="L838" s="233" t="s">
        <v>4878</v>
      </c>
      <c r="M838" s="233" t="s">
        <v>4938</v>
      </c>
      <c r="N838" s="57"/>
      <c r="O838" s="57"/>
      <c r="P838" s="238" t="s">
        <v>3171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2278</v>
      </c>
      <c r="X838" s="59" t="s">
        <v>2278</v>
      </c>
      <c r="Y838" s="59" t="s">
        <v>2278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30" t="s">
        <v>3840</v>
      </c>
      <c r="D839" s="230" t="s">
        <v>3172</v>
      </c>
      <c r="E839" s="225" t="s">
        <v>527</v>
      </c>
      <c r="F839" s="225" t="s">
        <v>731</v>
      </c>
      <c r="G839" s="234">
        <v>0</v>
      </c>
      <c r="H839" s="234">
        <v>0</v>
      </c>
      <c r="I839" s="225" t="s">
        <v>1</v>
      </c>
      <c r="J839" s="225" t="s">
        <v>1407</v>
      </c>
      <c r="K839" s="232" t="s">
        <v>3853</v>
      </c>
      <c r="L839" s="233" t="s">
        <v>4878</v>
      </c>
      <c r="M839" s="233" t="s">
        <v>4938</v>
      </c>
      <c r="N839" s="57"/>
      <c r="O839" s="57"/>
      <c r="P839" s="238" t="s">
        <v>3172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2278</v>
      </c>
      <c r="X839" s="59" t="s">
        <v>2278</v>
      </c>
      <c r="Y839" s="59" t="s">
        <v>2278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30" t="s">
        <v>3840</v>
      </c>
      <c r="D840" s="230" t="s">
        <v>3173</v>
      </c>
      <c r="E840" s="225" t="s">
        <v>527</v>
      </c>
      <c r="F840" s="225" t="s">
        <v>732</v>
      </c>
      <c r="G840" s="234">
        <v>0</v>
      </c>
      <c r="H840" s="234">
        <v>0</v>
      </c>
      <c r="I840" s="225" t="s">
        <v>1</v>
      </c>
      <c r="J840" s="225" t="s">
        <v>1407</v>
      </c>
      <c r="K840" s="232" t="s">
        <v>3853</v>
      </c>
      <c r="L840" s="233" t="s">
        <v>4878</v>
      </c>
      <c r="M840" s="233" t="s">
        <v>4938</v>
      </c>
      <c r="N840" s="57"/>
      <c r="O840" s="57"/>
      <c r="P840" s="238" t="s">
        <v>3173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2278</v>
      </c>
      <c r="X840" s="59" t="s">
        <v>2278</v>
      </c>
      <c r="Y840" s="59" t="s">
        <v>2278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30" t="s">
        <v>3840</v>
      </c>
      <c r="D841" s="230" t="s">
        <v>3174</v>
      </c>
      <c r="E841" s="225" t="s">
        <v>527</v>
      </c>
      <c r="F841" s="225" t="s">
        <v>733</v>
      </c>
      <c r="G841" s="234">
        <v>0</v>
      </c>
      <c r="H841" s="234">
        <v>0</v>
      </c>
      <c r="I841" s="225" t="s">
        <v>1</v>
      </c>
      <c r="J841" s="225" t="s">
        <v>1407</v>
      </c>
      <c r="K841" s="232" t="s">
        <v>3853</v>
      </c>
      <c r="L841" s="233" t="s">
        <v>4878</v>
      </c>
      <c r="M841" s="233" t="s">
        <v>4938</v>
      </c>
      <c r="N841" s="57"/>
      <c r="O841" s="57"/>
      <c r="P841" s="238" t="s">
        <v>3174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2278</v>
      </c>
      <c r="X841" s="59" t="s">
        <v>2278</v>
      </c>
      <c r="Y841" s="59" t="s">
        <v>2278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30" t="s">
        <v>3840</v>
      </c>
      <c r="D842" s="230" t="s">
        <v>3175</v>
      </c>
      <c r="E842" s="225" t="s">
        <v>527</v>
      </c>
      <c r="F842" s="225" t="s">
        <v>734</v>
      </c>
      <c r="G842" s="234">
        <v>0</v>
      </c>
      <c r="H842" s="234">
        <v>0</v>
      </c>
      <c r="I842" s="225" t="s">
        <v>1</v>
      </c>
      <c r="J842" s="225" t="s">
        <v>1407</v>
      </c>
      <c r="K842" s="232" t="s">
        <v>3853</v>
      </c>
      <c r="L842" s="233" t="s">
        <v>4878</v>
      </c>
      <c r="M842" s="233" t="s">
        <v>4938</v>
      </c>
      <c r="N842" s="57"/>
      <c r="O842" s="57"/>
      <c r="P842" s="238" t="s">
        <v>3175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2278</v>
      </c>
      <c r="X842" s="59" t="s">
        <v>2278</v>
      </c>
      <c r="Y842" s="59" t="s">
        <v>2278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30" t="s">
        <v>3840</v>
      </c>
      <c r="D843" s="230" t="s">
        <v>3176</v>
      </c>
      <c r="E843" s="225" t="s">
        <v>527</v>
      </c>
      <c r="F843" s="225" t="s">
        <v>735</v>
      </c>
      <c r="G843" s="234">
        <v>0</v>
      </c>
      <c r="H843" s="234">
        <v>0</v>
      </c>
      <c r="I843" s="225" t="s">
        <v>1</v>
      </c>
      <c r="J843" s="225" t="s">
        <v>1407</v>
      </c>
      <c r="K843" s="232" t="s">
        <v>3853</v>
      </c>
      <c r="L843" s="233" t="s">
        <v>4878</v>
      </c>
      <c r="M843" s="233" t="s">
        <v>4938</v>
      </c>
      <c r="N843" s="57"/>
      <c r="O843" s="57"/>
      <c r="P843" s="238" t="s">
        <v>3176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2278</v>
      </c>
      <c r="X843" s="59" t="s">
        <v>2278</v>
      </c>
      <c r="Y843" s="59" t="s">
        <v>2278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30" t="s">
        <v>3840</v>
      </c>
      <c r="D844" s="230" t="s">
        <v>3177</v>
      </c>
      <c r="E844" s="225" t="s">
        <v>527</v>
      </c>
      <c r="F844" s="225" t="s">
        <v>736</v>
      </c>
      <c r="G844" s="234">
        <v>0</v>
      </c>
      <c r="H844" s="234">
        <v>0</v>
      </c>
      <c r="I844" s="225" t="s">
        <v>1</v>
      </c>
      <c r="J844" s="225" t="s">
        <v>1407</v>
      </c>
      <c r="K844" s="232" t="s">
        <v>3853</v>
      </c>
      <c r="L844" s="233" t="s">
        <v>4878</v>
      </c>
      <c r="M844" s="233" t="s">
        <v>4938</v>
      </c>
      <c r="N844" s="57"/>
      <c r="O844" s="57"/>
      <c r="P844" s="238" t="s">
        <v>3177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2278</v>
      </c>
      <c r="X844" s="59" t="s">
        <v>2278</v>
      </c>
      <c r="Y844" s="59" t="s">
        <v>2278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30" t="s">
        <v>3840</v>
      </c>
      <c r="D845" s="230" t="s">
        <v>3178</v>
      </c>
      <c r="E845" s="225" t="s">
        <v>527</v>
      </c>
      <c r="F845" s="225" t="s">
        <v>737</v>
      </c>
      <c r="G845" s="234">
        <v>0</v>
      </c>
      <c r="H845" s="234">
        <v>0</v>
      </c>
      <c r="I845" s="225" t="s">
        <v>1</v>
      </c>
      <c r="J845" s="225" t="s">
        <v>1407</v>
      </c>
      <c r="K845" s="232" t="s">
        <v>3853</v>
      </c>
      <c r="L845" s="233" t="s">
        <v>4878</v>
      </c>
      <c r="M845" s="233" t="s">
        <v>4938</v>
      </c>
      <c r="N845" s="57"/>
      <c r="O845" s="57"/>
      <c r="P845" s="238" t="s">
        <v>3178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2278</v>
      </c>
      <c r="X845" s="59" t="s">
        <v>2278</v>
      </c>
      <c r="Y845" s="59" t="s">
        <v>2278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30" t="s">
        <v>3840</v>
      </c>
      <c r="D846" s="230" t="s">
        <v>3179</v>
      </c>
      <c r="E846" s="225" t="s">
        <v>527</v>
      </c>
      <c r="F846" s="225" t="s">
        <v>738</v>
      </c>
      <c r="G846" s="234">
        <v>0</v>
      </c>
      <c r="H846" s="234">
        <v>0</v>
      </c>
      <c r="I846" s="225" t="s">
        <v>1</v>
      </c>
      <c r="J846" s="225" t="s">
        <v>1407</v>
      </c>
      <c r="K846" s="232" t="s">
        <v>3853</v>
      </c>
      <c r="L846" s="233" t="s">
        <v>4878</v>
      </c>
      <c r="M846" s="233" t="s">
        <v>4938</v>
      </c>
      <c r="N846" s="57"/>
      <c r="O846" s="57"/>
      <c r="P846" s="238" t="s">
        <v>3179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2278</v>
      </c>
      <c r="X846" s="59" t="s">
        <v>2278</v>
      </c>
      <c r="Y846" s="59" t="s">
        <v>2278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30" t="s">
        <v>3840</v>
      </c>
      <c r="D847" s="230" t="s">
        <v>3180</v>
      </c>
      <c r="E847" s="225" t="s">
        <v>527</v>
      </c>
      <c r="F847" s="225" t="s">
        <v>739</v>
      </c>
      <c r="G847" s="234">
        <v>0</v>
      </c>
      <c r="H847" s="234">
        <v>0</v>
      </c>
      <c r="I847" s="225" t="s">
        <v>1</v>
      </c>
      <c r="J847" s="225" t="s">
        <v>1407</v>
      </c>
      <c r="K847" s="232" t="s">
        <v>3853</v>
      </c>
      <c r="L847" s="233" t="s">
        <v>4878</v>
      </c>
      <c r="M847" s="233" t="s">
        <v>4938</v>
      </c>
      <c r="N847" s="57"/>
      <c r="O847" s="57"/>
      <c r="P847" s="238" t="s">
        <v>3180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2278</v>
      </c>
      <c r="X847" s="59" t="s">
        <v>2278</v>
      </c>
      <c r="Y847" s="59" t="s">
        <v>2278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30" t="s">
        <v>3840</v>
      </c>
      <c r="D848" s="230" t="s">
        <v>3181</v>
      </c>
      <c r="E848" s="225" t="s">
        <v>527</v>
      </c>
      <c r="F848" s="225" t="s">
        <v>740</v>
      </c>
      <c r="G848" s="234">
        <v>0</v>
      </c>
      <c r="H848" s="234">
        <v>0</v>
      </c>
      <c r="I848" s="225" t="s">
        <v>1</v>
      </c>
      <c r="J848" s="225" t="s">
        <v>1407</v>
      </c>
      <c r="K848" s="232" t="s">
        <v>3853</v>
      </c>
      <c r="L848" s="233" t="s">
        <v>4878</v>
      </c>
      <c r="M848" s="233" t="s">
        <v>4938</v>
      </c>
      <c r="N848" s="57"/>
      <c r="O848" s="57"/>
      <c r="P848" s="238" t="s">
        <v>3181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2278</v>
      </c>
      <c r="X848" s="59" t="s">
        <v>2278</v>
      </c>
      <c r="Y848" s="59" t="s">
        <v>2278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30" t="s">
        <v>3840</v>
      </c>
      <c r="D849" s="230" t="s">
        <v>3182</v>
      </c>
      <c r="E849" s="225" t="s">
        <v>527</v>
      </c>
      <c r="F849" s="225" t="s">
        <v>741</v>
      </c>
      <c r="G849" s="234">
        <v>0</v>
      </c>
      <c r="H849" s="234">
        <v>0</v>
      </c>
      <c r="I849" s="225" t="s">
        <v>1</v>
      </c>
      <c r="J849" s="225" t="s">
        <v>1407</v>
      </c>
      <c r="K849" s="232" t="s">
        <v>3853</v>
      </c>
      <c r="L849" s="233" t="s">
        <v>4878</v>
      </c>
      <c r="M849" s="233" t="s">
        <v>4938</v>
      </c>
      <c r="N849" s="57"/>
      <c r="O849" s="57"/>
      <c r="P849" s="238" t="s">
        <v>3182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2278</v>
      </c>
      <c r="X849" s="59" t="s">
        <v>2278</v>
      </c>
      <c r="Y849" s="59" t="s">
        <v>2278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30" t="s">
        <v>3840</v>
      </c>
      <c r="D850" s="230" t="s">
        <v>3183</v>
      </c>
      <c r="E850" s="225" t="s">
        <v>527</v>
      </c>
      <c r="F850" s="225" t="s">
        <v>742</v>
      </c>
      <c r="G850" s="234">
        <v>0</v>
      </c>
      <c r="H850" s="234">
        <v>0</v>
      </c>
      <c r="I850" s="225" t="s">
        <v>1</v>
      </c>
      <c r="J850" s="225" t="s">
        <v>1407</v>
      </c>
      <c r="K850" s="232" t="s">
        <v>3853</v>
      </c>
      <c r="L850" s="233" t="s">
        <v>4878</v>
      </c>
      <c r="M850" s="233" t="s">
        <v>4938</v>
      </c>
      <c r="N850" s="57"/>
      <c r="O850" s="57"/>
      <c r="P850" s="238" t="s">
        <v>3183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2278</v>
      </c>
      <c r="X850" s="59" t="s">
        <v>2278</v>
      </c>
      <c r="Y850" s="59" t="s">
        <v>2278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30" t="s">
        <v>3840</v>
      </c>
      <c r="D851" s="230" t="s">
        <v>3184</v>
      </c>
      <c r="E851" s="225" t="s">
        <v>527</v>
      </c>
      <c r="F851" s="225" t="s">
        <v>743</v>
      </c>
      <c r="G851" s="234">
        <v>0</v>
      </c>
      <c r="H851" s="234">
        <v>0</v>
      </c>
      <c r="I851" s="225" t="s">
        <v>1</v>
      </c>
      <c r="J851" s="225" t="s">
        <v>1407</v>
      </c>
      <c r="K851" s="232" t="s">
        <v>3853</v>
      </c>
      <c r="L851" s="233" t="s">
        <v>4878</v>
      </c>
      <c r="M851" s="233" t="s">
        <v>4938</v>
      </c>
      <c r="N851" s="57"/>
      <c r="O851" s="57"/>
      <c r="P851" s="238" t="s">
        <v>3184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2278</v>
      </c>
      <c r="X851" s="59" t="s">
        <v>2278</v>
      </c>
      <c r="Y851" s="59" t="s">
        <v>2278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30" t="s">
        <v>3840</v>
      </c>
      <c r="D852" s="230" t="s">
        <v>3185</v>
      </c>
      <c r="E852" s="225" t="s">
        <v>527</v>
      </c>
      <c r="F852" s="225" t="s">
        <v>744</v>
      </c>
      <c r="G852" s="234">
        <v>0</v>
      </c>
      <c r="H852" s="234">
        <v>0</v>
      </c>
      <c r="I852" s="225" t="s">
        <v>1</v>
      </c>
      <c r="J852" s="225" t="s">
        <v>1407</v>
      </c>
      <c r="K852" s="232" t="s">
        <v>3853</v>
      </c>
      <c r="L852" s="233" t="s">
        <v>4878</v>
      </c>
      <c r="M852" s="233" t="s">
        <v>4938</v>
      </c>
      <c r="N852" s="57"/>
      <c r="O852" s="57"/>
      <c r="P852" s="238" t="s">
        <v>3185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2278</v>
      </c>
      <c r="X852" s="59" t="s">
        <v>2278</v>
      </c>
      <c r="Y852" s="59" t="s">
        <v>2278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30" t="s">
        <v>3840</v>
      </c>
      <c r="D853" s="230" t="s">
        <v>3186</v>
      </c>
      <c r="E853" s="225" t="s">
        <v>527</v>
      </c>
      <c r="F853" s="225" t="s">
        <v>745</v>
      </c>
      <c r="G853" s="234">
        <v>0</v>
      </c>
      <c r="H853" s="234">
        <v>0</v>
      </c>
      <c r="I853" s="225" t="s">
        <v>1</v>
      </c>
      <c r="J853" s="225" t="s">
        <v>1407</v>
      </c>
      <c r="K853" s="232" t="s">
        <v>3853</v>
      </c>
      <c r="L853" s="233" t="s">
        <v>4878</v>
      </c>
      <c r="M853" s="233" t="s">
        <v>4938</v>
      </c>
      <c r="N853" s="57"/>
      <c r="O853" s="57"/>
      <c r="P853" s="238" t="s">
        <v>3186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2278</v>
      </c>
      <c r="X853" s="59" t="s">
        <v>2278</v>
      </c>
      <c r="Y853" s="59" t="s">
        <v>2278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30" t="s">
        <v>3840</v>
      </c>
      <c r="D854" s="230" t="s">
        <v>3187</v>
      </c>
      <c r="E854" s="225" t="s">
        <v>527</v>
      </c>
      <c r="F854" s="225" t="s">
        <v>746</v>
      </c>
      <c r="G854" s="234">
        <v>0</v>
      </c>
      <c r="H854" s="234">
        <v>0</v>
      </c>
      <c r="I854" s="225" t="s">
        <v>1</v>
      </c>
      <c r="J854" s="225" t="s">
        <v>1407</v>
      </c>
      <c r="K854" s="232" t="s">
        <v>3853</v>
      </c>
      <c r="L854" s="233" t="s">
        <v>4878</v>
      </c>
      <c r="M854" s="233" t="s">
        <v>4938</v>
      </c>
      <c r="N854" s="57"/>
      <c r="O854" s="57"/>
      <c r="P854" s="238" t="s">
        <v>3187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2278</v>
      </c>
      <c r="X854" s="59" t="s">
        <v>2278</v>
      </c>
      <c r="Y854" s="59" t="s">
        <v>2278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30" t="s">
        <v>3840</v>
      </c>
      <c r="D855" s="230" t="s">
        <v>3188</v>
      </c>
      <c r="E855" s="225" t="s">
        <v>527</v>
      </c>
      <c r="F855" s="225" t="s">
        <v>747</v>
      </c>
      <c r="G855" s="234">
        <v>0</v>
      </c>
      <c r="H855" s="234">
        <v>0</v>
      </c>
      <c r="I855" s="225" t="s">
        <v>1</v>
      </c>
      <c r="J855" s="225" t="s">
        <v>1407</v>
      </c>
      <c r="K855" s="232" t="s">
        <v>3853</v>
      </c>
      <c r="L855" s="233" t="s">
        <v>4878</v>
      </c>
      <c r="M855" s="233" t="s">
        <v>4938</v>
      </c>
      <c r="N855" s="57"/>
      <c r="O855" s="57"/>
      <c r="P855" s="238" t="s">
        <v>3188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2278</v>
      </c>
      <c r="X855" s="59" t="s">
        <v>2278</v>
      </c>
      <c r="Y855" s="59" t="s">
        <v>2278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30" t="s">
        <v>3840</v>
      </c>
      <c r="D856" s="230" t="s">
        <v>3189</v>
      </c>
      <c r="E856" s="225" t="s">
        <v>527</v>
      </c>
      <c r="F856" s="225" t="s">
        <v>748</v>
      </c>
      <c r="G856" s="234">
        <v>0</v>
      </c>
      <c r="H856" s="234">
        <v>0</v>
      </c>
      <c r="I856" s="225" t="s">
        <v>1</v>
      </c>
      <c r="J856" s="225" t="s">
        <v>1407</v>
      </c>
      <c r="K856" s="232" t="s">
        <v>3853</v>
      </c>
      <c r="L856" s="233" t="s">
        <v>4878</v>
      </c>
      <c r="M856" s="233" t="s">
        <v>4938</v>
      </c>
      <c r="N856" s="57"/>
      <c r="O856" s="57"/>
      <c r="P856" s="238" t="s">
        <v>3189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2278</v>
      </c>
      <c r="X856" s="59" t="s">
        <v>2278</v>
      </c>
      <c r="Y856" s="59" t="s">
        <v>2278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30" t="s">
        <v>3840</v>
      </c>
      <c r="D857" s="230" t="s">
        <v>3190</v>
      </c>
      <c r="E857" s="225" t="s">
        <v>527</v>
      </c>
      <c r="F857" s="225" t="s">
        <v>749</v>
      </c>
      <c r="G857" s="234">
        <v>0</v>
      </c>
      <c r="H857" s="234">
        <v>0</v>
      </c>
      <c r="I857" s="225" t="s">
        <v>1</v>
      </c>
      <c r="J857" s="225" t="s">
        <v>1407</v>
      </c>
      <c r="K857" s="232" t="s">
        <v>3853</v>
      </c>
      <c r="L857" s="233" t="s">
        <v>4878</v>
      </c>
      <c r="M857" s="233" t="s">
        <v>4938</v>
      </c>
      <c r="N857" s="57"/>
      <c r="O857" s="57"/>
      <c r="P857" s="238" t="s">
        <v>3190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2278</v>
      </c>
      <c r="X857" s="59" t="s">
        <v>2278</v>
      </c>
      <c r="Y857" s="59" t="s">
        <v>2278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30" t="s">
        <v>3840</v>
      </c>
      <c r="D858" s="230" t="s">
        <v>3191</v>
      </c>
      <c r="E858" s="225" t="s">
        <v>527</v>
      </c>
      <c r="F858" s="225" t="s">
        <v>750</v>
      </c>
      <c r="G858" s="234">
        <v>0</v>
      </c>
      <c r="H858" s="234">
        <v>0</v>
      </c>
      <c r="I858" s="225" t="s">
        <v>1</v>
      </c>
      <c r="J858" s="225" t="s">
        <v>1407</v>
      </c>
      <c r="K858" s="232" t="s">
        <v>3853</v>
      </c>
      <c r="L858" s="233" t="s">
        <v>4878</v>
      </c>
      <c r="M858" s="233" t="s">
        <v>4938</v>
      </c>
      <c r="N858" s="57"/>
      <c r="O858" s="57"/>
      <c r="P858" s="238" t="s">
        <v>3191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2278</v>
      </c>
      <c r="X858" s="59" t="s">
        <v>2278</v>
      </c>
      <c r="Y858" s="59" t="s">
        <v>2278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30" t="s">
        <v>3840</v>
      </c>
      <c r="D859" s="230" t="s">
        <v>3192</v>
      </c>
      <c r="E859" s="225" t="s">
        <v>527</v>
      </c>
      <c r="F859" s="225" t="s">
        <v>751</v>
      </c>
      <c r="G859" s="234">
        <v>0</v>
      </c>
      <c r="H859" s="234">
        <v>0</v>
      </c>
      <c r="I859" s="225" t="s">
        <v>1</v>
      </c>
      <c r="J859" s="225" t="s">
        <v>1407</v>
      </c>
      <c r="K859" s="232" t="s">
        <v>3853</v>
      </c>
      <c r="L859" s="233" t="s">
        <v>4878</v>
      </c>
      <c r="M859" s="233" t="s">
        <v>4938</v>
      </c>
      <c r="N859" s="57"/>
      <c r="O859" s="57"/>
      <c r="P859" s="238" t="s">
        <v>3192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2278</v>
      </c>
      <c r="X859" s="59" t="s">
        <v>2278</v>
      </c>
      <c r="Y859" s="59" t="s">
        <v>2278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30" t="s">
        <v>3840</v>
      </c>
      <c r="D860" s="230" t="s">
        <v>3193</v>
      </c>
      <c r="E860" s="225" t="s">
        <v>527</v>
      </c>
      <c r="F860" s="225" t="s">
        <v>752</v>
      </c>
      <c r="G860" s="234">
        <v>0</v>
      </c>
      <c r="H860" s="234">
        <v>0</v>
      </c>
      <c r="I860" s="225" t="s">
        <v>1</v>
      </c>
      <c r="J860" s="225" t="s">
        <v>1407</v>
      </c>
      <c r="K860" s="232" t="s">
        <v>3853</v>
      </c>
      <c r="L860" s="233" t="s">
        <v>4878</v>
      </c>
      <c r="M860" s="233" t="s">
        <v>4938</v>
      </c>
      <c r="N860" s="57"/>
      <c r="O860" s="57"/>
      <c r="P860" s="238" t="s">
        <v>3193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2278</v>
      </c>
      <c r="X860" s="59" t="s">
        <v>2278</v>
      </c>
      <c r="Y860" s="59" t="s">
        <v>2278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30" t="s">
        <v>3840</v>
      </c>
      <c r="D861" s="230" t="s">
        <v>3194</v>
      </c>
      <c r="E861" s="225" t="s">
        <v>527</v>
      </c>
      <c r="F861" s="225" t="s">
        <v>753</v>
      </c>
      <c r="G861" s="234">
        <v>0</v>
      </c>
      <c r="H861" s="234">
        <v>0</v>
      </c>
      <c r="I861" s="225" t="s">
        <v>1</v>
      </c>
      <c r="J861" s="225" t="s">
        <v>1407</v>
      </c>
      <c r="K861" s="232" t="s">
        <v>3853</v>
      </c>
      <c r="L861" s="233" t="s">
        <v>4878</v>
      </c>
      <c r="M861" s="233" t="s">
        <v>4938</v>
      </c>
      <c r="N861" s="57"/>
      <c r="O861" s="57"/>
      <c r="P861" s="238" t="s">
        <v>3194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2278</v>
      </c>
      <c r="X861" s="59" t="s">
        <v>2278</v>
      </c>
      <c r="Y861" s="59" t="s">
        <v>2278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30" t="s">
        <v>3840</v>
      </c>
      <c r="D862" s="230" t="s">
        <v>3195</v>
      </c>
      <c r="E862" s="225" t="s">
        <v>527</v>
      </c>
      <c r="F862" s="225" t="s">
        <v>754</v>
      </c>
      <c r="G862" s="234">
        <v>0</v>
      </c>
      <c r="H862" s="234">
        <v>0</v>
      </c>
      <c r="I862" s="225" t="s">
        <v>1</v>
      </c>
      <c r="J862" s="225" t="s">
        <v>1407</v>
      </c>
      <c r="K862" s="232" t="s">
        <v>3853</v>
      </c>
      <c r="L862" s="233" t="s">
        <v>4878</v>
      </c>
      <c r="M862" s="233" t="s">
        <v>4938</v>
      </c>
      <c r="N862" s="57"/>
      <c r="O862" s="57"/>
      <c r="P862" s="238" t="s">
        <v>3195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2278</v>
      </c>
      <c r="X862" s="59" t="s">
        <v>2278</v>
      </c>
      <c r="Y862" s="59" t="s">
        <v>2278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30" t="s">
        <v>3839</v>
      </c>
      <c r="D863" s="230" t="s">
        <v>7</v>
      </c>
      <c r="E863" s="225" t="s">
        <v>527</v>
      </c>
      <c r="F863" s="225" t="s">
        <v>755</v>
      </c>
      <c r="G863" s="234">
        <v>0</v>
      </c>
      <c r="H863" s="234">
        <v>0</v>
      </c>
      <c r="I863" s="225" t="s">
        <v>1</v>
      </c>
      <c r="J863" s="225" t="s">
        <v>1407</v>
      </c>
      <c r="K863" s="232" t="s">
        <v>3853</v>
      </c>
      <c r="L863" s="233" t="s">
        <v>4878</v>
      </c>
      <c r="M863" s="233" t="s">
        <v>4938</v>
      </c>
      <c r="N863" s="57"/>
      <c r="O863" s="57"/>
      <c r="P863" s="238" t="s">
        <v>3373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2278</v>
      </c>
      <c r="X863" s="59" t="s">
        <v>2278</v>
      </c>
      <c r="Y863" s="59" t="s">
        <v>2278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30" t="s">
        <v>3840</v>
      </c>
      <c r="D864" s="230" t="s">
        <v>3196</v>
      </c>
      <c r="E864" s="225" t="s">
        <v>527</v>
      </c>
      <c r="F864" s="225" t="s">
        <v>756</v>
      </c>
      <c r="G864" s="236">
        <v>0</v>
      </c>
      <c r="H864" s="236">
        <v>0</v>
      </c>
      <c r="I864" s="225" t="s">
        <v>1</v>
      </c>
      <c r="J864" s="225" t="s">
        <v>1407</v>
      </c>
      <c r="K864" s="232" t="s">
        <v>3853</v>
      </c>
      <c r="L864" s="233" t="s">
        <v>4878</v>
      </c>
      <c r="M864" s="233" t="s">
        <v>4938</v>
      </c>
      <c r="N864" s="57"/>
      <c r="O864" s="57"/>
      <c r="P864" s="238" t="s">
        <v>3196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2278</v>
      </c>
      <c r="X864" s="59" t="s">
        <v>2278</v>
      </c>
      <c r="Y864" s="59" t="s">
        <v>2278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30" t="s">
        <v>3840</v>
      </c>
      <c r="D865" s="230" t="s">
        <v>3197</v>
      </c>
      <c r="E865" s="225" t="s">
        <v>527</v>
      </c>
      <c r="F865" s="227" t="s">
        <v>757</v>
      </c>
      <c r="G865" s="236">
        <v>0</v>
      </c>
      <c r="H865" s="236">
        <v>0</v>
      </c>
      <c r="I865" s="225" t="s">
        <v>1</v>
      </c>
      <c r="J865" s="225" t="s">
        <v>1407</v>
      </c>
      <c r="K865" s="232" t="s">
        <v>3853</v>
      </c>
      <c r="L865" s="233" t="s">
        <v>4878</v>
      </c>
      <c r="M865" s="233" t="s">
        <v>4938</v>
      </c>
      <c r="N865" s="57"/>
      <c r="O865" s="57"/>
      <c r="P865" s="238" t="s">
        <v>3197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2278</v>
      </c>
      <c r="X865" s="59" t="s">
        <v>2278</v>
      </c>
      <c r="Y865" s="59" t="s">
        <v>2278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30" t="s">
        <v>3840</v>
      </c>
      <c r="D866" s="230" t="s">
        <v>3198</v>
      </c>
      <c r="E866" s="225" t="s">
        <v>527</v>
      </c>
      <c r="F866" s="226" t="s">
        <v>758</v>
      </c>
      <c r="G866" s="235">
        <v>0</v>
      </c>
      <c r="H866" s="235">
        <v>0</v>
      </c>
      <c r="I866" s="225" t="s">
        <v>1</v>
      </c>
      <c r="J866" s="225" t="s">
        <v>1407</v>
      </c>
      <c r="K866" s="232" t="s">
        <v>3853</v>
      </c>
      <c r="L866" s="233" t="s">
        <v>4878</v>
      </c>
      <c r="M866" s="233" t="s">
        <v>4938</v>
      </c>
      <c r="P866" s="238" t="s">
        <v>3198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2278</v>
      </c>
      <c r="X866" s="98" t="s">
        <v>2278</v>
      </c>
      <c r="Y866" s="98" t="s">
        <v>2278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30" t="s">
        <v>3839</v>
      </c>
      <c r="D867" s="230" t="s">
        <v>7</v>
      </c>
      <c r="E867" s="225" t="s">
        <v>527</v>
      </c>
      <c r="F867" s="226" t="s">
        <v>759</v>
      </c>
      <c r="G867" s="235">
        <v>0</v>
      </c>
      <c r="H867" s="235">
        <v>0</v>
      </c>
      <c r="I867" s="225" t="s">
        <v>1</v>
      </c>
      <c r="J867" s="225" t="s">
        <v>1407</v>
      </c>
      <c r="K867" s="232" t="s">
        <v>3853</v>
      </c>
      <c r="L867" s="233" t="s">
        <v>4878</v>
      </c>
      <c r="M867" s="233" t="s">
        <v>4938</v>
      </c>
      <c r="P867" s="238" t="s">
        <v>3374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2278</v>
      </c>
      <c r="X867" s="98" t="s">
        <v>2278</v>
      </c>
      <c r="Y867" s="98" t="s">
        <v>2278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30" t="s">
        <v>3840</v>
      </c>
      <c r="D868" s="230" t="s">
        <v>3199</v>
      </c>
      <c r="E868" s="225" t="s">
        <v>527</v>
      </c>
      <c r="F868" s="226" t="s">
        <v>760</v>
      </c>
      <c r="G868" s="235">
        <v>0</v>
      </c>
      <c r="H868" s="235">
        <v>0</v>
      </c>
      <c r="I868" s="225" t="s">
        <v>1</v>
      </c>
      <c r="J868" s="225" t="s">
        <v>1407</v>
      </c>
      <c r="K868" s="232" t="s">
        <v>3853</v>
      </c>
      <c r="L868" s="233" t="s">
        <v>4878</v>
      </c>
      <c r="M868" s="233" t="s">
        <v>4938</v>
      </c>
      <c r="P868" s="238" t="s">
        <v>3199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2278</v>
      </c>
      <c r="X868" s="98" t="s">
        <v>2278</v>
      </c>
      <c r="Y868" s="98" t="s">
        <v>2278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30" t="s">
        <v>3840</v>
      </c>
      <c r="D869" s="230" t="s">
        <v>1784</v>
      </c>
      <c r="E869" s="225" t="s">
        <v>527</v>
      </c>
      <c r="F869" s="226" t="s">
        <v>761</v>
      </c>
      <c r="G869" s="235">
        <v>0</v>
      </c>
      <c r="H869" s="235">
        <v>0</v>
      </c>
      <c r="I869" s="225" t="s">
        <v>1</v>
      </c>
      <c r="J869" s="225" t="s">
        <v>1407</v>
      </c>
      <c r="K869" s="232" t="s">
        <v>3853</v>
      </c>
      <c r="L869" s="233" t="s">
        <v>4878</v>
      </c>
      <c r="M869" s="233" t="s">
        <v>4938</v>
      </c>
      <c r="P869" s="238" t="s">
        <v>1784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2278</v>
      </c>
      <c r="X869" s="98" t="s">
        <v>2278</v>
      </c>
      <c r="Y869" s="98" t="s">
        <v>2278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30" t="s">
        <v>3839</v>
      </c>
      <c r="D870" s="230" t="s">
        <v>7</v>
      </c>
      <c r="E870" s="225" t="s">
        <v>527</v>
      </c>
      <c r="F870" s="226" t="s">
        <v>762</v>
      </c>
      <c r="G870" s="235">
        <v>0</v>
      </c>
      <c r="H870" s="235">
        <v>0</v>
      </c>
      <c r="I870" s="225" t="s">
        <v>1</v>
      </c>
      <c r="J870" s="225" t="s">
        <v>1407</v>
      </c>
      <c r="K870" s="232" t="s">
        <v>3853</v>
      </c>
      <c r="L870" s="233" t="s">
        <v>4878</v>
      </c>
      <c r="M870" s="233" t="s">
        <v>4938</v>
      </c>
      <c r="P870" s="238" t="s">
        <v>3375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2278</v>
      </c>
      <c r="X870" s="98" t="s">
        <v>2278</v>
      </c>
      <c r="Y870" s="98" t="s">
        <v>2278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30" t="s">
        <v>3840</v>
      </c>
      <c r="D871" s="230" t="s">
        <v>3200</v>
      </c>
      <c r="E871" s="225" t="s">
        <v>527</v>
      </c>
      <c r="F871" s="226" t="s">
        <v>763</v>
      </c>
      <c r="G871" s="235">
        <v>0</v>
      </c>
      <c r="H871" s="235">
        <v>0</v>
      </c>
      <c r="I871" s="225" t="s">
        <v>1</v>
      </c>
      <c r="J871" s="225" t="s">
        <v>1407</v>
      </c>
      <c r="K871" s="232" t="s">
        <v>3853</v>
      </c>
      <c r="L871" s="233" t="s">
        <v>4878</v>
      </c>
      <c r="M871" s="233" t="s">
        <v>4938</v>
      </c>
      <c r="P871" s="238" t="s">
        <v>3200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2278</v>
      </c>
      <c r="X871" s="98" t="s">
        <v>2278</v>
      </c>
      <c r="Y871" s="98" t="s">
        <v>2278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30" t="s">
        <v>3839</v>
      </c>
      <c r="D872" s="230" t="s">
        <v>7</v>
      </c>
      <c r="E872" s="225" t="s">
        <v>527</v>
      </c>
      <c r="F872" s="225" t="s">
        <v>764</v>
      </c>
      <c r="G872" s="234">
        <v>0</v>
      </c>
      <c r="H872" s="234">
        <v>0</v>
      </c>
      <c r="I872" s="225" t="s">
        <v>1</v>
      </c>
      <c r="J872" s="225" t="s">
        <v>1407</v>
      </c>
      <c r="K872" s="232" t="s">
        <v>3853</v>
      </c>
      <c r="L872" s="233" t="s">
        <v>4878</v>
      </c>
      <c r="M872" s="233" t="s">
        <v>4938</v>
      </c>
      <c r="N872" s="57"/>
      <c r="O872" s="57"/>
      <c r="P872" s="238" t="s">
        <v>3376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2278</v>
      </c>
      <c r="X872" s="59" t="s">
        <v>2278</v>
      </c>
      <c r="Y872" s="59" t="s">
        <v>2278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30" t="s">
        <v>3840</v>
      </c>
      <c r="D873" s="230" t="s">
        <v>1527</v>
      </c>
      <c r="E873" s="225" t="s">
        <v>527</v>
      </c>
      <c r="F873" s="229" t="s">
        <v>765</v>
      </c>
      <c r="G873" s="236">
        <v>0</v>
      </c>
      <c r="H873" s="236">
        <v>0</v>
      </c>
      <c r="I873" s="225" t="s">
        <v>1</v>
      </c>
      <c r="J873" s="225" t="s">
        <v>1407</v>
      </c>
      <c r="K873" s="232" t="s">
        <v>3853</v>
      </c>
      <c r="L873" s="233" t="s">
        <v>4878</v>
      </c>
      <c r="M873" s="233" t="s">
        <v>4938</v>
      </c>
      <c r="N873" s="57"/>
      <c r="O873" s="57"/>
      <c r="P873" s="238" t="s">
        <v>1527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2278</v>
      </c>
      <c r="X873" s="59" t="s">
        <v>2278</v>
      </c>
      <c r="Y873" s="59" t="s">
        <v>2278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30" t="s">
        <v>3840</v>
      </c>
      <c r="D874" s="230" t="s">
        <v>3201</v>
      </c>
      <c r="E874" s="225" t="s">
        <v>527</v>
      </c>
      <c r="F874" s="225" t="s">
        <v>766</v>
      </c>
      <c r="G874" s="236">
        <v>0</v>
      </c>
      <c r="H874" s="236">
        <v>0</v>
      </c>
      <c r="I874" s="225" t="s">
        <v>1</v>
      </c>
      <c r="J874" s="225" t="s">
        <v>1407</v>
      </c>
      <c r="K874" s="232" t="s">
        <v>3853</v>
      </c>
      <c r="L874" s="233" t="s">
        <v>4878</v>
      </c>
      <c r="M874" s="233" t="s">
        <v>4938</v>
      </c>
      <c r="N874" s="57"/>
      <c r="O874" s="57"/>
      <c r="P874" s="238" t="s">
        <v>3201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2278</v>
      </c>
      <c r="X874" s="59" t="s">
        <v>2278</v>
      </c>
      <c r="Y874" s="59" t="s">
        <v>2278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30" t="s">
        <v>3839</v>
      </c>
      <c r="D875" s="230" t="s">
        <v>7</v>
      </c>
      <c r="E875" s="225" t="s">
        <v>527</v>
      </c>
      <c r="F875" s="225" t="s">
        <v>5</v>
      </c>
      <c r="G875" s="236">
        <v>0</v>
      </c>
      <c r="H875" s="236">
        <v>0</v>
      </c>
      <c r="I875" s="225" t="s">
        <v>1</v>
      </c>
      <c r="J875" s="225" t="s">
        <v>1407</v>
      </c>
      <c r="K875" s="232" t="s">
        <v>3853</v>
      </c>
      <c r="L875" s="233" t="s">
        <v>4878</v>
      </c>
      <c r="M875" s="233" t="s">
        <v>4938</v>
      </c>
      <c r="N875" s="57"/>
      <c r="O875" s="57"/>
      <c r="P875" s="238" t="s">
        <v>3377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2278</v>
      </c>
      <c r="X875" s="59" t="s">
        <v>2278</v>
      </c>
      <c r="Y875" s="59" t="s">
        <v>2278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30" t="s">
        <v>3839</v>
      </c>
      <c r="D876" s="230" t="s">
        <v>7</v>
      </c>
      <c r="E876" s="225" t="s">
        <v>527</v>
      </c>
      <c r="F876" s="226" t="s">
        <v>767</v>
      </c>
      <c r="G876" s="235">
        <v>0</v>
      </c>
      <c r="H876" s="235">
        <v>0</v>
      </c>
      <c r="I876" s="225" t="s">
        <v>1</v>
      </c>
      <c r="J876" s="225" t="s">
        <v>1407</v>
      </c>
      <c r="K876" s="232" t="s">
        <v>3853</v>
      </c>
      <c r="L876" s="233" t="s">
        <v>4878</v>
      </c>
      <c r="M876" s="233" t="s">
        <v>4938</v>
      </c>
      <c r="P876" s="238" t="s">
        <v>3378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2278</v>
      </c>
      <c r="X876" s="98" t="s">
        <v>2278</v>
      </c>
      <c r="Y876" s="98" t="s">
        <v>2278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30" t="s">
        <v>3840</v>
      </c>
      <c r="D877" s="230" t="s">
        <v>3202</v>
      </c>
      <c r="E877" s="225" t="s">
        <v>527</v>
      </c>
      <c r="F877" s="225" t="s">
        <v>768</v>
      </c>
      <c r="G877" s="236">
        <v>0</v>
      </c>
      <c r="H877" s="236">
        <v>0</v>
      </c>
      <c r="I877" s="225" t="s">
        <v>1</v>
      </c>
      <c r="J877" s="225" t="s">
        <v>1407</v>
      </c>
      <c r="K877" s="232" t="s">
        <v>3853</v>
      </c>
      <c r="L877" s="233" t="s">
        <v>4878</v>
      </c>
      <c r="M877" s="233" t="s">
        <v>4938</v>
      </c>
      <c r="N877" s="57"/>
      <c r="O877" s="57"/>
      <c r="P877" s="238" t="s">
        <v>3202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2278</v>
      </c>
      <c r="X877" s="59" t="s">
        <v>2278</v>
      </c>
      <c r="Y877" s="59" t="s">
        <v>2278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30" t="s">
        <v>3839</v>
      </c>
      <c r="D878" s="230" t="s">
        <v>7</v>
      </c>
      <c r="E878" s="225" t="s">
        <v>527</v>
      </c>
      <c r="F878" s="226" t="s">
        <v>769</v>
      </c>
      <c r="G878" s="235">
        <v>0</v>
      </c>
      <c r="H878" s="235">
        <v>0</v>
      </c>
      <c r="I878" s="225" t="s">
        <v>1</v>
      </c>
      <c r="J878" s="225" t="s">
        <v>1407</v>
      </c>
      <c r="K878" s="232" t="s">
        <v>3853</v>
      </c>
      <c r="L878" s="233" t="s">
        <v>4878</v>
      </c>
      <c r="M878" s="233" t="s">
        <v>4938</v>
      </c>
      <c r="P878" s="238" t="s">
        <v>3379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2278</v>
      </c>
      <c r="X878" s="98" t="s">
        <v>2278</v>
      </c>
      <c r="Y878" s="98" t="s">
        <v>2278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30" t="s">
        <v>3840</v>
      </c>
      <c r="D879" s="230" t="s">
        <v>1512</v>
      </c>
      <c r="E879" s="225" t="s">
        <v>527</v>
      </c>
      <c r="F879" s="225" t="s">
        <v>438</v>
      </c>
      <c r="G879" s="236">
        <v>0</v>
      </c>
      <c r="H879" s="236">
        <v>0</v>
      </c>
      <c r="I879" s="225" t="s">
        <v>1</v>
      </c>
      <c r="J879" s="225" t="s">
        <v>1407</v>
      </c>
      <c r="K879" s="232" t="s">
        <v>3853</v>
      </c>
      <c r="L879" s="233" t="s">
        <v>4878</v>
      </c>
      <c r="M879" s="233" t="s">
        <v>4938</v>
      </c>
      <c r="N879" s="57"/>
      <c r="O879" s="57"/>
      <c r="P879" s="238" t="s">
        <v>1512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2278</v>
      </c>
      <c r="X879" s="59" t="s">
        <v>2278</v>
      </c>
      <c r="Y879" s="59" t="s">
        <v>2278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30" t="s">
        <v>3839</v>
      </c>
      <c r="D880" s="230" t="s">
        <v>7</v>
      </c>
      <c r="E880" s="225" t="s">
        <v>527</v>
      </c>
      <c r="F880" s="225" t="s">
        <v>770</v>
      </c>
      <c r="G880" s="236">
        <v>0</v>
      </c>
      <c r="H880" s="236">
        <v>0</v>
      </c>
      <c r="I880" s="225" t="s">
        <v>1</v>
      </c>
      <c r="J880" s="225" t="s">
        <v>1407</v>
      </c>
      <c r="K880" s="232" t="s">
        <v>3853</v>
      </c>
      <c r="L880" s="233" t="s">
        <v>4878</v>
      </c>
      <c r="M880" s="233" t="s">
        <v>4938</v>
      </c>
      <c r="N880" s="57"/>
      <c r="O880" s="57"/>
      <c r="P880" s="238" t="s">
        <v>3380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2278</v>
      </c>
      <c r="X880" s="59" t="s">
        <v>2278</v>
      </c>
      <c r="Y880" s="59" t="s">
        <v>2278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30" t="s">
        <v>3840</v>
      </c>
      <c r="D881" s="230" t="s">
        <v>3203</v>
      </c>
      <c r="E881" s="225" t="s">
        <v>527</v>
      </c>
      <c r="F881" s="225" t="s">
        <v>771</v>
      </c>
      <c r="G881" s="236">
        <v>0</v>
      </c>
      <c r="H881" s="236">
        <v>0</v>
      </c>
      <c r="I881" s="225" t="s">
        <v>1</v>
      </c>
      <c r="J881" s="225" t="s">
        <v>1407</v>
      </c>
      <c r="K881" s="232" t="s">
        <v>3853</v>
      </c>
      <c r="L881" s="233" t="s">
        <v>4878</v>
      </c>
      <c r="M881" s="233" t="s">
        <v>4938</v>
      </c>
      <c r="N881" s="57"/>
      <c r="O881" s="57"/>
      <c r="P881" s="238" t="s">
        <v>3203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2278</v>
      </c>
      <c r="X881" s="59" t="s">
        <v>2278</v>
      </c>
      <c r="Y881" s="59" t="s">
        <v>2278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30" t="s">
        <v>3840</v>
      </c>
      <c r="D882" s="230" t="s">
        <v>3204</v>
      </c>
      <c r="E882" s="225" t="s">
        <v>772</v>
      </c>
      <c r="F882" s="225" t="s">
        <v>772</v>
      </c>
      <c r="G882" s="236">
        <v>0</v>
      </c>
      <c r="H882" s="236">
        <v>0</v>
      </c>
      <c r="I882" s="225" t="s">
        <v>2526</v>
      </c>
      <c r="J882" s="225" t="s">
        <v>1407</v>
      </c>
      <c r="K882" s="232" t="s">
        <v>3853</v>
      </c>
      <c r="L882" s="233" t="s">
        <v>4878</v>
      </c>
      <c r="M882" s="233" t="s">
        <v>4938</v>
      </c>
      <c r="N882" s="57"/>
      <c r="O882" s="57"/>
      <c r="P882" s="238" t="s">
        <v>3204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2278</v>
      </c>
      <c r="X882" s="59" t="s">
        <v>2278</v>
      </c>
      <c r="Y882" s="59" t="s">
        <v>2278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30" t="s">
        <v>3840</v>
      </c>
      <c r="D883" s="230" t="s">
        <v>3205</v>
      </c>
      <c r="E883" s="225" t="s">
        <v>773</v>
      </c>
      <c r="F883" s="225" t="s">
        <v>773</v>
      </c>
      <c r="G883" s="236">
        <v>0</v>
      </c>
      <c r="H883" s="236">
        <v>0</v>
      </c>
      <c r="I883" s="225" t="s">
        <v>2527</v>
      </c>
      <c r="J883" s="225" t="s">
        <v>1407</v>
      </c>
      <c r="K883" s="232" t="s">
        <v>3853</v>
      </c>
      <c r="L883" s="233" t="s">
        <v>4878</v>
      </c>
      <c r="M883" s="233" t="s">
        <v>4938</v>
      </c>
      <c r="N883" s="57"/>
      <c r="O883" s="57"/>
      <c r="P883" s="238" t="s">
        <v>3205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2278</v>
      </c>
      <c r="X883" s="59" t="s">
        <v>2278</v>
      </c>
      <c r="Y883" s="59" t="s">
        <v>2278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30" t="s">
        <v>3840</v>
      </c>
      <c r="D884" s="230" t="s">
        <v>3206</v>
      </c>
      <c r="E884" s="225" t="s">
        <v>774</v>
      </c>
      <c r="F884" s="225" t="s">
        <v>774</v>
      </c>
      <c r="G884" s="236">
        <v>0</v>
      </c>
      <c r="H884" s="236">
        <v>0</v>
      </c>
      <c r="I884" s="225" t="s">
        <v>2526</v>
      </c>
      <c r="J884" s="225" t="s">
        <v>1407</v>
      </c>
      <c r="K884" s="232" t="s">
        <v>3853</v>
      </c>
      <c r="L884" s="233" t="s">
        <v>4878</v>
      </c>
      <c r="M884" s="233" t="s">
        <v>4938</v>
      </c>
      <c r="N884" s="57"/>
      <c r="O884" s="57"/>
      <c r="P884" s="238" t="s">
        <v>3206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2278</v>
      </c>
      <c r="X884" s="59" t="s">
        <v>2278</v>
      </c>
      <c r="Y884" s="59" t="s">
        <v>2278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30" t="s">
        <v>3840</v>
      </c>
      <c r="D885" s="230" t="s">
        <v>3207</v>
      </c>
      <c r="E885" s="225" t="s">
        <v>775</v>
      </c>
      <c r="F885" s="225" t="s">
        <v>775</v>
      </c>
      <c r="G885" s="236">
        <v>0</v>
      </c>
      <c r="H885" s="236">
        <v>0</v>
      </c>
      <c r="I885" s="225" t="s">
        <v>2527</v>
      </c>
      <c r="J885" s="225" t="s">
        <v>1407</v>
      </c>
      <c r="K885" s="232" t="s">
        <v>3853</v>
      </c>
      <c r="L885" s="233" t="s">
        <v>4878</v>
      </c>
      <c r="M885" s="233" t="s">
        <v>4938</v>
      </c>
      <c r="N885" s="57"/>
      <c r="O885" s="57"/>
      <c r="P885" s="238" t="s">
        <v>3207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2278</v>
      </c>
      <c r="X885" s="59" t="s">
        <v>2278</v>
      </c>
      <c r="Y885" s="59" t="s">
        <v>2278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30" t="s">
        <v>3840</v>
      </c>
      <c r="D886" s="230" t="s">
        <v>3208</v>
      </c>
      <c r="E886" s="225" t="s">
        <v>776</v>
      </c>
      <c r="F886" s="225" t="s">
        <v>776</v>
      </c>
      <c r="G886" s="236">
        <v>0</v>
      </c>
      <c r="H886" s="236">
        <v>0</v>
      </c>
      <c r="I886" s="225" t="s">
        <v>2526</v>
      </c>
      <c r="J886" s="225" t="s">
        <v>1407</v>
      </c>
      <c r="K886" s="232" t="s">
        <v>3853</v>
      </c>
      <c r="L886" s="233" t="s">
        <v>4878</v>
      </c>
      <c r="M886" s="233" t="s">
        <v>4938</v>
      </c>
      <c r="N886" s="57"/>
      <c r="O886" s="57"/>
      <c r="P886" s="238" t="s">
        <v>3208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2278</v>
      </c>
      <c r="X886" s="59" t="s">
        <v>2278</v>
      </c>
      <c r="Y886" s="59" t="s">
        <v>2278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30" t="s">
        <v>3840</v>
      </c>
      <c r="D887" s="230" t="s">
        <v>3209</v>
      </c>
      <c r="E887" s="225" t="s">
        <v>777</v>
      </c>
      <c r="F887" s="225" t="s">
        <v>777</v>
      </c>
      <c r="G887" s="236">
        <v>0</v>
      </c>
      <c r="H887" s="236">
        <v>0</v>
      </c>
      <c r="I887" s="225" t="s">
        <v>2526</v>
      </c>
      <c r="J887" s="225" t="s">
        <v>1407</v>
      </c>
      <c r="K887" s="232" t="s">
        <v>3853</v>
      </c>
      <c r="L887" s="233" t="s">
        <v>4878</v>
      </c>
      <c r="M887" s="233" t="s">
        <v>4938</v>
      </c>
      <c r="N887" s="57"/>
      <c r="O887" s="57"/>
      <c r="P887" s="238" t="s">
        <v>3209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2278</v>
      </c>
      <c r="X887" s="59" t="s">
        <v>2278</v>
      </c>
      <c r="Y887" s="59" t="s">
        <v>2278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30" t="s">
        <v>3840</v>
      </c>
      <c r="D888" s="230" t="s">
        <v>3210</v>
      </c>
      <c r="E888" s="225" t="s">
        <v>778</v>
      </c>
      <c r="F888" s="225" t="s">
        <v>778</v>
      </c>
      <c r="G888" s="236">
        <v>0</v>
      </c>
      <c r="H888" s="236">
        <v>0</v>
      </c>
      <c r="I888" s="225" t="s">
        <v>2526</v>
      </c>
      <c r="J888" s="225" t="s">
        <v>1407</v>
      </c>
      <c r="K888" s="232" t="s">
        <v>3853</v>
      </c>
      <c r="L888" s="233" t="s">
        <v>4878</v>
      </c>
      <c r="M888" s="233" t="s">
        <v>4938</v>
      </c>
      <c r="N888" s="57"/>
      <c r="O888" s="57"/>
      <c r="P888" s="238" t="s">
        <v>3210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2278</v>
      </c>
      <c r="X888" s="59" t="s">
        <v>2278</v>
      </c>
      <c r="Y888" s="59" t="s">
        <v>2278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30" t="s">
        <v>3840</v>
      </c>
      <c r="D889" s="230" t="s">
        <v>3211</v>
      </c>
      <c r="E889" s="225" t="s">
        <v>779</v>
      </c>
      <c r="F889" s="225" t="s">
        <v>779</v>
      </c>
      <c r="G889" s="236">
        <v>0</v>
      </c>
      <c r="H889" s="236">
        <v>0</v>
      </c>
      <c r="I889" s="225" t="s">
        <v>2527</v>
      </c>
      <c r="J889" s="225" t="s">
        <v>1407</v>
      </c>
      <c r="K889" s="232" t="s">
        <v>3853</v>
      </c>
      <c r="L889" s="233" t="s">
        <v>4878</v>
      </c>
      <c r="M889" s="233" t="s">
        <v>4938</v>
      </c>
      <c r="N889" s="57"/>
      <c r="O889" s="57"/>
      <c r="P889" s="238" t="s">
        <v>3211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2278</v>
      </c>
      <c r="X889" s="59" t="s">
        <v>2278</v>
      </c>
      <c r="Y889" s="59" t="s">
        <v>2278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30" t="s">
        <v>3840</v>
      </c>
      <c r="D890" s="230" t="s">
        <v>3212</v>
      </c>
      <c r="E890" s="225" t="s">
        <v>527</v>
      </c>
      <c r="F890" s="225" t="s">
        <v>780</v>
      </c>
      <c r="G890" s="236">
        <v>0</v>
      </c>
      <c r="H890" s="236">
        <v>0</v>
      </c>
      <c r="I890" s="225" t="s">
        <v>1</v>
      </c>
      <c r="J890" s="225" t="s">
        <v>1407</v>
      </c>
      <c r="K890" s="232" t="s">
        <v>3853</v>
      </c>
      <c r="L890" s="233" t="s">
        <v>4878</v>
      </c>
      <c r="M890" s="233" t="s">
        <v>4938</v>
      </c>
      <c r="N890" s="57"/>
      <c r="O890" s="57"/>
      <c r="P890" s="238" t="s">
        <v>3212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2278</v>
      </c>
      <c r="X890" s="59" t="s">
        <v>2278</v>
      </c>
      <c r="Y890" s="59" t="s">
        <v>2278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30" t="s">
        <v>3840</v>
      </c>
      <c r="D891" s="230" t="s">
        <v>3213</v>
      </c>
      <c r="E891" s="225" t="s">
        <v>527</v>
      </c>
      <c r="F891" s="225" t="s">
        <v>781</v>
      </c>
      <c r="G891" s="236">
        <v>0</v>
      </c>
      <c r="H891" s="236">
        <v>0</v>
      </c>
      <c r="I891" s="225" t="s">
        <v>1</v>
      </c>
      <c r="J891" s="225" t="s">
        <v>1407</v>
      </c>
      <c r="K891" s="232" t="s">
        <v>3853</v>
      </c>
      <c r="L891" s="233" t="s">
        <v>4878</v>
      </c>
      <c r="M891" s="233" t="s">
        <v>4938</v>
      </c>
      <c r="N891" s="57"/>
      <c r="O891" s="57"/>
      <c r="P891" s="238" t="s">
        <v>3213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2278</v>
      </c>
      <c r="X891" s="59" t="s">
        <v>2278</v>
      </c>
      <c r="Y891" s="59" t="s">
        <v>2278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30" t="s">
        <v>3839</v>
      </c>
      <c r="D892" s="230" t="s">
        <v>7</v>
      </c>
      <c r="E892" s="225" t="s">
        <v>527</v>
      </c>
      <c r="F892" s="225" t="s">
        <v>782</v>
      </c>
      <c r="G892" s="236">
        <v>0</v>
      </c>
      <c r="H892" s="236">
        <v>0</v>
      </c>
      <c r="I892" s="225" t="s">
        <v>1</v>
      </c>
      <c r="J892" s="225" t="s">
        <v>1407</v>
      </c>
      <c r="K892" s="232" t="s">
        <v>3853</v>
      </c>
      <c r="L892" s="233" t="s">
        <v>4878</v>
      </c>
      <c r="M892" s="233" t="s">
        <v>4938</v>
      </c>
      <c r="N892" s="57"/>
      <c r="O892" s="57"/>
      <c r="P892" s="238" t="s">
        <v>3381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2278</v>
      </c>
      <c r="X892" s="59" t="s">
        <v>2278</v>
      </c>
      <c r="Y892" s="59" t="s">
        <v>2278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30" t="s">
        <v>3839</v>
      </c>
      <c r="D893" s="230" t="s">
        <v>7</v>
      </c>
      <c r="E893" s="225" t="s">
        <v>527</v>
      </c>
      <c r="F893" s="225" t="s">
        <v>783</v>
      </c>
      <c r="G893" s="234">
        <v>0</v>
      </c>
      <c r="H893" s="234">
        <v>0</v>
      </c>
      <c r="I893" s="225" t="s">
        <v>1</v>
      </c>
      <c r="J893" s="225" t="s">
        <v>1407</v>
      </c>
      <c r="K893" s="232" t="s">
        <v>3853</v>
      </c>
      <c r="L893" s="233" t="s">
        <v>4878</v>
      </c>
      <c r="M893" s="233" t="s">
        <v>4938</v>
      </c>
      <c r="N893" s="57"/>
      <c r="O893" s="57"/>
      <c r="P893" s="238" t="s">
        <v>3382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2278</v>
      </c>
      <c r="X893" s="59" t="s">
        <v>2278</v>
      </c>
      <c r="Y893" s="59" t="s">
        <v>2278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30" t="s">
        <v>3839</v>
      </c>
      <c r="D894" s="230" t="s">
        <v>7</v>
      </c>
      <c r="E894" s="225" t="s">
        <v>527</v>
      </c>
      <c r="F894" s="225" t="s">
        <v>784</v>
      </c>
      <c r="G894" s="234">
        <v>0</v>
      </c>
      <c r="H894" s="234">
        <v>0</v>
      </c>
      <c r="I894" s="225" t="s">
        <v>1</v>
      </c>
      <c r="J894" s="225" t="s">
        <v>1407</v>
      </c>
      <c r="K894" s="232" t="s">
        <v>3853</v>
      </c>
      <c r="L894" s="233" t="s">
        <v>4878</v>
      </c>
      <c r="M894" s="233" t="s">
        <v>4938</v>
      </c>
      <c r="N894" s="57"/>
      <c r="O894" s="57"/>
      <c r="P894" s="238" t="s">
        <v>3383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2278</v>
      </c>
      <c r="X894" s="59" t="s">
        <v>2278</v>
      </c>
      <c r="Y894" s="59" t="s">
        <v>2278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30" t="s">
        <v>3839</v>
      </c>
      <c r="D895" s="230" t="s">
        <v>7</v>
      </c>
      <c r="E895" s="225" t="s">
        <v>527</v>
      </c>
      <c r="F895" s="225" t="s">
        <v>785</v>
      </c>
      <c r="G895" s="234">
        <v>0</v>
      </c>
      <c r="H895" s="234">
        <v>0</v>
      </c>
      <c r="I895" s="225" t="s">
        <v>1</v>
      </c>
      <c r="J895" s="225" t="s">
        <v>1407</v>
      </c>
      <c r="K895" s="232" t="s">
        <v>3853</v>
      </c>
      <c r="L895" s="233" t="s">
        <v>4878</v>
      </c>
      <c r="M895" s="233" t="s">
        <v>4938</v>
      </c>
      <c r="N895" s="57"/>
      <c r="O895" s="57"/>
      <c r="P895" s="238" t="s">
        <v>3384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2278</v>
      </c>
      <c r="X895" s="59" t="s">
        <v>2278</v>
      </c>
      <c r="Y895" s="59" t="s">
        <v>2278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30" t="s">
        <v>3839</v>
      </c>
      <c r="D896" s="230" t="s">
        <v>7</v>
      </c>
      <c r="E896" s="225" t="s">
        <v>527</v>
      </c>
      <c r="F896" s="225" t="s">
        <v>786</v>
      </c>
      <c r="G896" s="234">
        <v>0</v>
      </c>
      <c r="H896" s="234">
        <v>0</v>
      </c>
      <c r="I896" s="225" t="s">
        <v>1</v>
      </c>
      <c r="J896" s="225" t="s">
        <v>1407</v>
      </c>
      <c r="K896" s="232" t="s">
        <v>3853</v>
      </c>
      <c r="L896" s="233" t="s">
        <v>4878</v>
      </c>
      <c r="M896" s="233" t="s">
        <v>4938</v>
      </c>
      <c r="N896" s="57"/>
      <c r="O896" s="57"/>
      <c r="P896" s="238" t="s">
        <v>3385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2278</v>
      </c>
      <c r="X896" s="59" t="s">
        <v>2278</v>
      </c>
      <c r="Y896" s="59" t="s">
        <v>2278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30" t="s">
        <v>3839</v>
      </c>
      <c r="D897" s="230" t="s">
        <v>7</v>
      </c>
      <c r="E897" s="225" t="s">
        <v>527</v>
      </c>
      <c r="F897" s="225" t="s">
        <v>787</v>
      </c>
      <c r="G897" s="234">
        <v>0</v>
      </c>
      <c r="H897" s="234">
        <v>0</v>
      </c>
      <c r="I897" s="225" t="s">
        <v>1</v>
      </c>
      <c r="J897" s="225" t="s">
        <v>1407</v>
      </c>
      <c r="K897" s="232" t="s">
        <v>3853</v>
      </c>
      <c r="L897" s="233" t="s">
        <v>4878</v>
      </c>
      <c r="M897" s="233" t="s">
        <v>4938</v>
      </c>
      <c r="N897" s="57"/>
      <c r="O897" s="57"/>
      <c r="P897" s="238" t="s">
        <v>3386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2278</v>
      </c>
      <c r="X897" s="59" t="s">
        <v>2278</v>
      </c>
      <c r="Y897" s="59" t="s">
        <v>2278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30" t="s">
        <v>3839</v>
      </c>
      <c r="D898" s="230" t="s">
        <v>7</v>
      </c>
      <c r="E898" s="225" t="s">
        <v>527</v>
      </c>
      <c r="F898" s="225" t="s">
        <v>788</v>
      </c>
      <c r="G898" s="234">
        <v>0</v>
      </c>
      <c r="H898" s="234">
        <v>0</v>
      </c>
      <c r="I898" s="225" t="s">
        <v>1</v>
      </c>
      <c r="J898" s="225" t="s">
        <v>1407</v>
      </c>
      <c r="K898" s="232" t="s">
        <v>3853</v>
      </c>
      <c r="L898" s="233" t="s">
        <v>4878</v>
      </c>
      <c r="M898" s="233" t="s">
        <v>4938</v>
      </c>
      <c r="N898" s="57"/>
      <c r="O898" s="57"/>
      <c r="P898" s="238" t="s">
        <v>3387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2278</v>
      </c>
      <c r="X898" s="59" t="s">
        <v>2278</v>
      </c>
      <c r="Y898" s="59" t="s">
        <v>2278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30" t="s">
        <v>3839</v>
      </c>
      <c r="D899" s="230" t="s">
        <v>7</v>
      </c>
      <c r="E899" s="225" t="s">
        <v>527</v>
      </c>
      <c r="F899" s="225" t="s">
        <v>789</v>
      </c>
      <c r="G899" s="234">
        <v>0</v>
      </c>
      <c r="H899" s="234">
        <v>0</v>
      </c>
      <c r="I899" s="225" t="s">
        <v>1</v>
      </c>
      <c r="J899" s="225" t="s">
        <v>1407</v>
      </c>
      <c r="K899" s="232" t="s">
        <v>3853</v>
      </c>
      <c r="L899" s="233" t="s">
        <v>4878</v>
      </c>
      <c r="M899" s="233" t="s">
        <v>4938</v>
      </c>
      <c r="N899" s="57"/>
      <c r="O899" s="57"/>
      <c r="P899" s="238" t="s">
        <v>3388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2278</v>
      </c>
      <c r="X899" s="59" t="s">
        <v>2278</v>
      </c>
      <c r="Y899" s="59" t="s">
        <v>2278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30" t="s">
        <v>3839</v>
      </c>
      <c r="D900" s="230" t="s">
        <v>7</v>
      </c>
      <c r="E900" s="225" t="s">
        <v>527</v>
      </c>
      <c r="F900" s="225" t="s">
        <v>790</v>
      </c>
      <c r="G900" s="234">
        <v>0</v>
      </c>
      <c r="H900" s="234">
        <v>0</v>
      </c>
      <c r="I900" s="225" t="s">
        <v>1</v>
      </c>
      <c r="J900" s="225" t="s">
        <v>1407</v>
      </c>
      <c r="K900" s="232" t="s">
        <v>3853</v>
      </c>
      <c r="L900" s="233" t="s">
        <v>4878</v>
      </c>
      <c r="M900" s="233" t="s">
        <v>4938</v>
      </c>
      <c r="N900" s="57"/>
      <c r="O900" s="57"/>
      <c r="P900" s="238" t="s">
        <v>3389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2278</v>
      </c>
      <c r="X900" s="59" t="s">
        <v>2278</v>
      </c>
      <c r="Y900" s="59" t="s">
        <v>2278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30" t="s">
        <v>3839</v>
      </c>
      <c r="D901" s="230" t="s">
        <v>7</v>
      </c>
      <c r="E901" s="225" t="s">
        <v>527</v>
      </c>
      <c r="F901" s="225" t="s">
        <v>791</v>
      </c>
      <c r="G901" s="234">
        <v>0</v>
      </c>
      <c r="H901" s="234">
        <v>0</v>
      </c>
      <c r="I901" s="225" t="s">
        <v>1</v>
      </c>
      <c r="J901" s="225" t="s">
        <v>1407</v>
      </c>
      <c r="K901" s="232" t="s">
        <v>3853</v>
      </c>
      <c r="L901" s="233" t="s">
        <v>4878</v>
      </c>
      <c r="M901" s="233" t="s">
        <v>4938</v>
      </c>
      <c r="N901" s="57"/>
      <c r="O901" s="57"/>
      <c r="P901" s="238" t="s">
        <v>3390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2278</v>
      </c>
      <c r="X901" s="59" t="s">
        <v>2278</v>
      </c>
      <c r="Y901" s="59" t="s">
        <v>2278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30" t="s">
        <v>3839</v>
      </c>
      <c r="D902" s="230" t="s">
        <v>7</v>
      </c>
      <c r="E902" s="225" t="s">
        <v>527</v>
      </c>
      <c r="F902" s="225" t="s">
        <v>792</v>
      </c>
      <c r="G902" s="234">
        <v>0</v>
      </c>
      <c r="H902" s="234">
        <v>0</v>
      </c>
      <c r="I902" s="225" t="s">
        <v>1</v>
      </c>
      <c r="J902" s="225" t="s">
        <v>1407</v>
      </c>
      <c r="K902" s="232" t="s">
        <v>3853</v>
      </c>
      <c r="L902" s="233" t="s">
        <v>4878</v>
      </c>
      <c r="M902" s="233" t="s">
        <v>4938</v>
      </c>
      <c r="N902" s="57"/>
      <c r="O902" s="57"/>
      <c r="P902" s="238" t="s">
        <v>3391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2278</v>
      </c>
      <c r="X902" s="59" t="s">
        <v>2278</v>
      </c>
      <c r="Y902" s="59" t="s">
        <v>2278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30" t="s">
        <v>3839</v>
      </c>
      <c r="D903" s="230" t="s">
        <v>7</v>
      </c>
      <c r="E903" s="225" t="s">
        <v>527</v>
      </c>
      <c r="F903" s="225" t="s">
        <v>793</v>
      </c>
      <c r="G903" s="234">
        <v>0</v>
      </c>
      <c r="H903" s="234">
        <v>0</v>
      </c>
      <c r="I903" s="225" t="s">
        <v>1</v>
      </c>
      <c r="J903" s="225" t="s">
        <v>1407</v>
      </c>
      <c r="K903" s="232" t="s">
        <v>3853</v>
      </c>
      <c r="L903" s="233" t="s">
        <v>4878</v>
      </c>
      <c r="M903" s="233" t="s">
        <v>4938</v>
      </c>
      <c r="N903" s="57"/>
      <c r="O903" s="57"/>
      <c r="P903" s="238" t="s">
        <v>3392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2278</v>
      </c>
      <c r="X903" s="59" t="s">
        <v>2278</v>
      </c>
      <c r="Y903" s="59" t="s">
        <v>2278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30" t="s">
        <v>3840</v>
      </c>
      <c r="D904" s="230" t="s">
        <v>3393</v>
      </c>
      <c r="E904" s="225" t="s">
        <v>527</v>
      </c>
      <c r="F904" s="225" t="s">
        <v>794</v>
      </c>
      <c r="G904" s="234">
        <v>0</v>
      </c>
      <c r="H904" s="234">
        <v>0</v>
      </c>
      <c r="I904" s="225" t="s">
        <v>1</v>
      </c>
      <c r="J904" s="225" t="s">
        <v>1407</v>
      </c>
      <c r="K904" s="232" t="s">
        <v>3853</v>
      </c>
      <c r="L904" s="233" t="s">
        <v>4878</v>
      </c>
      <c r="M904" s="233" t="s">
        <v>4938</v>
      </c>
      <c r="N904" s="57"/>
      <c r="O904" s="57"/>
      <c r="P904" s="238" t="s">
        <v>3393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2278</v>
      </c>
      <c r="X904" s="59" t="s">
        <v>2278</v>
      </c>
      <c r="Y904" s="59" t="s">
        <v>2278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30" t="s">
        <v>3840</v>
      </c>
      <c r="D905" s="230" t="s">
        <v>3394</v>
      </c>
      <c r="E905" s="225" t="s">
        <v>527</v>
      </c>
      <c r="F905" s="225" t="s">
        <v>795</v>
      </c>
      <c r="G905" s="234">
        <v>0</v>
      </c>
      <c r="H905" s="234">
        <v>0</v>
      </c>
      <c r="I905" s="225" t="s">
        <v>1</v>
      </c>
      <c r="J905" s="225" t="s">
        <v>1407</v>
      </c>
      <c r="K905" s="232" t="s">
        <v>3853</v>
      </c>
      <c r="L905" s="233" t="s">
        <v>4878</v>
      </c>
      <c r="M905" s="233" t="s">
        <v>4938</v>
      </c>
      <c r="N905" s="57"/>
      <c r="O905" s="57"/>
      <c r="P905" s="238" t="s">
        <v>3394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2278</v>
      </c>
      <c r="X905" s="59" t="s">
        <v>2278</v>
      </c>
      <c r="Y905" s="59" t="s">
        <v>2278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30" t="s">
        <v>3839</v>
      </c>
      <c r="D906" s="230" t="s">
        <v>7</v>
      </c>
      <c r="E906" s="225" t="s">
        <v>527</v>
      </c>
      <c r="F906" s="225" t="s">
        <v>796</v>
      </c>
      <c r="G906" s="234">
        <v>0</v>
      </c>
      <c r="H906" s="234">
        <v>0</v>
      </c>
      <c r="I906" s="225" t="s">
        <v>1</v>
      </c>
      <c r="J906" s="225" t="s">
        <v>1407</v>
      </c>
      <c r="K906" s="232" t="s">
        <v>3853</v>
      </c>
      <c r="L906" s="233" t="s">
        <v>4878</v>
      </c>
      <c r="M906" s="233" t="s">
        <v>4938</v>
      </c>
      <c r="N906" s="57"/>
      <c r="O906" s="57"/>
      <c r="P906" s="238" t="s">
        <v>3395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2278</v>
      </c>
      <c r="X906" s="59" t="s">
        <v>2278</v>
      </c>
      <c r="Y906" s="59" t="s">
        <v>2278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30" t="s">
        <v>3840</v>
      </c>
      <c r="D907" s="230" t="s">
        <v>3396</v>
      </c>
      <c r="E907" s="225" t="s">
        <v>527</v>
      </c>
      <c r="F907" s="225" t="s">
        <v>797</v>
      </c>
      <c r="G907" s="234">
        <v>0</v>
      </c>
      <c r="H907" s="234">
        <v>0</v>
      </c>
      <c r="I907" s="225" t="s">
        <v>1</v>
      </c>
      <c r="J907" s="225" t="s">
        <v>1407</v>
      </c>
      <c r="K907" s="232" t="s">
        <v>3853</v>
      </c>
      <c r="L907" s="233" t="s">
        <v>4878</v>
      </c>
      <c r="M907" s="233" t="s">
        <v>4938</v>
      </c>
      <c r="N907" s="57"/>
      <c r="O907" s="57"/>
      <c r="P907" s="238" t="s">
        <v>3396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2278</v>
      </c>
      <c r="X907" s="59" t="s">
        <v>2278</v>
      </c>
      <c r="Y907" s="59" t="s">
        <v>2278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30" t="s">
        <v>3839</v>
      </c>
      <c r="D908" s="230" t="s">
        <v>7</v>
      </c>
      <c r="E908" s="225" t="s">
        <v>527</v>
      </c>
      <c r="F908" s="225" t="s">
        <v>5112</v>
      </c>
      <c r="G908" s="234">
        <v>0</v>
      </c>
      <c r="H908" s="234">
        <v>0</v>
      </c>
      <c r="I908" s="225" t="s">
        <v>1</v>
      </c>
      <c r="J908" s="225" t="s">
        <v>1407</v>
      </c>
      <c r="K908" s="232" t="s">
        <v>3853</v>
      </c>
      <c r="L908" s="233" t="s">
        <v>4878</v>
      </c>
      <c r="M908" s="233" t="s">
        <v>4938</v>
      </c>
      <c r="N908" s="57"/>
      <c r="O908" s="57"/>
      <c r="P908" s="238" t="s">
        <v>5062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2278</v>
      </c>
      <c r="X908" s="59" t="s">
        <v>2278</v>
      </c>
      <c r="Y908" s="59" t="s">
        <v>2278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30" t="s">
        <v>3840</v>
      </c>
      <c r="D909" s="230" t="s">
        <v>3214</v>
      </c>
      <c r="E909" s="225" t="s">
        <v>527</v>
      </c>
      <c r="F909" s="225" t="s">
        <v>798</v>
      </c>
      <c r="G909" s="234">
        <v>0</v>
      </c>
      <c r="H909" s="234">
        <v>0</v>
      </c>
      <c r="I909" s="225" t="s">
        <v>1</v>
      </c>
      <c r="J909" s="225" t="s">
        <v>1407</v>
      </c>
      <c r="K909" s="232" t="s">
        <v>3853</v>
      </c>
      <c r="L909" s="233" t="s">
        <v>4878</v>
      </c>
      <c r="M909" s="233" t="s">
        <v>4938</v>
      </c>
      <c r="N909" s="57"/>
      <c r="O909" s="57"/>
      <c r="P909" s="238" t="s">
        <v>3214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2278</v>
      </c>
      <c r="X909" s="59" t="s">
        <v>2278</v>
      </c>
      <c r="Y909" s="59" t="s">
        <v>2278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30" t="s">
        <v>3840</v>
      </c>
      <c r="D910" s="230" t="s">
        <v>3215</v>
      </c>
      <c r="E910" s="225" t="s">
        <v>527</v>
      </c>
      <c r="F910" s="225" t="s">
        <v>799</v>
      </c>
      <c r="G910" s="234">
        <v>0</v>
      </c>
      <c r="H910" s="234">
        <v>0</v>
      </c>
      <c r="I910" s="225" t="s">
        <v>1</v>
      </c>
      <c r="J910" s="225" t="s">
        <v>1407</v>
      </c>
      <c r="K910" s="232" t="s">
        <v>3853</v>
      </c>
      <c r="L910" s="233" t="s">
        <v>4878</v>
      </c>
      <c r="M910" s="233" t="s">
        <v>4938</v>
      </c>
      <c r="N910" s="57"/>
      <c r="O910" s="57"/>
      <c r="P910" s="238" t="s">
        <v>3215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2278</v>
      </c>
      <c r="X910" s="59" t="s">
        <v>2278</v>
      </c>
      <c r="Y910" s="59" t="s">
        <v>2278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30" t="s">
        <v>3839</v>
      </c>
      <c r="D911" s="230" t="s">
        <v>7</v>
      </c>
      <c r="E911" s="225" t="s">
        <v>527</v>
      </c>
      <c r="F911" s="225" t="s">
        <v>133</v>
      </c>
      <c r="G911" s="234">
        <v>0</v>
      </c>
      <c r="H911" s="234">
        <v>0</v>
      </c>
      <c r="I911" s="225" t="s">
        <v>1</v>
      </c>
      <c r="J911" s="225" t="s">
        <v>1407</v>
      </c>
      <c r="K911" s="232" t="s">
        <v>3853</v>
      </c>
      <c r="L911" s="233" t="s">
        <v>4878</v>
      </c>
      <c r="M911" s="233" t="s">
        <v>4938</v>
      </c>
      <c r="N911" s="57"/>
      <c r="O911" s="57"/>
      <c r="P911" s="238" t="s">
        <v>3397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2278</v>
      </c>
      <c r="X911" s="59" t="s">
        <v>2278</v>
      </c>
      <c r="Y911" s="59" t="s">
        <v>2278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30" t="s">
        <v>3840</v>
      </c>
      <c r="D912" s="230" t="s">
        <v>3216</v>
      </c>
      <c r="E912" s="225" t="s">
        <v>527</v>
      </c>
      <c r="F912" s="225" t="s">
        <v>138</v>
      </c>
      <c r="G912" s="234">
        <v>0</v>
      </c>
      <c r="H912" s="234">
        <v>0</v>
      </c>
      <c r="I912" s="225" t="s">
        <v>1</v>
      </c>
      <c r="J912" s="225" t="s">
        <v>1407</v>
      </c>
      <c r="K912" s="232" t="s">
        <v>3853</v>
      </c>
      <c r="L912" s="233" t="s">
        <v>4878</v>
      </c>
      <c r="M912" s="233" t="s">
        <v>4938</v>
      </c>
      <c r="N912" s="57"/>
      <c r="O912" s="57"/>
      <c r="P912" s="238" t="s">
        <v>3216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2278</v>
      </c>
      <c r="X912" s="59" t="s">
        <v>2278</v>
      </c>
      <c r="Y912" s="59" t="s">
        <v>2278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30" t="s">
        <v>3839</v>
      </c>
      <c r="D913" s="230" t="s">
        <v>7</v>
      </c>
      <c r="E913" s="225" t="s">
        <v>527</v>
      </c>
      <c r="F913" s="225" t="s">
        <v>800</v>
      </c>
      <c r="G913" s="234">
        <v>0</v>
      </c>
      <c r="H913" s="234">
        <v>0</v>
      </c>
      <c r="I913" s="225" t="s">
        <v>1</v>
      </c>
      <c r="J913" s="225" t="s">
        <v>1407</v>
      </c>
      <c r="K913" s="232" t="s">
        <v>3853</v>
      </c>
      <c r="L913" s="233" t="s">
        <v>4878</v>
      </c>
      <c r="M913" s="233" t="s">
        <v>4938</v>
      </c>
      <c r="N913" s="57"/>
      <c r="O913" s="57"/>
      <c r="P913" s="238" t="s">
        <v>3398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2278</v>
      </c>
      <c r="X913" s="59" t="s">
        <v>2278</v>
      </c>
      <c r="Y913" s="59" t="s">
        <v>2278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30" t="s">
        <v>3839</v>
      </c>
      <c r="D914" s="230" t="s">
        <v>7</v>
      </c>
      <c r="E914" s="225" t="s">
        <v>527</v>
      </c>
      <c r="F914" s="225" t="s">
        <v>801</v>
      </c>
      <c r="G914" s="234">
        <v>0</v>
      </c>
      <c r="H914" s="234">
        <v>0</v>
      </c>
      <c r="I914" s="225" t="s">
        <v>1</v>
      </c>
      <c r="J914" s="225" t="s">
        <v>1407</v>
      </c>
      <c r="K914" s="232" t="s">
        <v>3853</v>
      </c>
      <c r="L914" s="233" t="s">
        <v>4878</v>
      </c>
      <c r="M914" s="233" t="s">
        <v>4938</v>
      </c>
      <c r="N914" s="57"/>
      <c r="O914" s="57"/>
      <c r="P914" s="238" t="s">
        <v>3399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2278</v>
      </c>
      <c r="X914" s="59" t="s">
        <v>2278</v>
      </c>
      <c r="Y914" s="59" t="s">
        <v>2278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30" t="s">
        <v>3840</v>
      </c>
      <c r="D915" s="230" t="s">
        <v>3217</v>
      </c>
      <c r="E915" s="225" t="s">
        <v>527</v>
      </c>
      <c r="F915" s="225" t="s">
        <v>802</v>
      </c>
      <c r="G915" s="234">
        <v>0</v>
      </c>
      <c r="H915" s="234">
        <v>0</v>
      </c>
      <c r="I915" s="225" t="s">
        <v>1</v>
      </c>
      <c r="J915" s="225" t="s">
        <v>1407</v>
      </c>
      <c r="K915" s="232" t="s">
        <v>3853</v>
      </c>
      <c r="L915" s="233" t="s">
        <v>4878</v>
      </c>
      <c r="M915" s="233" t="s">
        <v>4938</v>
      </c>
      <c r="N915" s="57"/>
      <c r="O915" s="57"/>
      <c r="P915" s="238" t="s">
        <v>3217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2278</v>
      </c>
      <c r="X915" s="59" t="s">
        <v>2278</v>
      </c>
      <c r="Y915" s="59" t="s">
        <v>2278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30" t="s">
        <v>3840</v>
      </c>
      <c r="D916" s="230" t="s">
        <v>3218</v>
      </c>
      <c r="E916" s="225" t="s">
        <v>527</v>
      </c>
      <c r="F916" s="225" t="s">
        <v>803</v>
      </c>
      <c r="G916" s="234">
        <v>0</v>
      </c>
      <c r="H916" s="234">
        <v>0</v>
      </c>
      <c r="I916" s="225" t="s">
        <v>1</v>
      </c>
      <c r="J916" s="225" t="s">
        <v>1407</v>
      </c>
      <c r="K916" s="232" t="s">
        <v>3853</v>
      </c>
      <c r="L916" s="233" t="s">
        <v>4878</v>
      </c>
      <c r="M916" s="233" t="s">
        <v>4938</v>
      </c>
      <c r="N916" s="57"/>
      <c r="O916" s="57"/>
      <c r="P916" s="238" t="s">
        <v>3218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2278</v>
      </c>
      <c r="X916" s="59" t="s">
        <v>2278</v>
      </c>
      <c r="Y916" s="59" t="s">
        <v>2278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30" t="s">
        <v>3840</v>
      </c>
      <c r="D917" s="230" t="s">
        <v>3219</v>
      </c>
      <c r="E917" s="225" t="s">
        <v>527</v>
      </c>
      <c r="F917" s="225" t="s">
        <v>804</v>
      </c>
      <c r="G917" s="234">
        <v>0</v>
      </c>
      <c r="H917" s="234">
        <v>0</v>
      </c>
      <c r="I917" s="225" t="s">
        <v>1</v>
      </c>
      <c r="J917" s="225" t="s">
        <v>1407</v>
      </c>
      <c r="K917" s="232" t="s">
        <v>3853</v>
      </c>
      <c r="L917" s="233" t="s">
        <v>4878</v>
      </c>
      <c r="M917" s="233" t="s">
        <v>4938</v>
      </c>
      <c r="N917" s="57"/>
      <c r="O917" s="57"/>
      <c r="P917" s="238" t="s">
        <v>3219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2278</v>
      </c>
      <c r="X917" s="59" t="s">
        <v>2278</v>
      </c>
      <c r="Y917" s="59" t="s">
        <v>2278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30" t="s">
        <v>3840</v>
      </c>
      <c r="D918" s="230" t="s">
        <v>3220</v>
      </c>
      <c r="E918" s="225" t="s">
        <v>527</v>
      </c>
      <c r="F918" s="225" t="s">
        <v>805</v>
      </c>
      <c r="G918" s="234">
        <v>0</v>
      </c>
      <c r="H918" s="234">
        <v>0</v>
      </c>
      <c r="I918" s="225" t="s">
        <v>1</v>
      </c>
      <c r="J918" s="225" t="s">
        <v>1407</v>
      </c>
      <c r="K918" s="232" t="s">
        <v>3853</v>
      </c>
      <c r="L918" s="233" t="s">
        <v>4878</v>
      </c>
      <c r="M918" s="233" t="s">
        <v>4938</v>
      </c>
      <c r="N918" s="57"/>
      <c r="O918" s="57"/>
      <c r="P918" s="238" t="s">
        <v>3220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2278</v>
      </c>
      <c r="X918" s="59" t="s">
        <v>2278</v>
      </c>
      <c r="Y918" s="59" t="s">
        <v>2278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30" t="s">
        <v>3840</v>
      </c>
      <c r="D919" s="230" t="s">
        <v>3221</v>
      </c>
      <c r="E919" s="225" t="s">
        <v>527</v>
      </c>
      <c r="F919" s="225" t="s">
        <v>806</v>
      </c>
      <c r="G919" s="234">
        <v>0</v>
      </c>
      <c r="H919" s="234">
        <v>0</v>
      </c>
      <c r="I919" s="225" t="s">
        <v>1</v>
      </c>
      <c r="J919" s="225" t="s">
        <v>1407</v>
      </c>
      <c r="K919" s="232" t="s">
        <v>3853</v>
      </c>
      <c r="L919" s="233" t="s">
        <v>4878</v>
      </c>
      <c r="M919" s="233" t="s">
        <v>4938</v>
      </c>
      <c r="N919" s="57"/>
      <c r="O919" s="57"/>
      <c r="P919" s="238" t="s">
        <v>3221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2278</v>
      </c>
      <c r="X919" s="59" t="s">
        <v>2278</v>
      </c>
      <c r="Y919" s="59" t="s">
        <v>2278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30" t="s">
        <v>3840</v>
      </c>
      <c r="D920" s="230" t="s">
        <v>3222</v>
      </c>
      <c r="E920" s="225" t="s">
        <v>527</v>
      </c>
      <c r="F920" s="225" t="s">
        <v>807</v>
      </c>
      <c r="G920" s="234">
        <v>0</v>
      </c>
      <c r="H920" s="234">
        <v>0</v>
      </c>
      <c r="I920" s="225" t="s">
        <v>1</v>
      </c>
      <c r="J920" s="225" t="s">
        <v>1407</v>
      </c>
      <c r="K920" s="232" t="s">
        <v>3853</v>
      </c>
      <c r="L920" s="233" t="s">
        <v>4878</v>
      </c>
      <c r="M920" s="233" t="s">
        <v>4938</v>
      </c>
      <c r="N920" s="57"/>
      <c r="O920" s="57"/>
      <c r="P920" s="238" t="s">
        <v>3222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2278</v>
      </c>
      <c r="X920" s="59" t="s">
        <v>2278</v>
      </c>
      <c r="Y920" s="59" t="s">
        <v>2278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30" t="s">
        <v>3839</v>
      </c>
      <c r="D921" s="230" t="s">
        <v>7</v>
      </c>
      <c r="E921" s="225" t="s">
        <v>527</v>
      </c>
      <c r="F921" s="225" t="s">
        <v>808</v>
      </c>
      <c r="G921" s="234">
        <v>0</v>
      </c>
      <c r="H921" s="234">
        <v>0</v>
      </c>
      <c r="I921" s="225" t="s">
        <v>1</v>
      </c>
      <c r="J921" s="225" t="s">
        <v>1407</v>
      </c>
      <c r="K921" s="232" t="s">
        <v>3853</v>
      </c>
      <c r="L921" s="233" t="s">
        <v>4878</v>
      </c>
      <c r="M921" s="233" t="s">
        <v>4938</v>
      </c>
      <c r="N921" s="57"/>
      <c r="O921" s="57"/>
      <c r="P921" s="238" t="s">
        <v>3400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2278</v>
      </c>
      <c r="X921" s="59" t="s">
        <v>2278</v>
      </c>
      <c r="Y921" s="59" t="s">
        <v>2278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30" t="s">
        <v>3840</v>
      </c>
      <c r="D922" s="230" t="s">
        <v>3401</v>
      </c>
      <c r="E922" s="225" t="s">
        <v>527</v>
      </c>
      <c r="F922" s="225" t="s">
        <v>809</v>
      </c>
      <c r="G922" s="234">
        <v>0</v>
      </c>
      <c r="H922" s="234">
        <v>0</v>
      </c>
      <c r="I922" s="225" t="s">
        <v>1</v>
      </c>
      <c r="J922" s="225" t="s">
        <v>1407</v>
      </c>
      <c r="K922" s="232" t="s">
        <v>3853</v>
      </c>
      <c r="L922" s="233" t="s">
        <v>4878</v>
      </c>
      <c r="M922" s="233" t="s">
        <v>4938</v>
      </c>
      <c r="N922" s="57"/>
      <c r="O922" s="57"/>
      <c r="P922" s="238" t="s">
        <v>3401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2278</v>
      </c>
      <c r="X922" s="59" t="s">
        <v>2278</v>
      </c>
      <c r="Y922" s="59" t="s">
        <v>2278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30" t="s">
        <v>3839</v>
      </c>
      <c r="D923" s="230" t="s">
        <v>7</v>
      </c>
      <c r="E923" s="225" t="s">
        <v>527</v>
      </c>
      <c r="F923" s="225" t="s">
        <v>810</v>
      </c>
      <c r="G923" s="234">
        <v>0</v>
      </c>
      <c r="H923" s="234">
        <v>0</v>
      </c>
      <c r="I923" s="225" t="s">
        <v>1</v>
      </c>
      <c r="J923" s="225" t="s">
        <v>1407</v>
      </c>
      <c r="K923" s="232" t="s">
        <v>3853</v>
      </c>
      <c r="L923" s="233" t="s">
        <v>4878</v>
      </c>
      <c r="M923" s="233" t="s">
        <v>4938</v>
      </c>
      <c r="N923" s="57"/>
      <c r="O923" s="57"/>
      <c r="P923" s="238" t="s">
        <v>3402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2278</v>
      </c>
      <c r="X923" s="59" t="s">
        <v>2278</v>
      </c>
      <c r="Y923" s="59" t="s">
        <v>2278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30" t="s">
        <v>3839</v>
      </c>
      <c r="D924" s="230" t="s">
        <v>7</v>
      </c>
      <c r="E924" s="225" t="s">
        <v>527</v>
      </c>
      <c r="F924" s="225" t="s">
        <v>811</v>
      </c>
      <c r="G924" s="234">
        <v>0</v>
      </c>
      <c r="H924" s="234">
        <v>0</v>
      </c>
      <c r="I924" s="225" t="s">
        <v>1</v>
      </c>
      <c r="J924" s="225" t="s">
        <v>1407</v>
      </c>
      <c r="K924" s="232" t="s">
        <v>3853</v>
      </c>
      <c r="L924" s="233" t="s">
        <v>4878</v>
      </c>
      <c r="M924" s="233" t="s">
        <v>4938</v>
      </c>
      <c r="N924" s="57"/>
      <c r="O924" s="57"/>
      <c r="P924" s="238" t="s">
        <v>3403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2278</v>
      </c>
      <c r="X924" s="59" t="s">
        <v>2278</v>
      </c>
      <c r="Y924" s="59" t="s">
        <v>2278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30" t="s">
        <v>3839</v>
      </c>
      <c r="D925" s="230" t="s">
        <v>7</v>
      </c>
      <c r="E925" s="225" t="s">
        <v>527</v>
      </c>
      <c r="F925" s="225" t="s">
        <v>812</v>
      </c>
      <c r="G925" s="234">
        <v>0</v>
      </c>
      <c r="H925" s="234">
        <v>0</v>
      </c>
      <c r="I925" s="225" t="s">
        <v>1</v>
      </c>
      <c r="J925" s="225" t="s">
        <v>1407</v>
      </c>
      <c r="K925" s="232" t="s">
        <v>3853</v>
      </c>
      <c r="L925" s="233" t="s">
        <v>4878</v>
      </c>
      <c r="M925" s="233" t="s">
        <v>4938</v>
      </c>
      <c r="N925" s="57"/>
      <c r="O925" s="57"/>
      <c r="P925" s="238" t="s">
        <v>3404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2278</v>
      </c>
      <c r="X925" s="59" t="s">
        <v>2278</v>
      </c>
      <c r="Y925" s="59" t="s">
        <v>2278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30" t="s">
        <v>3839</v>
      </c>
      <c r="D926" s="230" t="s">
        <v>7</v>
      </c>
      <c r="E926" s="225" t="s">
        <v>527</v>
      </c>
      <c r="F926" s="225" t="s">
        <v>813</v>
      </c>
      <c r="G926" s="234">
        <v>0</v>
      </c>
      <c r="H926" s="234">
        <v>0</v>
      </c>
      <c r="I926" s="225" t="s">
        <v>1</v>
      </c>
      <c r="J926" s="225" t="s">
        <v>1407</v>
      </c>
      <c r="K926" s="232" t="s">
        <v>3853</v>
      </c>
      <c r="L926" s="233" t="s">
        <v>4878</v>
      </c>
      <c r="M926" s="233" t="s">
        <v>4938</v>
      </c>
      <c r="N926" s="57"/>
      <c r="O926" s="57"/>
      <c r="P926" s="238" t="s">
        <v>3405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2278</v>
      </c>
      <c r="X926" s="59" t="s">
        <v>2278</v>
      </c>
      <c r="Y926" s="59" t="s">
        <v>2278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30" t="s">
        <v>3839</v>
      </c>
      <c r="D927" s="230" t="s">
        <v>7</v>
      </c>
      <c r="E927" s="225" t="s">
        <v>527</v>
      </c>
      <c r="F927" s="225" t="s">
        <v>814</v>
      </c>
      <c r="G927" s="234">
        <v>0</v>
      </c>
      <c r="H927" s="234">
        <v>0</v>
      </c>
      <c r="I927" s="225" t="s">
        <v>1</v>
      </c>
      <c r="J927" s="225" t="s">
        <v>1407</v>
      </c>
      <c r="K927" s="232" t="s">
        <v>3853</v>
      </c>
      <c r="L927" s="233" t="s">
        <v>4878</v>
      </c>
      <c r="M927" s="233" t="s">
        <v>4938</v>
      </c>
      <c r="N927" s="57"/>
      <c r="O927" s="57"/>
      <c r="P927" s="238" t="s">
        <v>3406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2278</v>
      </c>
      <c r="X927" s="59" t="s">
        <v>2278</v>
      </c>
      <c r="Y927" s="59" t="s">
        <v>2278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30" t="s">
        <v>3839</v>
      </c>
      <c r="D928" s="230" t="s">
        <v>7</v>
      </c>
      <c r="E928" s="225" t="s">
        <v>527</v>
      </c>
      <c r="F928" s="225" t="s">
        <v>815</v>
      </c>
      <c r="G928" s="234">
        <v>0</v>
      </c>
      <c r="H928" s="234">
        <v>0</v>
      </c>
      <c r="I928" s="225" t="s">
        <v>1</v>
      </c>
      <c r="J928" s="225" t="s">
        <v>1407</v>
      </c>
      <c r="K928" s="232" t="s">
        <v>3853</v>
      </c>
      <c r="L928" s="233" t="s">
        <v>4878</v>
      </c>
      <c r="M928" s="233" t="s">
        <v>4938</v>
      </c>
      <c r="N928" s="57"/>
      <c r="O928" s="57"/>
      <c r="P928" s="238" t="s">
        <v>3407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2278</v>
      </c>
      <c r="X928" s="59" t="s">
        <v>2278</v>
      </c>
      <c r="Y928" s="59" t="s">
        <v>2278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30" t="s">
        <v>3839</v>
      </c>
      <c r="D929" s="230" t="s">
        <v>7</v>
      </c>
      <c r="E929" s="225" t="s">
        <v>527</v>
      </c>
      <c r="F929" s="225" t="s">
        <v>816</v>
      </c>
      <c r="G929" s="234">
        <v>0</v>
      </c>
      <c r="H929" s="234">
        <v>0</v>
      </c>
      <c r="I929" s="225" t="s">
        <v>1</v>
      </c>
      <c r="J929" s="225" t="s">
        <v>1407</v>
      </c>
      <c r="K929" s="232" t="s">
        <v>3853</v>
      </c>
      <c r="L929" s="233" t="s">
        <v>4878</v>
      </c>
      <c r="M929" s="233" t="s">
        <v>4938</v>
      </c>
      <c r="N929" s="57"/>
      <c r="O929" s="57"/>
      <c r="P929" s="238" t="s">
        <v>3408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2278</v>
      </c>
      <c r="X929" s="59" t="s">
        <v>2278</v>
      </c>
      <c r="Y929" s="59" t="s">
        <v>2278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30" t="s">
        <v>3839</v>
      </c>
      <c r="D930" s="230" t="s">
        <v>7</v>
      </c>
      <c r="E930" s="225" t="s">
        <v>527</v>
      </c>
      <c r="F930" s="225" t="s">
        <v>817</v>
      </c>
      <c r="G930" s="234">
        <v>0</v>
      </c>
      <c r="H930" s="234">
        <v>0</v>
      </c>
      <c r="I930" s="225" t="s">
        <v>1</v>
      </c>
      <c r="J930" s="225" t="s">
        <v>1407</v>
      </c>
      <c r="K930" s="232" t="s">
        <v>3853</v>
      </c>
      <c r="L930" s="233" t="s">
        <v>4878</v>
      </c>
      <c r="M930" s="233" t="s">
        <v>4938</v>
      </c>
      <c r="N930" s="57"/>
      <c r="O930" s="57"/>
      <c r="P930" s="238" t="s">
        <v>3409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2278</v>
      </c>
      <c r="X930" s="59" t="s">
        <v>2278</v>
      </c>
      <c r="Y930" s="59" t="s">
        <v>2278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30" t="s">
        <v>3839</v>
      </c>
      <c r="D931" s="230" t="s">
        <v>7</v>
      </c>
      <c r="E931" s="225" t="s">
        <v>527</v>
      </c>
      <c r="F931" s="225" t="s">
        <v>818</v>
      </c>
      <c r="G931" s="234">
        <v>0</v>
      </c>
      <c r="H931" s="234">
        <v>0</v>
      </c>
      <c r="I931" s="225" t="s">
        <v>1</v>
      </c>
      <c r="J931" s="225" t="s">
        <v>1407</v>
      </c>
      <c r="K931" s="232" t="s">
        <v>3853</v>
      </c>
      <c r="L931" s="233" t="s">
        <v>4878</v>
      </c>
      <c r="M931" s="233" t="s">
        <v>4938</v>
      </c>
      <c r="N931" s="57"/>
      <c r="O931" s="57"/>
      <c r="P931" s="238" t="s">
        <v>3410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2278</v>
      </c>
      <c r="X931" s="59" t="s">
        <v>2278</v>
      </c>
      <c r="Y931" s="59" t="s">
        <v>2278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30" t="s">
        <v>3840</v>
      </c>
      <c r="D932" s="230" t="s">
        <v>3223</v>
      </c>
      <c r="E932" s="225" t="s">
        <v>527</v>
      </c>
      <c r="F932" s="225" t="s">
        <v>819</v>
      </c>
      <c r="G932" s="234">
        <v>0</v>
      </c>
      <c r="H932" s="234">
        <v>0</v>
      </c>
      <c r="I932" s="225" t="s">
        <v>1</v>
      </c>
      <c r="J932" s="225" t="s">
        <v>1407</v>
      </c>
      <c r="K932" s="232" t="s">
        <v>3853</v>
      </c>
      <c r="L932" s="233" t="s">
        <v>4878</v>
      </c>
      <c r="M932" s="233" t="s">
        <v>4938</v>
      </c>
      <c r="N932" s="57"/>
      <c r="O932" s="57"/>
      <c r="P932" s="238" t="s">
        <v>3223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2278</v>
      </c>
      <c r="X932" s="59" t="s">
        <v>2278</v>
      </c>
      <c r="Y932" s="59" t="s">
        <v>2278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30" t="s">
        <v>3839</v>
      </c>
      <c r="D933" s="230" t="s">
        <v>7</v>
      </c>
      <c r="E933" s="225" t="s">
        <v>527</v>
      </c>
      <c r="F933" s="225" t="s">
        <v>820</v>
      </c>
      <c r="G933" s="234">
        <v>0</v>
      </c>
      <c r="H933" s="234">
        <v>0</v>
      </c>
      <c r="I933" s="225" t="s">
        <v>1</v>
      </c>
      <c r="J933" s="225" t="s">
        <v>1407</v>
      </c>
      <c r="K933" s="232" t="s">
        <v>3853</v>
      </c>
      <c r="L933" s="233" t="s">
        <v>4878</v>
      </c>
      <c r="M933" s="233" t="s">
        <v>4938</v>
      </c>
      <c r="N933" s="57"/>
      <c r="O933" s="57"/>
      <c r="P933" s="238" t="s">
        <v>3411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2278</v>
      </c>
      <c r="X933" s="59" t="s">
        <v>2278</v>
      </c>
      <c r="Y933" s="59" t="s">
        <v>2278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30" t="s">
        <v>3839</v>
      </c>
      <c r="D934" s="230" t="s">
        <v>7</v>
      </c>
      <c r="E934" s="225" t="s">
        <v>527</v>
      </c>
      <c r="F934" s="225" t="s">
        <v>821</v>
      </c>
      <c r="G934" s="234">
        <v>0</v>
      </c>
      <c r="H934" s="234">
        <v>0</v>
      </c>
      <c r="I934" s="225" t="s">
        <v>1</v>
      </c>
      <c r="J934" s="225" t="s">
        <v>1407</v>
      </c>
      <c r="K934" s="232" t="s">
        <v>3853</v>
      </c>
      <c r="L934" s="233" t="s">
        <v>4878</v>
      </c>
      <c r="M934" s="233" t="s">
        <v>4938</v>
      </c>
      <c r="N934" s="57"/>
      <c r="O934" s="57"/>
      <c r="P934" s="238" t="s">
        <v>3412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2278</v>
      </c>
      <c r="X934" s="59" t="s">
        <v>2278</v>
      </c>
      <c r="Y934" s="59" t="s">
        <v>2278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30" t="s">
        <v>3839</v>
      </c>
      <c r="D935" s="230" t="s">
        <v>7</v>
      </c>
      <c r="E935" s="225" t="s">
        <v>527</v>
      </c>
      <c r="F935" s="225" t="s">
        <v>822</v>
      </c>
      <c r="G935" s="234">
        <v>0</v>
      </c>
      <c r="H935" s="234">
        <v>0</v>
      </c>
      <c r="I935" s="225" t="s">
        <v>1</v>
      </c>
      <c r="J935" s="225" t="s">
        <v>1407</v>
      </c>
      <c r="K935" s="232" t="s">
        <v>3853</v>
      </c>
      <c r="L935" s="233" t="s">
        <v>4878</v>
      </c>
      <c r="M935" s="233" t="s">
        <v>4938</v>
      </c>
      <c r="N935" s="57"/>
      <c r="O935" s="57"/>
      <c r="P935" s="238" t="s">
        <v>3413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2278</v>
      </c>
      <c r="X935" s="59" t="s">
        <v>2278</v>
      </c>
      <c r="Y935" s="59" t="s">
        <v>2278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30" t="s">
        <v>3839</v>
      </c>
      <c r="D936" s="230" t="s">
        <v>7</v>
      </c>
      <c r="E936" s="225" t="s">
        <v>527</v>
      </c>
      <c r="F936" s="225" t="s">
        <v>823</v>
      </c>
      <c r="G936" s="234">
        <v>0</v>
      </c>
      <c r="H936" s="234">
        <v>0</v>
      </c>
      <c r="I936" s="225" t="s">
        <v>1</v>
      </c>
      <c r="J936" s="225" t="s">
        <v>1407</v>
      </c>
      <c r="K936" s="232" t="s">
        <v>3853</v>
      </c>
      <c r="L936" s="233" t="s">
        <v>4878</v>
      </c>
      <c r="M936" s="233" t="s">
        <v>4938</v>
      </c>
      <c r="N936" s="57"/>
      <c r="O936" s="57"/>
      <c r="P936" s="238" t="s">
        <v>3414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2278</v>
      </c>
      <c r="X936" s="59" t="s">
        <v>2278</v>
      </c>
      <c r="Y936" s="59" t="s">
        <v>2278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30" t="s">
        <v>3839</v>
      </c>
      <c r="D937" s="230" t="s">
        <v>7</v>
      </c>
      <c r="E937" s="225" t="s">
        <v>527</v>
      </c>
      <c r="F937" s="225" t="s">
        <v>824</v>
      </c>
      <c r="G937" s="234">
        <v>0</v>
      </c>
      <c r="H937" s="234">
        <v>0</v>
      </c>
      <c r="I937" s="225" t="s">
        <v>1</v>
      </c>
      <c r="J937" s="225" t="s">
        <v>1407</v>
      </c>
      <c r="K937" s="232" t="s">
        <v>3853</v>
      </c>
      <c r="L937" s="233" t="s">
        <v>4878</v>
      </c>
      <c r="M937" s="233" t="s">
        <v>4938</v>
      </c>
      <c r="N937" s="57"/>
      <c r="O937" s="57"/>
      <c r="P937" s="238" t="s">
        <v>3415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2278</v>
      </c>
      <c r="X937" s="59" t="s">
        <v>2278</v>
      </c>
      <c r="Y937" s="59" t="s">
        <v>2278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30" t="s">
        <v>3839</v>
      </c>
      <c r="D938" s="230" t="s">
        <v>7</v>
      </c>
      <c r="E938" s="225" t="s">
        <v>527</v>
      </c>
      <c r="F938" s="225" t="s">
        <v>825</v>
      </c>
      <c r="G938" s="234">
        <v>0</v>
      </c>
      <c r="H938" s="234">
        <v>0</v>
      </c>
      <c r="I938" s="225" t="s">
        <v>1</v>
      </c>
      <c r="J938" s="225" t="s">
        <v>1407</v>
      </c>
      <c r="K938" s="232" t="s">
        <v>3853</v>
      </c>
      <c r="L938" s="233" t="s">
        <v>4878</v>
      </c>
      <c r="M938" s="233" t="s">
        <v>4938</v>
      </c>
      <c r="N938" s="57"/>
      <c r="O938" s="57"/>
      <c r="P938" s="238" t="s">
        <v>3416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2278</v>
      </c>
      <c r="X938" s="59" t="s">
        <v>2278</v>
      </c>
      <c r="Y938" s="59" t="s">
        <v>2278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30" t="s">
        <v>3839</v>
      </c>
      <c r="D939" s="230" t="s">
        <v>7</v>
      </c>
      <c r="E939" s="225" t="s">
        <v>527</v>
      </c>
      <c r="F939" s="225" t="s">
        <v>5113</v>
      </c>
      <c r="G939" s="234">
        <v>0</v>
      </c>
      <c r="H939" s="234">
        <v>0</v>
      </c>
      <c r="I939" s="225" t="s">
        <v>1</v>
      </c>
      <c r="J939" s="225" t="s">
        <v>1407</v>
      </c>
      <c r="K939" s="232" t="s">
        <v>3853</v>
      </c>
      <c r="L939" s="233" t="s">
        <v>4878</v>
      </c>
      <c r="M939" s="233" t="s">
        <v>4938</v>
      </c>
      <c r="N939" s="57"/>
      <c r="O939" s="57"/>
      <c r="P939" s="238" t="s">
        <v>5063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2278</v>
      </c>
      <c r="X939" s="59" t="s">
        <v>2278</v>
      </c>
      <c r="Y939" s="59" t="s">
        <v>2278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30" t="s">
        <v>3839</v>
      </c>
      <c r="D940" s="230" t="s">
        <v>7</v>
      </c>
      <c r="E940" s="225" t="s">
        <v>527</v>
      </c>
      <c r="F940" s="225" t="s">
        <v>826</v>
      </c>
      <c r="G940" s="234">
        <v>0</v>
      </c>
      <c r="H940" s="234">
        <v>0</v>
      </c>
      <c r="I940" s="225" t="s">
        <v>1</v>
      </c>
      <c r="J940" s="225" t="s">
        <v>1407</v>
      </c>
      <c r="K940" s="232" t="s">
        <v>3853</v>
      </c>
      <c r="L940" s="233" t="s">
        <v>4878</v>
      </c>
      <c r="M940" s="233" t="s">
        <v>4938</v>
      </c>
      <c r="N940" s="57"/>
      <c r="O940" s="57"/>
      <c r="P940" s="238" t="s">
        <v>3417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2278</v>
      </c>
      <c r="X940" s="59" t="s">
        <v>2278</v>
      </c>
      <c r="Y940" s="59" t="s">
        <v>2278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30" t="s">
        <v>3839</v>
      </c>
      <c r="D941" s="230" t="s">
        <v>7</v>
      </c>
      <c r="E941" s="225" t="s">
        <v>527</v>
      </c>
      <c r="F941" s="225" t="s">
        <v>827</v>
      </c>
      <c r="G941" s="234">
        <v>0</v>
      </c>
      <c r="H941" s="234">
        <v>0</v>
      </c>
      <c r="I941" s="225" t="s">
        <v>1</v>
      </c>
      <c r="J941" s="225" t="s">
        <v>1407</v>
      </c>
      <c r="K941" s="232" t="s">
        <v>3853</v>
      </c>
      <c r="L941" s="233" t="s">
        <v>4878</v>
      </c>
      <c r="M941" s="233" t="s">
        <v>4938</v>
      </c>
      <c r="N941" s="57"/>
      <c r="O941" s="57"/>
      <c r="P941" s="238" t="s">
        <v>3418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2278</v>
      </c>
      <c r="X941" s="59" t="s">
        <v>2278</v>
      </c>
      <c r="Y941" s="59" t="s">
        <v>2278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30" t="s">
        <v>3839</v>
      </c>
      <c r="D942" s="230" t="s">
        <v>7</v>
      </c>
      <c r="E942" s="225" t="s">
        <v>527</v>
      </c>
      <c r="F942" s="225" t="s">
        <v>828</v>
      </c>
      <c r="G942" s="234">
        <v>0</v>
      </c>
      <c r="H942" s="234">
        <v>0</v>
      </c>
      <c r="I942" s="225" t="s">
        <v>1</v>
      </c>
      <c r="J942" s="225" t="s">
        <v>1407</v>
      </c>
      <c r="K942" s="232" t="s">
        <v>3853</v>
      </c>
      <c r="L942" s="233" t="s">
        <v>4878</v>
      </c>
      <c r="M942" s="233" t="s">
        <v>4938</v>
      </c>
      <c r="N942" s="57"/>
      <c r="O942" s="57"/>
      <c r="P942" s="238" t="s">
        <v>3419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2278</v>
      </c>
      <c r="X942" s="59" t="s">
        <v>2278</v>
      </c>
      <c r="Y942" s="59" t="s">
        <v>2278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30" t="s">
        <v>3840</v>
      </c>
      <c r="D943" s="230" t="s">
        <v>3224</v>
      </c>
      <c r="E943" s="225" t="s">
        <v>527</v>
      </c>
      <c r="F943" s="225" t="s">
        <v>829</v>
      </c>
      <c r="G943" s="234">
        <v>0</v>
      </c>
      <c r="H943" s="234">
        <v>0</v>
      </c>
      <c r="I943" s="225" t="s">
        <v>1</v>
      </c>
      <c r="J943" s="225" t="s">
        <v>1407</v>
      </c>
      <c r="K943" s="232" t="s">
        <v>3853</v>
      </c>
      <c r="L943" s="233" t="s">
        <v>4878</v>
      </c>
      <c r="M943" s="233" t="s">
        <v>4938</v>
      </c>
      <c r="N943" s="57"/>
      <c r="O943" s="57"/>
      <c r="P943" s="238" t="s">
        <v>3224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2278</v>
      </c>
      <c r="X943" s="59" t="s">
        <v>2278</v>
      </c>
      <c r="Y943" s="59" t="s">
        <v>2278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30" t="s">
        <v>3840</v>
      </c>
      <c r="D944" s="230" t="s">
        <v>3225</v>
      </c>
      <c r="E944" s="225" t="s">
        <v>527</v>
      </c>
      <c r="F944" s="225" t="s">
        <v>830</v>
      </c>
      <c r="G944" s="234">
        <v>0</v>
      </c>
      <c r="H944" s="234">
        <v>0</v>
      </c>
      <c r="I944" s="225" t="s">
        <v>1</v>
      </c>
      <c r="J944" s="225" t="s">
        <v>1407</v>
      </c>
      <c r="K944" s="232" t="s">
        <v>3853</v>
      </c>
      <c r="L944" s="233" t="s">
        <v>4878</v>
      </c>
      <c r="M944" s="233" t="s">
        <v>4938</v>
      </c>
      <c r="N944" s="57"/>
      <c r="O944" s="57"/>
      <c r="P944" s="238" t="s">
        <v>3225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2278</v>
      </c>
      <c r="X944" s="59" t="s">
        <v>2278</v>
      </c>
      <c r="Y944" s="59" t="s">
        <v>2278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30" t="s">
        <v>3840</v>
      </c>
      <c r="D945" s="230" t="s">
        <v>3226</v>
      </c>
      <c r="E945" s="225" t="s">
        <v>527</v>
      </c>
      <c r="F945" s="225" t="s">
        <v>831</v>
      </c>
      <c r="G945" s="234">
        <v>0</v>
      </c>
      <c r="H945" s="234">
        <v>0</v>
      </c>
      <c r="I945" s="225" t="s">
        <v>1</v>
      </c>
      <c r="J945" s="225" t="s">
        <v>1407</v>
      </c>
      <c r="K945" s="232" t="s">
        <v>3853</v>
      </c>
      <c r="L945" s="233" t="s">
        <v>4878</v>
      </c>
      <c r="M945" s="233" t="s">
        <v>4938</v>
      </c>
      <c r="N945" s="57"/>
      <c r="O945" s="57"/>
      <c r="P945" s="238" t="s">
        <v>3226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2278</v>
      </c>
      <c r="X945" s="59" t="s">
        <v>2278</v>
      </c>
      <c r="Y945" s="59" t="s">
        <v>2278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30" t="s">
        <v>3840</v>
      </c>
      <c r="D946" s="230" t="s">
        <v>3227</v>
      </c>
      <c r="E946" s="225" t="s">
        <v>527</v>
      </c>
      <c r="F946" s="225" t="s">
        <v>832</v>
      </c>
      <c r="G946" s="234">
        <v>0</v>
      </c>
      <c r="H946" s="234">
        <v>0</v>
      </c>
      <c r="I946" s="225" t="s">
        <v>1</v>
      </c>
      <c r="J946" s="225" t="s">
        <v>1407</v>
      </c>
      <c r="K946" s="232" t="s">
        <v>3853</v>
      </c>
      <c r="L946" s="233" t="s">
        <v>4878</v>
      </c>
      <c r="M946" s="233" t="s">
        <v>4938</v>
      </c>
      <c r="N946" s="57"/>
      <c r="O946" s="57"/>
      <c r="P946" s="238" t="s">
        <v>3227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2278</v>
      </c>
      <c r="X946" s="59" t="s">
        <v>2278</v>
      </c>
      <c r="Y946" s="59" t="s">
        <v>2278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30" t="s">
        <v>3839</v>
      </c>
      <c r="D947" s="230" t="s">
        <v>7</v>
      </c>
      <c r="E947" s="225" t="s">
        <v>527</v>
      </c>
      <c r="F947" s="225" t="s">
        <v>833</v>
      </c>
      <c r="G947" s="234">
        <v>0</v>
      </c>
      <c r="H947" s="234">
        <v>0</v>
      </c>
      <c r="I947" s="225" t="s">
        <v>1</v>
      </c>
      <c r="J947" s="225" t="s">
        <v>1407</v>
      </c>
      <c r="K947" s="232" t="s">
        <v>3853</v>
      </c>
      <c r="L947" s="233" t="s">
        <v>4878</v>
      </c>
      <c r="M947" s="233" t="s">
        <v>4938</v>
      </c>
      <c r="N947" s="57"/>
      <c r="O947" s="57"/>
      <c r="P947" s="238" t="s">
        <v>3420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2278</v>
      </c>
      <c r="X947" s="59" t="s">
        <v>2278</v>
      </c>
      <c r="Y947" s="59" t="s">
        <v>2278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30" t="s">
        <v>3840</v>
      </c>
      <c r="D948" s="230" t="s">
        <v>3228</v>
      </c>
      <c r="E948" s="225" t="s">
        <v>527</v>
      </c>
      <c r="F948" s="225" t="s">
        <v>456</v>
      </c>
      <c r="G948" s="234">
        <v>0</v>
      </c>
      <c r="H948" s="234">
        <v>0</v>
      </c>
      <c r="I948" s="225" t="s">
        <v>1</v>
      </c>
      <c r="J948" s="225" t="s">
        <v>1407</v>
      </c>
      <c r="K948" s="232" t="s">
        <v>3853</v>
      </c>
      <c r="L948" s="233" t="s">
        <v>4878</v>
      </c>
      <c r="M948" s="233" t="s">
        <v>4938</v>
      </c>
      <c r="N948" s="57"/>
      <c r="O948" s="57"/>
      <c r="P948" s="238" t="s">
        <v>3228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2278</v>
      </c>
      <c r="X948" s="59" t="s">
        <v>2278</v>
      </c>
      <c r="Y948" s="59" t="s">
        <v>2278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30" t="s">
        <v>3840</v>
      </c>
      <c r="D949" s="230" t="s">
        <v>3229</v>
      </c>
      <c r="E949" s="225" t="s">
        <v>527</v>
      </c>
      <c r="F949" s="225" t="s">
        <v>834</v>
      </c>
      <c r="G949" s="234">
        <v>0</v>
      </c>
      <c r="H949" s="234">
        <v>0</v>
      </c>
      <c r="I949" s="225" t="s">
        <v>1</v>
      </c>
      <c r="J949" s="225" t="s">
        <v>1407</v>
      </c>
      <c r="K949" s="232" t="s">
        <v>3853</v>
      </c>
      <c r="L949" s="233" t="s">
        <v>4878</v>
      </c>
      <c r="M949" s="233" t="s">
        <v>4938</v>
      </c>
      <c r="N949" s="57"/>
      <c r="O949" s="57"/>
      <c r="P949" s="238" t="s">
        <v>3229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2278</v>
      </c>
      <c r="X949" s="59" t="s">
        <v>2278</v>
      </c>
      <c r="Y949" s="59" t="s">
        <v>2278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30" t="s">
        <v>3839</v>
      </c>
      <c r="D950" s="230" t="s">
        <v>7</v>
      </c>
      <c r="E950" s="225" t="s">
        <v>527</v>
      </c>
      <c r="F950" s="225" t="s">
        <v>835</v>
      </c>
      <c r="G950" s="234">
        <v>0</v>
      </c>
      <c r="H950" s="234">
        <v>0</v>
      </c>
      <c r="I950" s="225" t="s">
        <v>1</v>
      </c>
      <c r="J950" s="225" t="s">
        <v>1407</v>
      </c>
      <c r="K950" s="232" t="s">
        <v>3853</v>
      </c>
      <c r="L950" s="233" t="s">
        <v>4878</v>
      </c>
      <c r="M950" s="233" t="s">
        <v>4938</v>
      </c>
      <c r="N950" s="57"/>
      <c r="O950" s="57"/>
      <c r="P950" s="238" t="s">
        <v>3421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2278</v>
      </c>
      <c r="X950" s="59" t="s">
        <v>2278</v>
      </c>
      <c r="Y950" s="59" t="s">
        <v>2278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30" t="s">
        <v>3840</v>
      </c>
      <c r="D951" s="230" t="s">
        <v>3230</v>
      </c>
      <c r="E951" s="225" t="s">
        <v>527</v>
      </c>
      <c r="F951" s="225" t="s">
        <v>459</v>
      </c>
      <c r="G951" s="234">
        <v>0</v>
      </c>
      <c r="H951" s="234">
        <v>0</v>
      </c>
      <c r="I951" s="225" t="s">
        <v>1</v>
      </c>
      <c r="J951" s="225" t="s">
        <v>1407</v>
      </c>
      <c r="K951" s="232" t="s">
        <v>3853</v>
      </c>
      <c r="L951" s="233" t="s">
        <v>4878</v>
      </c>
      <c r="M951" s="233" t="s">
        <v>4938</v>
      </c>
      <c r="N951" s="57"/>
      <c r="O951" s="57"/>
      <c r="P951" s="238" t="s">
        <v>3230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2278</v>
      </c>
      <c r="X951" s="59" t="s">
        <v>2278</v>
      </c>
      <c r="Y951" s="59" t="s">
        <v>2278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30" t="s">
        <v>3839</v>
      </c>
      <c r="D952" s="230" t="s">
        <v>7</v>
      </c>
      <c r="E952" s="225" t="s">
        <v>527</v>
      </c>
      <c r="F952" s="225" t="s">
        <v>836</v>
      </c>
      <c r="G952" s="234">
        <v>0</v>
      </c>
      <c r="H952" s="234">
        <v>0</v>
      </c>
      <c r="I952" s="225" t="s">
        <v>1</v>
      </c>
      <c r="J952" s="225" t="s">
        <v>1407</v>
      </c>
      <c r="K952" s="232" t="s">
        <v>3853</v>
      </c>
      <c r="L952" s="233" t="s">
        <v>4878</v>
      </c>
      <c r="M952" s="233" t="s">
        <v>4938</v>
      </c>
      <c r="N952" s="57"/>
      <c r="O952" s="57"/>
      <c r="P952" s="238" t="s">
        <v>3422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2278</v>
      </c>
      <c r="X952" s="59" t="s">
        <v>2278</v>
      </c>
      <c r="Y952" s="59" t="s">
        <v>2278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30" t="s">
        <v>3839</v>
      </c>
      <c r="D953" s="230" t="s">
        <v>7</v>
      </c>
      <c r="E953" s="225" t="s">
        <v>527</v>
      </c>
      <c r="F953" s="225" t="s">
        <v>837</v>
      </c>
      <c r="G953" s="234">
        <v>0</v>
      </c>
      <c r="H953" s="234">
        <v>0</v>
      </c>
      <c r="I953" s="225" t="s">
        <v>1</v>
      </c>
      <c r="J953" s="225" t="s">
        <v>1407</v>
      </c>
      <c r="K953" s="232" t="s">
        <v>3853</v>
      </c>
      <c r="L953" s="233" t="s">
        <v>4878</v>
      </c>
      <c r="M953" s="233" t="s">
        <v>4938</v>
      </c>
      <c r="N953" s="57"/>
      <c r="O953" s="57"/>
      <c r="P953" s="238" t="s">
        <v>3423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2278</v>
      </c>
      <c r="X953" s="59" t="s">
        <v>2278</v>
      </c>
      <c r="Y953" s="59" t="s">
        <v>2278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30" t="s">
        <v>3839</v>
      </c>
      <c r="D954" s="230" t="s">
        <v>7</v>
      </c>
      <c r="E954" s="225" t="s">
        <v>527</v>
      </c>
      <c r="F954" s="225" t="s">
        <v>838</v>
      </c>
      <c r="G954" s="234">
        <v>0</v>
      </c>
      <c r="H954" s="234">
        <v>0</v>
      </c>
      <c r="I954" s="225" t="s">
        <v>1</v>
      </c>
      <c r="J954" s="225" t="s">
        <v>1407</v>
      </c>
      <c r="K954" s="232" t="s">
        <v>3853</v>
      </c>
      <c r="L954" s="233" t="s">
        <v>4878</v>
      </c>
      <c r="M954" s="233" t="s">
        <v>4938</v>
      </c>
      <c r="N954" s="57"/>
      <c r="O954" s="57"/>
      <c r="P954" s="238" t="s">
        <v>3424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2278</v>
      </c>
      <c r="X954" s="59" t="s">
        <v>2278</v>
      </c>
      <c r="Y954" s="59" t="s">
        <v>2278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30" t="s">
        <v>3839</v>
      </c>
      <c r="D955" s="230" t="s">
        <v>7</v>
      </c>
      <c r="E955" s="225" t="s">
        <v>527</v>
      </c>
      <c r="F955" s="225" t="s">
        <v>839</v>
      </c>
      <c r="G955" s="234">
        <v>0</v>
      </c>
      <c r="H955" s="234">
        <v>0</v>
      </c>
      <c r="I955" s="225" t="s">
        <v>1</v>
      </c>
      <c r="J955" s="225" t="s">
        <v>1407</v>
      </c>
      <c r="K955" s="232" t="s">
        <v>3853</v>
      </c>
      <c r="L955" s="233" t="s">
        <v>4878</v>
      </c>
      <c r="M955" s="233" t="s">
        <v>4938</v>
      </c>
      <c r="N955" s="57"/>
      <c r="O955" s="57"/>
      <c r="P955" s="238" t="s">
        <v>3425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2278</v>
      </c>
      <c r="X955" s="59" t="s">
        <v>2278</v>
      </c>
      <c r="Y955" s="59" t="s">
        <v>2278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30" t="s">
        <v>3840</v>
      </c>
      <c r="D956" s="230" t="s">
        <v>1441</v>
      </c>
      <c r="E956" s="225" t="s">
        <v>527</v>
      </c>
      <c r="F956" s="225" t="s">
        <v>840</v>
      </c>
      <c r="G956" s="234">
        <v>0</v>
      </c>
      <c r="H956" s="234">
        <v>0</v>
      </c>
      <c r="I956" s="225" t="s">
        <v>1</v>
      </c>
      <c r="J956" s="225" t="s">
        <v>1407</v>
      </c>
      <c r="K956" s="232" t="s">
        <v>3853</v>
      </c>
      <c r="L956" s="233" t="s">
        <v>4878</v>
      </c>
      <c r="M956" s="233" t="s">
        <v>4938</v>
      </c>
      <c r="N956" s="57"/>
      <c r="O956" s="57"/>
      <c r="P956" s="238" t="s">
        <v>1441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2278</v>
      </c>
      <c r="X956" s="59" t="s">
        <v>2278</v>
      </c>
      <c r="Y956" s="59" t="s">
        <v>2278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30" t="s">
        <v>3840</v>
      </c>
      <c r="D957" s="230" t="s">
        <v>1789</v>
      </c>
      <c r="E957" s="225" t="s">
        <v>527</v>
      </c>
      <c r="F957" s="225" t="s">
        <v>841</v>
      </c>
      <c r="G957" s="234">
        <v>0</v>
      </c>
      <c r="H957" s="234">
        <v>0</v>
      </c>
      <c r="I957" s="225" t="s">
        <v>1</v>
      </c>
      <c r="J957" s="225" t="s">
        <v>1407</v>
      </c>
      <c r="K957" s="232" t="s">
        <v>3853</v>
      </c>
      <c r="L957" s="233" t="s">
        <v>4878</v>
      </c>
      <c r="M957" s="233" t="s">
        <v>4938</v>
      </c>
      <c r="N957" s="57"/>
      <c r="O957" s="57"/>
      <c r="P957" s="238" t="s">
        <v>1789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2278</v>
      </c>
      <c r="X957" s="59" t="s">
        <v>2278</v>
      </c>
      <c r="Y957" s="59" t="s">
        <v>2278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30" t="s">
        <v>3839</v>
      </c>
      <c r="D958" s="230" t="s">
        <v>7</v>
      </c>
      <c r="E958" s="225" t="s">
        <v>527</v>
      </c>
      <c r="F958" s="225" t="s">
        <v>842</v>
      </c>
      <c r="G958" s="234">
        <v>0</v>
      </c>
      <c r="H958" s="234">
        <v>0</v>
      </c>
      <c r="I958" s="225" t="s">
        <v>1</v>
      </c>
      <c r="J958" s="225" t="s">
        <v>1407</v>
      </c>
      <c r="K958" s="232" t="s">
        <v>3853</v>
      </c>
      <c r="L958" s="233" t="s">
        <v>4878</v>
      </c>
      <c r="M958" s="233" t="s">
        <v>4938</v>
      </c>
      <c r="N958" s="57"/>
      <c r="O958" s="57"/>
      <c r="P958" s="238" t="s">
        <v>3426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2278</v>
      </c>
      <c r="X958" s="59" t="s">
        <v>2278</v>
      </c>
      <c r="Y958" s="59" t="s">
        <v>2278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30" t="s">
        <v>3839</v>
      </c>
      <c r="D959" s="230" t="s">
        <v>7</v>
      </c>
      <c r="E959" s="225" t="s">
        <v>527</v>
      </c>
      <c r="F959" s="225" t="s">
        <v>843</v>
      </c>
      <c r="G959" s="234">
        <v>0</v>
      </c>
      <c r="H959" s="234">
        <v>0</v>
      </c>
      <c r="I959" s="225" t="s">
        <v>1</v>
      </c>
      <c r="J959" s="225" t="s">
        <v>1407</v>
      </c>
      <c r="K959" s="232" t="s">
        <v>3853</v>
      </c>
      <c r="L959" s="233" t="s">
        <v>4878</v>
      </c>
      <c r="M959" s="233" t="s">
        <v>4938</v>
      </c>
      <c r="N959" s="57"/>
      <c r="O959" s="57"/>
      <c r="P959" s="238" t="s">
        <v>3427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2278</v>
      </c>
      <c r="X959" s="59" t="s">
        <v>2278</v>
      </c>
      <c r="Y959" s="59" t="s">
        <v>2278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30" t="s">
        <v>3840</v>
      </c>
      <c r="D960" s="230" t="s">
        <v>3231</v>
      </c>
      <c r="E960" s="225" t="s">
        <v>527</v>
      </c>
      <c r="F960" s="225" t="s">
        <v>453</v>
      </c>
      <c r="G960" s="234">
        <v>0</v>
      </c>
      <c r="H960" s="234">
        <v>0</v>
      </c>
      <c r="I960" s="225" t="s">
        <v>1</v>
      </c>
      <c r="J960" s="225" t="s">
        <v>1407</v>
      </c>
      <c r="K960" s="232" t="s">
        <v>3853</v>
      </c>
      <c r="L960" s="233" t="s">
        <v>4878</v>
      </c>
      <c r="M960" s="233" t="s">
        <v>4938</v>
      </c>
      <c r="N960" s="57"/>
      <c r="O960" s="57"/>
      <c r="P960" s="238" t="s">
        <v>3231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2278</v>
      </c>
      <c r="X960" s="59" t="s">
        <v>2278</v>
      </c>
      <c r="Y960" s="59" t="s">
        <v>2278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30" t="s">
        <v>3839</v>
      </c>
      <c r="D961" s="230" t="s">
        <v>7</v>
      </c>
      <c r="E961" s="225" t="s">
        <v>527</v>
      </c>
      <c r="F961" s="225" t="s">
        <v>844</v>
      </c>
      <c r="G961" s="234">
        <v>0</v>
      </c>
      <c r="H961" s="234">
        <v>0</v>
      </c>
      <c r="I961" s="225" t="s">
        <v>1</v>
      </c>
      <c r="J961" s="225" t="s">
        <v>1407</v>
      </c>
      <c r="K961" s="232" t="s">
        <v>3853</v>
      </c>
      <c r="L961" s="233" t="s">
        <v>4878</v>
      </c>
      <c r="M961" s="233" t="s">
        <v>4938</v>
      </c>
      <c r="N961" s="57"/>
      <c r="O961" s="57"/>
      <c r="P961" s="238" t="s">
        <v>3428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2278</v>
      </c>
      <c r="X961" s="59" t="s">
        <v>2278</v>
      </c>
      <c r="Y961" s="59" t="s">
        <v>2278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30" t="s">
        <v>3839</v>
      </c>
      <c r="D962" s="230" t="s">
        <v>7</v>
      </c>
      <c r="E962" s="225" t="s">
        <v>527</v>
      </c>
      <c r="F962" s="225" t="s">
        <v>845</v>
      </c>
      <c r="G962" s="234">
        <v>0</v>
      </c>
      <c r="H962" s="234">
        <v>0</v>
      </c>
      <c r="I962" s="225" t="s">
        <v>1</v>
      </c>
      <c r="J962" s="225" t="s">
        <v>1407</v>
      </c>
      <c r="K962" s="232" t="s">
        <v>3853</v>
      </c>
      <c r="L962" s="233" t="s">
        <v>4878</v>
      </c>
      <c r="M962" s="233" t="s">
        <v>4938</v>
      </c>
      <c r="N962" s="57"/>
      <c r="O962" s="57"/>
      <c r="P962" s="238" t="s">
        <v>3429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2278</v>
      </c>
      <c r="X962" s="59" t="s">
        <v>2278</v>
      </c>
      <c r="Y962" s="59" t="s">
        <v>2278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30" t="s">
        <v>3839</v>
      </c>
      <c r="D963" s="230" t="s">
        <v>7</v>
      </c>
      <c r="E963" s="225" t="s">
        <v>527</v>
      </c>
      <c r="F963" s="225" t="s">
        <v>846</v>
      </c>
      <c r="G963" s="234">
        <v>0</v>
      </c>
      <c r="H963" s="234">
        <v>0</v>
      </c>
      <c r="I963" s="225" t="s">
        <v>1</v>
      </c>
      <c r="J963" s="225" t="s">
        <v>1407</v>
      </c>
      <c r="K963" s="232" t="s">
        <v>3853</v>
      </c>
      <c r="L963" s="233" t="s">
        <v>4878</v>
      </c>
      <c r="M963" s="233" t="s">
        <v>4938</v>
      </c>
      <c r="N963" s="57"/>
      <c r="O963" s="57"/>
      <c r="P963" s="238" t="s">
        <v>3430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2278</v>
      </c>
      <c r="X963" s="59" t="s">
        <v>2278</v>
      </c>
      <c r="Y963" s="59" t="s">
        <v>2278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30" t="s">
        <v>3839</v>
      </c>
      <c r="D964" s="230" t="s">
        <v>7</v>
      </c>
      <c r="E964" s="225" t="s">
        <v>527</v>
      </c>
      <c r="F964" s="225" t="s">
        <v>847</v>
      </c>
      <c r="G964" s="234">
        <v>0</v>
      </c>
      <c r="H964" s="234">
        <v>0</v>
      </c>
      <c r="I964" s="225" t="s">
        <v>1</v>
      </c>
      <c r="J964" s="225" t="s">
        <v>1407</v>
      </c>
      <c r="K964" s="232" t="s">
        <v>3853</v>
      </c>
      <c r="L964" s="233" t="s">
        <v>4878</v>
      </c>
      <c r="M964" s="233" t="s">
        <v>4938</v>
      </c>
      <c r="N964" s="57"/>
      <c r="O964" s="57"/>
      <c r="P964" s="238" t="s">
        <v>3431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2278</v>
      </c>
      <c r="X964" s="59" t="s">
        <v>2278</v>
      </c>
      <c r="Y964" s="59" t="s">
        <v>2278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30" t="s">
        <v>3840</v>
      </c>
      <c r="D965" s="230" t="s">
        <v>4880</v>
      </c>
      <c r="E965" s="225" t="s">
        <v>527</v>
      </c>
      <c r="F965" s="225" t="s">
        <v>4887</v>
      </c>
      <c r="G965" s="234">
        <v>0</v>
      </c>
      <c r="H965" s="234">
        <v>0</v>
      </c>
      <c r="I965" s="225" t="s">
        <v>1</v>
      </c>
      <c r="J965" s="225" t="s">
        <v>1407</v>
      </c>
      <c r="K965" s="232" t="s">
        <v>3853</v>
      </c>
      <c r="L965" s="233" t="s">
        <v>4878</v>
      </c>
      <c r="M965" s="233" t="s">
        <v>4938</v>
      </c>
      <c r="N965" s="57"/>
      <c r="O965" s="57"/>
      <c r="P965" s="238" t="s">
        <v>4880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2278</v>
      </c>
      <c r="X965" s="59" t="s">
        <v>2278</v>
      </c>
      <c r="Y965" s="59" t="s">
        <v>2278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30" t="s">
        <v>3839</v>
      </c>
      <c r="D966" s="230" t="s">
        <v>7</v>
      </c>
      <c r="E966" s="225" t="s">
        <v>527</v>
      </c>
      <c r="F966" s="225" t="s">
        <v>848</v>
      </c>
      <c r="G966" s="234">
        <v>0</v>
      </c>
      <c r="H966" s="234">
        <v>0</v>
      </c>
      <c r="I966" s="225" t="s">
        <v>1</v>
      </c>
      <c r="J966" s="225" t="s">
        <v>1407</v>
      </c>
      <c r="K966" s="232" t="s">
        <v>3853</v>
      </c>
      <c r="L966" s="233" t="s">
        <v>4878</v>
      </c>
      <c r="M966" s="233" t="s">
        <v>4938</v>
      </c>
      <c r="N966" s="57"/>
      <c r="O966" s="57"/>
      <c r="P966" s="238" t="s">
        <v>3432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2278</v>
      </c>
      <c r="X966" s="59" t="s">
        <v>2278</v>
      </c>
      <c r="Y966" s="59" t="s">
        <v>2278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30" t="s">
        <v>3840</v>
      </c>
      <c r="D967" s="230" t="s">
        <v>3232</v>
      </c>
      <c r="E967" s="225" t="s">
        <v>527</v>
      </c>
      <c r="F967" s="225" t="s">
        <v>849</v>
      </c>
      <c r="G967" s="234">
        <v>0</v>
      </c>
      <c r="H967" s="234">
        <v>0</v>
      </c>
      <c r="I967" s="225" t="s">
        <v>1</v>
      </c>
      <c r="J967" s="225" t="s">
        <v>1407</v>
      </c>
      <c r="K967" s="232" t="s">
        <v>3853</v>
      </c>
      <c r="L967" s="233" t="s">
        <v>4878</v>
      </c>
      <c r="M967" s="233" t="s">
        <v>4938</v>
      </c>
      <c r="N967" s="57"/>
      <c r="O967" s="57"/>
      <c r="P967" s="238" t="s">
        <v>3232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2278</v>
      </c>
      <c r="X967" s="59" t="s">
        <v>2278</v>
      </c>
      <c r="Y967" s="59" t="s">
        <v>2278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30" t="s">
        <v>3840</v>
      </c>
      <c r="D968" s="230" t="s">
        <v>3233</v>
      </c>
      <c r="E968" s="225" t="s">
        <v>527</v>
      </c>
      <c r="F968" s="225" t="s">
        <v>850</v>
      </c>
      <c r="G968" s="234">
        <v>0</v>
      </c>
      <c r="H968" s="234">
        <v>0</v>
      </c>
      <c r="I968" s="225" t="s">
        <v>1</v>
      </c>
      <c r="J968" s="225" t="s">
        <v>1407</v>
      </c>
      <c r="K968" s="232" t="s">
        <v>3853</v>
      </c>
      <c r="L968" s="233" t="s">
        <v>4878</v>
      </c>
      <c r="M968" s="233" t="s">
        <v>4938</v>
      </c>
      <c r="N968" s="57"/>
      <c r="O968" s="57"/>
      <c r="P968" s="238" t="s">
        <v>3233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2278</v>
      </c>
      <c r="X968" s="59" t="s">
        <v>2278</v>
      </c>
      <c r="Y968" s="59" t="s">
        <v>2278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30" t="s">
        <v>3840</v>
      </c>
      <c r="D969" s="230" t="s">
        <v>3234</v>
      </c>
      <c r="E969" s="225" t="s">
        <v>527</v>
      </c>
      <c r="F969" s="226" t="s">
        <v>851</v>
      </c>
      <c r="G969" s="235">
        <v>0</v>
      </c>
      <c r="H969" s="235">
        <v>0</v>
      </c>
      <c r="I969" s="225" t="s">
        <v>1</v>
      </c>
      <c r="J969" s="225" t="s">
        <v>1407</v>
      </c>
      <c r="K969" s="232" t="s">
        <v>3853</v>
      </c>
      <c r="L969" s="233" t="s">
        <v>4878</v>
      </c>
      <c r="M969" s="233" t="s">
        <v>4938</v>
      </c>
      <c r="P969" s="238" t="s">
        <v>3234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2278</v>
      </c>
      <c r="X969" s="98" t="s">
        <v>2278</v>
      </c>
      <c r="Y969" s="98" t="s">
        <v>2278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30" t="s">
        <v>3840</v>
      </c>
      <c r="D970" s="230" t="s">
        <v>3235</v>
      </c>
      <c r="E970" s="225" t="s">
        <v>527</v>
      </c>
      <c r="F970" s="225" t="s">
        <v>852</v>
      </c>
      <c r="G970" s="234">
        <v>0</v>
      </c>
      <c r="H970" s="234">
        <v>0</v>
      </c>
      <c r="I970" s="225" t="s">
        <v>1</v>
      </c>
      <c r="J970" s="225" t="s">
        <v>1407</v>
      </c>
      <c r="K970" s="232" t="s">
        <v>3853</v>
      </c>
      <c r="L970" s="233" t="s">
        <v>4878</v>
      </c>
      <c r="M970" s="233" t="s">
        <v>4938</v>
      </c>
      <c r="N970" s="57"/>
      <c r="O970" s="57"/>
      <c r="P970" s="238" t="s">
        <v>3235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2278</v>
      </c>
      <c r="X970" s="59" t="s">
        <v>2278</v>
      </c>
      <c r="Y970" s="59" t="s">
        <v>2278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30" t="s">
        <v>3840</v>
      </c>
      <c r="D971" s="230" t="s">
        <v>3236</v>
      </c>
      <c r="E971" s="225" t="s">
        <v>527</v>
      </c>
      <c r="F971" s="225" t="s">
        <v>853</v>
      </c>
      <c r="G971" s="234">
        <v>0</v>
      </c>
      <c r="H971" s="234">
        <v>0</v>
      </c>
      <c r="I971" s="225" t="s">
        <v>1</v>
      </c>
      <c r="J971" s="225" t="s">
        <v>1407</v>
      </c>
      <c r="K971" s="232" t="s">
        <v>3853</v>
      </c>
      <c r="L971" s="233" t="s">
        <v>4878</v>
      </c>
      <c r="M971" s="233" t="s">
        <v>4938</v>
      </c>
      <c r="N971" s="57"/>
      <c r="O971" s="57"/>
      <c r="P971" s="238" t="s">
        <v>3236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2278</v>
      </c>
      <c r="X971" s="59" t="s">
        <v>2278</v>
      </c>
      <c r="Y971" s="59" t="s">
        <v>2278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30" t="s">
        <v>3839</v>
      </c>
      <c r="D972" s="230" t="s">
        <v>7</v>
      </c>
      <c r="E972" s="225" t="s">
        <v>527</v>
      </c>
      <c r="F972" s="225" t="s">
        <v>854</v>
      </c>
      <c r="G972" s="234">
        <v>0</v>
      </c>
      <c r="H972" s="234">
        <v>0</v>
      </c>
      <c r="I972" s="225" t="s">
        <v>1</v>
      </c>
      <c r="J972" s="225" t="s">
        <v>1407</v>
      </c>
      <c r="K972" s="232" t="s">
        <v>3853</v>
      </c>
      <c r="L972" s="233" t="s">
        <v>4878</v>
      </c>
      <c r="M972" s="233" t="s">
        <v>4938</v>
      </c>
      <c r="N972" s="57"/>
      <c r="O972" s="57"/>
      <c r="P972" s="238" t="s">
        <v>3433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2278</v>
      </c>
      <c r="X972" s="59" t="s">
        <v>2278</v>
      </c>
      <c r="Y972" s="59" t="s">
        <v>2278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30" t="s">
        <v>3840</v>
      </c>
      <c r="D973" s="230" t="s">
        <v>3237</v>
      </c>
      <c r="E973" s="225" t="s">
        <v>527</v>
      </c>
      <c r="F973" s="225" t="s">
        <v>855</v>
      </c>
      <c r="G973" s="234">
        <v>0</v>
      </c>
      <c r="H973" s="234">
        <v>0</v>
      </c>
      <c r="I973" s="225" t="s">
        <v>1</v>
      </c>
      <c r="J973" s="225" t="s">
        <v>1407</v>
      </c>
      <c r="K973" s="232" t="s">
        <v>3853</v>
      </c>
      <c r="L973" s="233" t="s">
        <v>4878</v>
      </c>
      <c r="M973" s="233" t="s">
        <v>4938</v>
      </c>
      <c r="N973" s="57"/>
      <c r="O973" s="57"/>
      <c r="P973" s="238" t="s">
        <v>3237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2278</v>
      </c>
      <c r="X973" s="59" t="s">
        <v>2278</v>
      </c>
      <c r="Y973" s="59" t="s">
        <v>2278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30" t="s">
        <v>3840</v>
      </c>
      <c r="D974" s="230" t="s">
        <v>3238</v>
      </c>
      <c r="E974" s="225" t="s">
        <v>527</v>
      </c>
      <c r="F974" s="225" t="s">
        <v>856</v>
      </c>
      <c r="G974" s="234">
        <v>0</v>
      </c>
      <c r="H974" s="234">
        <v>0</v>
      </c>
      <c r="I974" s="225" t="s">
        <v>1</v>
      </c>
      <c r="J974" s="225" t="s">
        <v>1407</v>
      </c>
      <c r="K974" s="232" t="s">
        <v>3853</v>
      </c>
      <c r="L974" s="233" t="s">
        <v>4878</v>
      </c>
      <c r="M974" s="233" t="s">
        <v>4938</v>
      </c>
      <c r="N974" s="57"/>
      <c r="O974" s="57"/>
      <c r="P974" s="238" t="s">
        <v>3238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2278</v>
      </c>
      <c r="X974" s="59" t="s">
        <v>2278</v>
      </c>
      <c r="Y974" s="59" t="s">
        <v>2278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30" t="s">
        <v>3839</v>
      </c>
      <c r="D975" s="230" t="s">
        <v>7</v>
      </c>
      <c r="E975" s="225" t="s">
        <v>527</v>
      </c>
      <c r="F975" s="225" t="s">
        <v>857</v>
      </c>
      <c r="G975" s="236">
        <v>0</v>
      </c>
      <c r="H975" s="236">
        <v>0</v>
      </c>
      <c r="I975" s="225" t="s">
        <v>1</v>
      </c>
      <c r="J975" s="225" t="s">
        <v>1407</v>
      </c>
      <c r="K975" s="232" t="s">
        <v>3853</v>
      </c>
      <c r="L975" s="233" t="s">
        <v>4878</v>
      </c>
      <c r="M975" s="233" t="s">
        <v>4938</v>
      </c>
      <c r="N975" s="57"/>
      <c r="O975" s="57"/>
      <c r="P975" s="238" t="s">
        <v>3434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2278</v>
      </c>
      <c r="X975" s="59" t="s">
        <v>2278</v>
      </c>
      <c r="Y975" s="59" t="s">
        <v>2278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30" t="s">
        <v>3839</v>
      </c>
      <c r="D976" s="230" t="s">
        <v>7</v>
      </c>
      <c r="E976" s="225" t="s">
        <v>527</v>
      </c>
      <c r="F976" s="225" t="s">
        <v>858</v>
      </c>
      <c r="G976" s="236">
        <v>0</v>
      </c>
      <c r="H976" s="236">
        <v>0</v>
      </c>
      <c r="I976" s="225" t="s">
        <v>1</v>
      </c>
      <c r="J976" s="225" t="s">
        <v>1407</v>
      </c>
      <c r="K976" s="232" t="s">
        <v>3853</v>
      </c>
      <c r="L976" s="233" t="s">
        <v>4878</v>
      </c>
      <c r="M976" s="233" t="s">
        <v>4938</v>
      </c>
      <c r="N976" s="57"/>
      <c r="O976" s="57"/>
      <c r="P976" s="238" t="s">
        <v>3435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2278</v>
      </c>
      <c r="X976" s="59" t="s">
        <v>2278</v>
      </c>
      <c r="Y976" s="59" t="s">
        <v>2278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30" t="s">
        <v>3840</v>
      </c>
      <c r="D977" s="230" t="s">
        <v>3239</v>
      </c>
      <c r="E977" s="225" t="s">
        <v>527</v>
      </c>
      <c r="F977" s="225" t="s">
        <v>859</v>
      </c>
      <c r="G977" s="236">
        <v>0</v>
      </c>
      <c r="H977" s="236">
        <v>0</v>
      </c>
      <c r="I977" s="225" t="s">
        <v>1</v>
      </c>
      <c r="J977" s="225" t="s">
        <v>1407</v>
      </c>
      <c r="K977" s="232" t="s">
        <v>3853</v>
      </c>
      <c r="L977" s="233" t="s">
        <v>4878</v>
      </c>
      <c r="M977" s="233" t="s">
        <v>4938</v>
      </c>
      <c r="N977" s="57"/>
      <c r="O977" s="57"/>
      <c r="P977" s="238" t="s">
        <v>3239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2278</v>
      </c>
      <c r="X977" s="59" t="s">
        <v>2278</v>
      </c>
      <c r="Y977" s="59" t="s">
        <v>2278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30" t="s">
        <v>3839</v>
      </c>
      <c r="D978" s="230" t="s">
        <v>7</v>
      </c>
      <c r="E978" s="225" t="s">
        <v>527</v>
      </c>
      <c r="F978" s="225" t="s">
        <v>860</v>
      </c>
      <c r="G978" s="236">
        <v>0</v>
      </c>
      <c r="H978" s="236">
        <v>0</v>
      </c>
      <c r="I978" s="225" t="s">
        <v>1</v>
      </c>
      <c r="J978" s="225" t="s">
        <v>1407</v>
      </c>
      <c r="K978" s="232" t="s">
        <v>3853</v>
      </c>
      <c r="L978" s="233" t="s">
        <v>4878</v>
      </c>
      <c r="M978" s="233" t="s">
        <v>4938</v>
      </c>
      <c r="N978" s="57"/>
      <c r="O978" s="57"/>
      <c r="P978" s="238" t="s">
        <v>3436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2278</v>
      </c>
      <c r="X978" s="59" t="s">
        <v>2278</v>
      </c>
      <c r="Y978" s="59" t="s">
        <v>2278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30" t="s">
        <v>3840</v>
      </c>
      <c r="D979" s="230" t="s">
        <v>3240</v>
      </c>
      <c r="E979" s="225" t="s">
        <v>527</v>
      </c>
      <c r="F979" s="225" t="s">
        <v>861</v>
      </c>
      <c r="G979" s="236">
        <v>0</v>
      </c>
      <c r="H979" s="236">
        <v>0</v>
      </c>
      <c r="I979" s="225" t="s">
        <v>1</v>
      </c>
      <c r="J979" s="225" t="s">
        <v>1407</v>
      </c>
      <c r="K979" s="232" t="s">
        <v>3853</v>
      </c>
      <c r="L979" s="233" t="s">
        <v>4878</v>
      </c>
      <c r="M979" s="233" t="s">
        <v>4938</v>
      </c>
      <c r="N979" s="57"/>
      <c r="O979" s="57"/>
      <c r="P979" s="238" t="s">
        <v>3240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2278</v>
      </c>
      <c r="X979" s="59" t="s">
        <v>2278</v>
      </c>
      <c r="Y979" s="59" t="s">
        <v>2278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30" t="s">
        <v>3839</v>
      </c>
      <c r="D980" s="230" t="s">
        <v>7</v>
      </c>
      <c r="E980" s="225" t="s">
        <v>527</v>
      </c>
      <c r="F980" s="225" t="s">
        <v>862</v>
      </c>
      <c r="G980" s="236">
        <v>0</v>
      </c>
      <c r="H980" s="236">
        <v>0</v>
      </c>
      <c r="I980" s="225" t="s">
        <v>1</v>
      </c>
      <c r="J980" s="225" t="s">
        <v>1407</v>
      </c>
      <c r="K980" s="232" t="s">
        <v>3853</v>
      </c>
      <c r="L980" s="233" t="s">
        <v>4878</v>
      </c>
      <c r="M980" s="233" t="s">
        <v>4938</v>
      </c>
      <c r="N980" s="57"/>
      <c r="O980" s="57"/>
      <c r="P980" s="238" t="s">
        <v>1988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2278</v>
      </c>
      <c r="X980" s="59" t="s">
        <v>2278</v>
      </c>
      <c r="Y980" s="59" t="s">
        <v>2278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30" t="s">
        <v>3839</v>
      </c>
      <c r="D981" s="230" t="s">
        <v>7</v>
      </c>
      <c r="E981" s="225" t="s">
        <v>527</v>
      </c>
      <c r="F981" s="225" t="s">
        <v>863</v>
      </c>
      <c r="G981" s="236">
        <v>0</v>
      </c>
      <c r="H981" s="236">
        <v>0</v>
      </c>
      <c r="I981" s="225" t="s">
        <v>1</v>
      </c>
      <c r="J981" s="225" t="s">
        <v>1407</v>
      </c>
      <c r="K981" s="232" t="s">
        <v>3853</v>
      </c>
      <c r="L981" s="233" t="s">
        <v>4878</v>
      </c>
      <c r="M981" s="233" t="s">
        <v>4938</v>
      </c>
      <c r="N981" s="57"/>
      <c r="O981" s="57"/>
      <c r="P981" s="238" t="s">
        <v>1768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2278</v>
      </c>
      <c r="X981" s="59" t="s">
        <v>2278</v>
      </c>
      <c r="Y981" s="59" t="s">
        <v>2278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30" t="s">
        <v>3839</v>
      </c>
      <c r="D982" s="230" t="s">
        <v>7</v>
      </c>
      <c r="E982" s="225" t="s">
        <v>527</v>
      </c>
      <c r="F982" s="225" t="s">
        <v>864</v>
      </c>
      <c r="G982" s="236">
        <v>0</v>
      </c>
      <c r="H982" s="236">
        <v>0</v>
      </c>
      <c r="I982" s="225" t="s">
        <v>1</v>
      </c>
      <c r="J982" s="225" t="s">
        <v>1407</v>
      </c>
      <c r="K982" s="232" t="s">
        <v>3853</v>
      </c>
      <c r="L982" s="233" t="s">
        <v>4878</v>
      </c>
      <c r="M982" s="233" t="s">
        <v>4938</v>
      </c>
      <c r="N982" s="57"/>
      <c r="O982" s="57"/>
      <c r="P982" s="238" t="s">
        <v>1778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2278</v>
      </c>
      <c r="X982" s="59" t="s">
        <v>2278</v>
      </c>
      <c r="Y982" s="59" t="s">
        <v>2278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30" t="s">
        <v>3840</v>
      </c>
      <c r="D983" s="230" t="s">
        <v>3241</v>
      </c>
      <c r="E983" s="225" t="s">
        <v>527</v>
      </c>
      <c r="F983" s="225" t="s">
        <v>865</v>
      </c>
      <c r="G983" s="236">
        <v>0</v>
      </c>
      <c r="H983" s="236">
        <v>0</v>
      </c>
      <c r="I983" s="225" t="s">
        <v>1</v>
      </c>
      <c r="J983" s="225" t="s">
        <v>1407</v>
      </c>
      <c r="K983" s="232" t="s">
        <v>3853</v>
      </c>
      <c r="L983" s="233" t="s">
        <v>4878</v>
      </c>
      <c r="M983" s="233" t="s">
        <v>4938</v>
      </c>
      <c r="N983" s="57"/>
      <c r="O983" s="57"/>
      <c r="P983" s="238" t="s">
        <v>3241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2278</v>
      </c>
      <c r="X983" s="59" t="s">
        <v>2278</v>
      </c>
      <c r="Y983" s="59" t="s">
        <v>2278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30" t="s">
        <v>3840</v>
      </c>
      <c r="D984" s="230" t="s">
        <v>3242</v>
      </c>
      <c r="E984" s="225" t="s">
        <v>527</v>
      </c>
      <c r="F984" s="225" t="s">
        <v>866</v>
      </c>
      <c r="G984" s="236">
        <v>0</v>
      </c>
      <c r="H984" s="236">
        <v>0</v>
      </c>
      <c r="I984" s="225" t="s">
        <v>1</v>
      </c>
      <c r="J984" s="225" t="s">
        <v>1407</v>
      </c>
      <c r="K984" s="232" t="s">
        <v>3853</v>
      </c>
      <c r="L984" s="233" t="s">
        <v>4878</v>
      </c>
      <c r="M984" s="233" t="s">
        <v>4938</v>
      </c>
      <c r="N984" s="57"/>
      <c r="O984" s="57"/>
      <c r="P984" s="238" t="s">
        <v>3242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2278</v>
      </c>
      <c r="X984" s="59" t="s">
        <v>2278</v>
      </c>
      <c r="Y984" s="59" t="s">
        <v>2278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30" t="s">
        <v>3840</v>
      </c>
      <c r="D985" s="230" t="s">
        <v>3243</v>
      </c>
      <c r="E985" s="225" t="s">
        <v>527</v>
      </c>
      <c r="F985" s="225" t="s">
        <v>867</v>
      </c>
      <c r="G985" s="236">
        <v>0</v>
      </c>
      <c r="H985" s="236">
        <v>0</v>
      </c>
      <c r="I985" s="225" t="s">
        <v>1</v>
      </c>
      <c r="J985" s="225" t="s">
        <v>1407</v>
      </c>
      <c r="K985" s="232" t="s">
        <v>3853</v>
      </c>
      <c r="L985" s="233" t="s">
        <v>4878</v>
      </c>
      <c r="M985" s="233" t="s">
        <v>4938</v>
      </c>
      <c r="N985" s="57"/>
      <c r="O985" s="57"/>
      <c r="P985" s="238" t="s">
        <v>3243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2278</v>
      </c>
      <c r="X985" s="59" t="s">
        <v>2278</v>
      </c>
      <c r="Y985" s="59" t="s">
        <v>2278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30" t="s">
        <v>3839</v>
      </c>
      <c r="D986" s="230" t="s">
        <v>7</v>
      </c>
      <c r="E986" s="225" t="s">
        <v>527</v>
      </c>
      <c r="F986" s="225" t="s">
        <v>868</v>
      </c>
      <c r="G986" s="236">
        <v>0</v>
      </c>
      <c r="H986" s="236">
        <v>0</v>
      </c>
      <c r="I986" s="225" t="s">
        <v>1</v>
      </c>
      <c r="J986" s="225" t="s">
        <v>1407</v>
      </c>
      <c r="K986" s="232" t="s">
        <v>3853</v>
      </c>
      <c r="L986" s="233" t="s">
        <v>4878</v>
      </c>
      <c r="M986" s="233" t="s">
        <v>4938</v>
      </c>
      <c r="N986" s="57"/>
      <c r="O986" s="57"/>
      <c r="P986" s="238" t="s">
        <v>3437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2278</v>
      </c>
      <c r="X986" s="59" t="s">
        <v>2278</v>
      </c>
      <c r="Y986" s="59" t="s">
        <v>2278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30" t="s">
        <v>3839</v>
      </c>
      <c r="D987" s="230" t="s">
        <v>7</v>
      </c>
      <c r="E987" s="225" t="s">
        <v>527</v>
      </c>
      <c r="F987" s="225" t="s">
        <v>869</v>
      </c>
      <c r="G987" s="236">
        <v>0</v>
      </c>
      <c r="H987" s="236">
        <v>0</v>
      </c>
      <c r="I987" s="225" t="s">
        <v>1</v>
      </c>
      <c r="J987" s="225" t="s">
        <v>1407</v>
      </c>
      <c r="K987" s="232" t="s">
        <v>3853</v>
      </c>
      <c r="L987" s="233" t="s">
        <v>4878</v>
      </c>
      <c r="M987" s="233" t="s">
        <v>4938</v>
      </c>
      <c r="N987" s="57"/>
      <c r="O987" s="57"/>
      <c r="P987" s="238" t="s">
        <v>3438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2278</v>
      </c>
      <c r="X987" s="59" t="s">
        <v>2278</v>
      </c>
      <c r="Y987" s="59" t="s">
        <v>2278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30" t="s">
        <v>3839</v>
      </c>
      <c r="D988" s="230" t="s">
        <v>7</v>
      </c>
      <c r="E988" s="225" t="s">
        <v>527</v>
      </c>
      <c r="F988" s="226" t="s">
        <v>870</v>
      </c>
      <c r="G988" s="235">
        <v>0</v>
      </c>
      <c r="H988" s="235">
        <v>0</v>
      </c>
      <c r="I988" s="225" t="s">
        <v>1</v>
      </c>
      <c r="J988" s="225" t="s">
        <v>1407</v>
      </c>
      <c r="K988" s="232" t="s">
        <v>3853</v>
      </c>
      <c r="L988" s="233" t="s">
        <v>4878</v>
      </c>
      <c r="M988" s="233" t="s">
        <v>4938</v>
      </c>
      <c r="P988" s="238" t="s">
        <v>3439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2278</v>
      </c>
      <c r="X988" s="98" t="s">
        <v>2278</v>
      </c>
      <c r="Y988" s="98" t="s">
        <v>2278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30" t="s">
        <v>3839</v>
      </c>
      <c r="D989" s="230" t="s">
        <v>7</v>
      </c>
      <c r="E989" s="225" t="s">
        <v>527</v>
      </c>
      <c r="F989" s="225" t="s">
        <v>871</v>
      </c>
      <c r="G989" s="234">
        <v>0</v>
      </c>
      <c r="H989" s="234">
        <v>0</v>
      </c>
      <c r="I989" s="225" t="s">
        <v>1</v>
      </c>
      <c r="J989" s="225" t="s">
        <v>1407</v>
      </c>
      <c r="K989" s="232" t="s">
        <v>3853</v>
      </c>
      <c r="L989" s="233" t="s">
        <v>4878</v>
      </c>
      <c r="M989" s="233" t="s">
        <v>4938</v>
      </c>
      <c r="N989" s="57"/>
      <c r="O989" s="57"/>
      <c r="P989" s="238" t="s">
        <v>3440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2278</v>
      </c>
      <c r="X989" s="59" t="s">
        <v>2278</v>
      </c>
      <c r="Y989" s="59" t="s">
        <v>2278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30" t="s">
        <v>3839</v>
      </c>
      <c r="D990" s="230" t="s">
        <v>7</v>
      </c>
      <c r="E990" s="225" t="s">
        <v>527</v>
      </c>
      <c r="F990" s="225" t="s">
        <v>872</v>
      </c>
      <c r="G990" s="236">
        <v>0</v>
      </c>
      <c r="H990" s="236">
        <v>0</v>
      </c>
      <c r="I990" s="225" t="s">
        <v>1</v>
      </c>
      <c r="J990" s="225" t="s">
        <v>1407</v>
      </c>
      <c r="K990" s="232" t="s">
        <v>3853</v>
      </c>
      <c r="L990" s="233" t="s">
        <v>4878</v>
      </c>
      <c r="M990" s="233" t="s">
        <v>4938</v>
      </c>
      <c r="N990" s="57"/>
      <c r="O990" s="57"/>
      <c r="P990" s="238" t="s">
        <v>3441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2278</v>
      </c>
      <c r="X990" s="59" t="s">
        <v>2278</v>
      </c>
      <c r="Y990" s="59" t="s">
        <v>2278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30" t="s">
        <v>3839</v>
      </c>
      <c r="D991" s="230" t="s">
        <v>7</v>
      </c>
      <c r="E991" s="225" t="s">
        <v>527</v>
      </c>
      <c r="F991" s="225" t="s">
        <v>873</v>
      </c>
      <c r="G991" s="236">
        <v>0</v>
      </c>
      <c r="H991" s="236">
        <v>0</v>
      </c>
      <c r="I991" s="225" t="s">
        <v>1</v>
      </c>
      <c r="J991" s="225" t="s">
        <v>1407</v>
      </c>
      <c r="K991" s="232" t="s">
        <v>3853</v>
      </c>
      <c r="L991" s="233" t="s">
        <v>4878</v>
      </c>
      <c r="M991" s="233" t="s">
        <v>4938</v>
      </c>
      <c r="N991" s="57"/>
      <c r="O991" s="57"/>
      <c r="P991" s="238" t="s">
        <v>3442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2278</v>
      </c>
      <c r="X991" s="59" t="s">
        <v>2278</v>
      </c>
      <c r="Y991" s="59" t="s">
        <v>2278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30" t="s">
        <v>3839</v>
      </c>
      <c r="D992" s="230" t="s">
        <v>7</v>
      </c>
      <c r="E992" s="225" t="s">
        <v>527</v>
      </c>
      <c r="F992" s="225" t="s">
        <v>874</v>
      </c>
      <c r="G992" s="236">
        <v>0</v>
      </c>
      <c r="H992" s="236">
        <v>0</v>
      </c>
      <c r="I992" s="225" t="s">
        <v>1</v>
      </c>
      <c r="J992" s="225" t="s">
        <v>1407</v>
      </c>
      <c r="K992" s="232" t="s">
        <v>3853</v>
      </c>
      <c r="L992" s="233" t="s">
        <v>4878</v>
      </c>
      <c r="M992" s="233" t="s">
        <v>4938</v>
      </c>
      <c r="N992" s="57"/>
      <c r="O992" s="57"/>
      <c r="P992" s="238" t="s">
        <v>3443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2278</v>
      </c>
      <c r="X992" s="59" t="s">
        <v>2278</v>
      </c>
      <c r="Y992" s="59" t="s">
        <v>2278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30" t="s">
        <v>3839</v>
      </c>
      <c r="D993" s="230" t="s">
        <v>7</v>
      </c>
      <c r="E993" s="225" t="s">
        <v>527</v>
      </c>
      <c r="F993" s="225" t="s">
        <v>875</v>
      </c>
      <c r="G993" s="236">
        <v>0</v>
      </c>
      <c r="H993" s="236">
        <v>0</v>
      </c>
      <c r="I993" s="225" t="s">
        <v>1</v>
      </c>
      <c r="J993" s="225" t="s">
        <v>1407</v>
      </c>
      <c r="K993" s="232" t="s">
        <v>3853</v>
      </c>
      <c r="L993" s="233" t="s">
        <v>4878</v>
      </c>
      <c r="M993" s="233" t="s">
        <v>4938</v>
      </c>
      <c r="N993" s="57"/>
      <c r="O993" s="57"/>
      <c r="P993" s="238" t="s">
        <v>3444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2278</v>
      </c>
      <c r="X993" s="59" t="s">
        <v>2278</v>
      </c>
      <c r="Y993" s="59" t="s">
        <v>2278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30" t="s">
        <v>3839</v>
      </c>
      <c r="D994" s="230" t="s">
        <v>7</v>
      </c>
      <c r="E994" s="225" t="s">
        <v>527</v>
      </c>
      <c r="F994" s="225" t="s">
        <v>876</v>
      </c>
      <c r="G994" s="236">
        <v>0</v>
      </c>
      <c r="H994" s="236">
        <v>0</v>
      </c>
      <c r="I994" s="225" t="s">
        <v>1</v>
      </c>
      <c r="J994" s="225" t="s">
        <v>1407</v>
      </c>
      <c r="K994" s="232" t="s">
        <v>3853</v>
      </c>
      <c r="L994" s="233" t="s">
        <v>4878</v>
      </c>
      <c r="M994" s="233" t="s">
        <v>4938</v>
      </c>
      <c r="N994" s="57"/>
      <c r="O994" s="57"/>
      <c r="P994" s="238" t="s">
        <v>3445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2278</v>
      </c>
      <c r="X994" s="59" t="s">
        <v>2278</v>
      </c>
      <c r="Y994" s="59" t="s">
        <v>2278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30" t="s">
        <v>3839</v>
      </c>
      <c r="D995" s="230" t="s">
        <v>7</v>
      </c>
      <c r="E995" s="225" t="s">
        <v>527</v>
      </c>
      <c r="F995" s="225" t="s">
        <v>877</v>
      </c>
      <c r="G995" s="236">
        <v>0</v>
      </c>
      <c r="H995" s="236">
        <v>0</v>
      </c>
      <c r="I995" s="225" t="s">
        <v>1</v>
      </c>
      <c r="J995" s="225" t="s">
        <v>1407</v>
      </c>
      <c r="K995" s="232" t="s">
        <v>3853</v>
      </c>
      <c r="L995" s="233" t="s">
        <v>4878</v>
      </c>
      <c r="M995" s="233" t="s">
        <v>4938</v>
      </c>
      <c r="N995" s="57"/>
      <c r="O995" s="57"/>
      <c r="P995" s="238" t="s">
        <v>3446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2278</v>
      </c>
      <c r="X995" s="59" t="s">
        <v>2278</v>
      </c>
      <c r="Y995" s="59" t="s">
        <v>2278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30" t="s">
        <v>3839</v>
      </c>
      <c r="D996" s="230" t="s">
        <v>7</v>
      </c>
      <c r="E996" s="225" t="s">
        <v>527</v>
      </c>
      <c r="F996" s="225" t="s">
        <v>878</v>
      </c>
      <c r="G996" s="236">
        <v>0</v>
      </c>
      <c r="H996" s="236">
        <v>0</v>
      </c>
      <c r="I996" s="225" t="s">
        <v>1</v>
      </c>
      <c r="J996" s="225" t="s">
        <v>1407</v>
      </c>
      <c r="K996" s="232" t="s">
        <v>3853</v>
      </c>
      <c r="L996" s="233" t="s">
        <v>4878</v>
      </c>
      <c r="M996" s="233" t="s">
        <v>4938</v>
      </c>
      <c r="N996" s="57"/>
      <c r="O996" s="57"/>
      <c r="P996" s="238" t="s">
        <v>3447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2278</v>
      </c>
      <c r="X996" s="59" t="s">
        <v>2278</v>
      </c>
      <c r="Y996" s="59" t="s">
        <v>2278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30" t="s">
        <v>3839</v>
      </c>
      <c r="D997" s="230" t="s">
        <v>7</v>
      </c>
      <c r="E997" s="225" t="s">
        <v>527</v>
      </c>
      <c r="F997" s="225" t="s">
        <v>879</v>
      </c>
      <c r="G997" s="236">
        <v>0</v>
      </c>
      <c r="H997" s="236">
        <v>0</v>
      </c>
      <c r="I997" s="225" t="s">
        <v>1</v>
      </c>
      <c r="J997" s="225" t="s">
        <v>1407</v>
      </c>
      <c r="K997" s="232" t="s">
        <v>3853</v>
      </c>
      <c r="L997" s="233" t="s">
        <v>4878</v>
      </c>
      <c r="M997" s="233" t="s">
        <v>4938</v>
      </c>
      <c r="N997" s="57"/>
      <c r="O997" s="57"/>
      <c r="P997" s="238" t="s">
        <v>3448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2278</v>
      </c>
      <c r="X997" s="59" t="s">
        <v>2278</v>
      </c>
      <c r="Y997" s="59" t="s">
        <v>2278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30" t="s">
        <v>3839</v>
      </c>
      <c r="D998" s="230" t="s">
        <v>7</v>
      </c>
      <c r="E998" s="225" t="s">
        <v>527</v>
      </c>
      <c r="F998" s="225" t="s">
        <v>880</v>
      </c>
      <c r="G998" s="236">
        <v>0</v>
      </c>
      <c r="H998" s="236">
        <v>0</v>
      </c>
      <c r="I998" s="225" t="s">
        <v>1</v>
      </c>
      <c r="J998" s="225" t="s">
        <v>1407</v>
      </c>
      <c r="K998" s="232" t="s">
        <v>3853</v>
      </c>
      <c r="L998" s="233" t="s">
        <v>4878</v>
      </c>
      <c r="M998" s="233" t="s">
        <v>4938</v>
      </c>
      <c r="N998" s="57"/>
      <c r="O998" s="57"/>
      <c r="P998" s="238" t="s">
        <v>3449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2278</v>
      </c>
      <c r="X998" s="59" t="s">
        <v>2278</v>
      </c>
      <c r="Y998" s="59" t="s">
        <v>2278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30" t="s">
        <v>3840</v>
      </c>
      <c r="D999" s="230" t="s">
        <v>3244</v>
      </c>
      <c r="E999" s="225" t="s">
        <v>527</v>
      </c>
      <c r="F999" s="225" t="s">
        <v>881</v>
      </c>
      <c r="G999" s="236">
        <v>0</v>
      </c>
      <c r="H999" s="236">
        <v>0</v>
      </c>
      <c r="I999" s="225" t="s">
        <v>1</v>
      </c>
      <c r="J999" s="225" t="s">
        <v>1407</v>
      </c>
      <c r="K999" s="232" t="s">
        <v>3853</v>
      </c>
      <c r="L999" s="233" t="s">
        <v>4878</v>
      </c>
      <c r="M999" s="233" t="s">
        <v>4938</v>
      </c>
      <c r="N999" s="57"/>
      <c r="O999" s="57"/>
      <c r="P999" s="238" t="s">
        <v>3244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2278</v>
      </c>
      <c r="X999" s="59" t="s">
        <v>2278</v>
      </c>
      <c r="Y999" s="59" t="s">
        <v>2278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30" t="s">
        <v>3840</v>
      </c>
      <c r="D1000" s="230" t="s">
        <v>3245</v>
      </c>
      <c r="E1000" s="225" t="s">
        <v>527</v>
      </c>
      <c r="F1000" s="225" t="s">
        <v>882</v>
      </c>
      <c r="G1000" s="236">
        <v>0</v>
      </c>
      <c r="H1000" s="236">
        <v>0</v>
      </c>
      <c r="I1000" s="225" t="s">
        <v>1</v>
      </c>
      <c r="J1000" s="225" t="s">
        <v>1407</v>
      </c>
      <c r="K1000" s="232" t="s">
        <v>3853</v>
      </c>
      <c r="L1000" s="233" t="s">
        <v>4878</v>
      </c>
      <c r="M1000" s="233" t="s">
        <v>4938</v>
      </c>
      <c r="N1000" s="57"/>
      <c r="O1000" s="57"/>
      <c r="P1000" s="238" t="s">
        <v>3245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2278</v>
      </c>
      <c r="X1000" s="59" t="s">
        <v>2278</v>
      </c>
      <c r="Y1000" s="59" t="s">
        <v>2278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30" t="s">
        <v>3840</v>
      </c>
      <c r="D1001" s="230" t="s">
        <v>3246</v>
      </c>
      <c r="E1001" s="225" t="s">
        <v>527</v>
      </c>
      <c r="F1001" s="225" t="s">
        <v>883</v>
      </c>
      <c r="G1001" s="236">
        <v>0</v>
      </c>
      <c r="H1001" s="236">
        <v>0</v>
      </c>
      <c r="I1001" s="225" t="s">
        <v>1</v>
      </c>
      <c r="J1001" s="225" t="s">
        <v>1407</v>
      </c>
      <c r="K1001" s="232" t="s">
        <v>3853</v>
      </c>
      <c r="L1001" s="233" t="s">
        <v>4878</v>
      </c>
      <c r="M1001" s="233" t="s">
        <v>4938</v>
      </c>
      <c r="N1001" s="57"/>
      <c r="O1001" s="57"/>
      <c r="P1001" s="238" t="s">
        <v>3246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2278</v>
      </c>
      <c r="X1001" s="59" t="s">
        <v>2278</v>
      </c>
      <c r="Y1001" s="59" t="s">
        <v>2278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30" t="s">
        <v>3839</v>
      </c>
      <c r="D1002" s="230" t="s">
        <v>7</v>
      </c>
      <c r="E1002" s="225" t="s">
        <v>527</v>
      </c>
      <c r="F1002" s="225" t="s">
        <v>884</v>
      </c>
      <c r="G1002" s="236">
        <v>0</v>
      </c>
      <c r="H1002" s="236">
        <v>0</v>
      </c>
      <c r="I1002" s="225" t="s">
        <v>1</v>
      </c>
      <c r="J1002" s="225" t="s">
        <v>1407</v>
      </c>
      <c r="K1002" s="232" t="s">
        <v>3853</v>
      </c>
      <c r="L1002" s="233" t="s">
        <v>4878</v>
      </c>
      <c r="M1002" s="233" t="s">
        <v>4938</v>
      </c>
      <c r="N1002" s="57"/>
      <c r="O1002" s="57"/>
      <c r="P1002" s="238" t="s">
        <v>3450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2278</v>
      </c>
      <c r="X1002" s="59" t="s">
        <v>2278</v>
      </c>
      <c r="Y1002" s="59" t="s">
        <v>2278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30" t="s">
        <v>3839</v>
      </c>
      <c r="D1003" s="230" t="s">
        <v>7</v>
      </c>
      <c r="E1003" s="225" t="s">
        <v>527</v>
      </c>
      <c r="F1003" s="225" t="s">
        <v>885</v>
      </c>
      <c r="G1003" s="236">
        <v>0</v>
      </c>
      <c r="H1003" s="236">
        <v>0</v>
      </c>
      <c r="I1003" s="225" t="s">
        <v>1</v>
      </c>
      <c r="J1003" s="225" t="s">
        <v>1407</v>
      </c>
      <c r="K1003" s="232" t="s">
        <v>3853</v>
      </c>
      <c r="L1003" s="233" t="s">
        <v>4878</v>
      </c>
      <c r="M1003" s="233" t="s">
        <v>4938</v>
      </c>
      <c r="N1003" s="57"/>
      <c r="O1003" s="57"/>
      <c r="P1003" s="238" t="s">
        <v>3451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2278</v>
      </c>
      <c r="X1003" s="59" t="s">
        <v>2278</v>
      </c>
      <c r="Y1003" s="59" t="s">
        <v>2278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30" t="s">
        <v>3840</v>
      </c>
      <c r="D1004" s="230" t="s">
        <v>3247</v>
      </c>
      <c r="E1004" s="225" t="s">
        <v>527</v>
      </c>
      <c r="F1004" s="225" t="s">
        <v>886</v>
      </c>
      <c r="G1004" s="236">
        <v>0</v>
      </c>
      <c r="H1004" s="236">
        <v>0</v>
      </c>
      <c r="I1004" s="225" t="s">
        <v>1</v>
      </c>
      <c r="J1004" s="225" t="s">
        <v>1407</v>
      </c>
      <c r="K1004" s="232" t="s">
        <v>3853</v>
      </c>
      <c r="L1004" s="233" t="s">
        <v>4878</v>
      </c>
      <c r="M1004" s="233" t="s">
        <v>4938</v>
      </c>
      <c r="N1004" s="57"/>
      <c r="O1004" s="57"/>
      <c r="P1004" s="238" t="s">
        <v>3247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2278</v>
      </c>
      <c r="X1004" s="59" t="s">
        <v>2278</v>
      </c>
      <c r="Y1004" s="59" t="s">
        <v>2278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30" t="s">
        <v>3840</v>
      </c>
      <c r="D1005" s="230" t="s">
        <v>2098</v>
      </c>
      <c r="E1005" s="225" t="s">
        <v>527</v>
      </c>
      <c r="F1005" s="225" t="s">
        <v>809</v>
      </c>
      <c r="G1005" s="236">
        <v>0</v>
      </c>
      <c r="H1005" s="236">
        <v>0</v>
      </c>
      <c r="I1005" s="225" t="s">
        <v>1</v>
      </c>
      <c r="J1005" s="225" t="s">
        <v>1407</v>
      </c>
      <c r="K1005" s="232" t="s">
        <v>3853</v>
      </c>
      <c r="L1005" s="233" t="s">
        <v>4878</v>
      </c>
      <c r="M1005" s="233" t="s">
        <v>4938</v>
      </c>
      <c r="N1005" s="57"/>
      <c r="O1005" s="57"/>
      <c r="P1005" s="238" t="s">
        <v>2098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2278</v>
      </c>
      <c r="X1005" s="59" t="s">
        <v>2278</v>
      </c>
      <c r="Y1005" s="59" t="s">
        <v>2278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30" t="s">
        <v>3840</v>
      </c>
      <c r="D1006" s="230" t="s">
        <v>1012</v>
      </c>
      <c r="E1006" s="225" t="s">
        <v>527</v>
      </c>
      <c r="F1006" s="225" t="s">
        <v>277</v>
      </c>
      <c r="G1006" s="236">
        <v>0</v>
      </c>
      <c r="H1006" s="236">
        <v>0</v>
      </c>
      <c r="I1006" s="225" t="s">
        <v>1</v>
      </c>
      <c r="J1006" s="225" t="s">
        <v>1407</v>
      </c>
      <c r="K1006" s="232" t="s">
        <v>3853</v>
      </c>
      <c r="L1006" s="233" t="s">
        <v>4878</v>
      </c>
      <c r="M1006" s="233" t="s">
        <v>4938</v>
      </c>
      <c r="N1006" s="57"/>
      <c r="O1006" s="57"/>
      <c r="P1006" s="238" t="s">
        <v>1012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2278</v>
      </c>
      <c r="X1006" s="59" t="s">
        <v>2278</v>
      </c>
      <c r="Y1006" s="59" t="s">
        <v>2278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30" t="s">
        <v>3840</v>
      </c>
      <c r="D1007" s="230" t="s">
        <v>1013</v>
      </c>
      <c r="E1007" s="225" t="s">
        <v>527</v>
      </c>
      <c r="F1007" s="225" t="s">
        <v>278</v>
      </c>
      <c r="G1007" s="236">
        <v>0</v>
      </c>
      <c r="H1007" s="236">
        <v>0</v>
      </c>
      <c r="I1007" s="225" t="s">
        <v>1</v>
      </c>
      <c r="J1007" s="225" t="s">
        <v>1407</v>
      </c>
      <c r="K1007" s="232" t="s">
        <v>3853</v>
      </c>
      <c r="L1007" s="233" t="s">
        <v>4878</v>
      </c>
      <c r="M1007" s="233" t="s">
        <v>4938</v>
      </c>
      <c r="N1007" s="57"/>
      <c r="O1007" s="57"/>
      <c r="P1007" s="238" t="s">
        <v>1013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2278</v>
      </c>
      <c r="X1007" s="59" t="s">
        <v>2278</v>
      </c>
      <c r="Y1007" s="59" t="s">
        <v>2278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30" t="s">
        <v>3840</v>
      </c>
      <c r="D1008" s="230" t="s">
        <v>1014</v>
      </c>
      <c r="E1008" s="225" t="s">
        <v>527</v>
      </c>
      <c r="F1008" s="225" t="s">
        <v>272</v>
      </c>
      <c r="G1008" s="236">
        <v>0</v>
      </c>
      <c r="H1008" s="236">
        <v>0</v>
      </c>
      <c r="I1008" s="225" t="s">
        <v>1</v>
      </c>
      <c r="J1008" s="225" t="s">
        <v>1407</v>
      </c>
      <c r="K1008" s="232" t="s">
        <v>3853</v>
      </c>
      <c r="L1008" s="233" t="s">
        <v>4878</v>
      </c>
      <c r="M1008" s="233" t="s">
        <v>4938</v>
      </c>
      <c r="N1008" s="57"/>
      <c r="O1008" s="57"/>
      <c r="P1008" s="238" t="s">
        <v>1014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2278</v>
      </c>
      <c r="X1008" s="59" t="s">
        <v>2278</v>
      </c>
      <c r="Y1008" s="59" t="s">
        <v>2278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30" t="s">
        <v>3840</v>
      </c>
      <c r="D1009" s="230" t="s">
        <v>1015</v>
      </c>
      <c r="E1009" s="225" t="s">
        <v>527</v>
      </c>
      <c r="F1009" s="225" t="s">
        <v>273</v>
      </c>
      <c r="G1009" s="236">
        <v>0</v>
      </c>
      <c r="H1009" s="236">
        <v>0</v>
      </c>
      <c r="I1009" s="225" t="s">
        <v>1</v>
      </c>
      <c r="J1009" s="225" t="s">
        <v>1407</v>
      </c>
      <c r="K1009" s="232" t="s">
        <v>3853</v>
      </c>
      <c r="L1009" s="233" t="s">
        <v>4878</v>
      </c>
      <c r="M1009" s="233" t="s">
        <v>4938</v>
      </c>
      <c r="N1009" s="57"/>
      <c r="O1009" s="57"/>
      <c r="P1009" s="238" t="s">
        <v>1015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2278</v>
      </c>
      <c r="X1009" s="59" t="s">
        <v>2278</v>
      </c>
      <c r="Y1009" s="59" t="s">
        <v>2278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30" t="s">
        <v>3840</v>
      </c>
      <c r="D1010" s="230" t="s">
        <v>1016</v>
      </c>
      <c r="E1010" s="225" t="s">
        <v>527</v>
      </c>
      <c r="F1010" s="225" t="s">
        <v>887</v>
      </c>
      <c r="G1010" s="236">
        <v>0</v>
      </c>
      <c r="H1010" s="236">
        <v>0</v>
      </c>
      <c r="I1010" s="225" t="s">
        <v>1</v>
      </c>
      <c r="J1010" s="225" t="s">
        <v>1407</v>
      </c>
      <c r="K1010" s="232" t="s">
        <v>3853</v>
      </c>
      <c r="L1010" s="233" t="s">
        <v>4878</v>
      </c>
      <c r="M1010" s="233" t="s">
        <v>4938</v>
      </c>
      <c r="N1010" s="57"/>
      <c r="O1010" s="57"/>
      <c r="P1010" s="238" t="s">
        <v>1016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2278</v>
      </c>
      <c r="X1010" s="59" t="s">
        <v>2278</v>
      </c>
      <c r="Y1010" s="59" t="s">
        <v>2278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30" t="s">
        <v>3840</v>
      </c>
      <c r="D1011" s="230" t="s">
        <v>1017</v>
      </c>
      <c r="E1011" s="225" t="s">
        <v>527</v>
      </c>
      <c r="F1011" s="225" t="s">
        <v>888</v>
      </c>
      <c r="G1011" s="236">
        <v>0</v>
      </c>
      <c r="H1011" s="236">
        <v>0</v>
      </c>
      <c r="I1011" s="225" t="s">
        <v>1</v>
      </c>
      <c r="J1011" s="225" t="s">
        <v>1407</v>
      </c>
      <c r="K1011" s="232" t="s">
        <v>3853</v>
      </c>
      <c r="L1011" s="233" t="s">
        <v>4878</v>
      </c>
      <c r="M1011" s="233" t="s">
        <v>4938</v>
      </c>
      <c r="N1011" s="57"/>
      <c r="O1011" s="57"/>
      <c r="P1011" s="238" t="s">
        <v>1017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2278</v>
      </c>
      <c r="X1011" s="59" t="s">
        <v>2278</v>
      </c>
      <c r="Y1011" s="59" t="s">
        <v>2278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30" t="s">
        <v>3840</v>
      </c>
      <c r="D1012" s="230" t="s">
        <v>2169</v>
      </c>
      <c r="E1012" s="225" t="s">
        <v>527</v>
      </c>
      <c r="F1012" s="225" t="s">
        <v>889</v>
      </c>
      <c r="G1012" s="236">
        <v>0</v>
      </c>
      <c r="H1012" s="236">
        <v>0</v>
      </c>
      <c r="I1012" s="225" t="s">
        <v>1</v>
      </c>
      <c r="J1012" s="225" t="s">
        <v>1407</v>
      </c>
      <c r="K1012" s="232" t="s">
        <v>3853</v>
      </c>
      <c r="L1012" s="233" t="s">
        <v>4878</v>
      </c>
      <c r="M1012" s="233" t="s">
        <v>4938</v>
      </c>
      <c r="N1012" s="57"/>
      <c r="O1012" s="57"/>
      <c r="P1012" s="238" t="s">
        <v>2169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2278</v>
      </c>
      <c r="X1012" s="59" t="s">
        <v>2278</v>
      </c>
      <c r="Y1012" s="59" t="s">
        <v>2278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30" t="s">
        <v>3840</v>
      </c>
      <c r="D1013" s="230" t="s">
        <v>2170</v>
      </c>
      <c r="E1013" s="225" t="s">
        <v>527</v>
      </c>
      <c r="F1013" s="225" t="s">
        <v>890</v>
      </c>
      <c r="G1013" s="236">
        <v>0</v>
      </c>
      <c r="H1013" s="236">
        <v>0</v>
      </c>
      <c r="I1013" s="225" t="s">
        <v>1</v>
      </c>
      <c r="J1013" s="225" t="s">
        <v>1407</v>
      </c>
      <c r="K1013" s="232" t="s">
        <v>3853</v>
      </c>
      <c r="L1013" s="233" t="s">
        <v>4878</v>
      </c>
      <c r="M1013" s="233" t="s">
        <v>4938</v>
      </c>
      <c r="N1013" s="57"/>
      <c r="O1013" s="57"/>
      <c r="P1013" s="238" t="s">
        <v>2170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2278</v>
      </c>
      <c r="X1013" s="59" t="s">
        <v>2278</v>
      </c>
      <c r="Y1013" s="59" t="s">
        <v>2278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30" t="s">
        <v>3840</v>
      </c>
      <c r="D1014" s="230" t="s">
        <v>1018</v>
      </c>
      <c r="E1014" s="225" t="s">
        <v>527</v>
      </c>
      <c r="F1014" s="225" t="s">
        <v>487</v>
      </c>
      <c r="G1014" s="236">
        <v>0</v>
      </c>
      <c r="H1014" s="236">
        <v>0</v>
      </c>
      <c r="I1014" s="225" t="s">
        <v>1</v>
      </c>
      <c r="J1014" s="225" t="s">
        <v>1407</v>
      </c>
      <c r="K1014" s="232" t="s">
        <v>3853</v>
      </c>
      <c r="L1014" s="233" t="s">
        <v>4878</v>
      </c>
      <c r="M1014" s="233" t="s">
        <v>4938</v>
      </c>
      <c r="N1014" s="57"/>
      <c r="O1014" s="57"/>
      <c r="P1014" s="238" t="s">
        <v>1018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2278</v>
      </c>
      <c r="X1014" s="59" t="s">
        <v>2278</v>
      </c>
      <c r="Y1014" s="59" t="s">
        <v>2278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30" t="s">
        <v>3840</v>
      </c>
      <c r="D1015" s="230" t="s">
        <v>7</v>
      </c>
      <c r="E1015" s="225" t="s">
        <v>1382</v>
      </c>
      <c r="F1015" s="225" t="s">
        <v>488</v>
      </c>
      <c r="G1015" s="236">
        <v>0</v>
      </c>
      <c r="H1015" s="236">
        <v>0</v>
      </c>
      <c r="I1015" s="225" t="s">
        <v>1</v>
      </c>
      <c r="J1015" s="225" t="s">
        <v>1407</v>
      </c>
      <c r="K1015" s="232" t="s">
        <v>3853</v>
      </c>
      <c r="L1015" s="233" t="s">
        <v>4878</v>
      </c>
      <c r="M1015" s="233" t="s">
        <v>4938</v>
      </c>
      <c r="N1015" s="57"/>
      <c r="O1015" s="57"/>
      <c r="P1015" s="238" t="s">
        <v>2208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2278</v>
      </c>
      <c r="X1015" s="59" t="s">
        <v>2278</v>
      </c>
      <c r="Y1015" s="59" t="s">
        <v>2278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30" t="s">
        <v>4608</v>
      </c>
      <c r="D1016" s="230" t="s">
        <v>12</v>
      </c>
      <c r="E1016" s="225" t="s">
        <v>4609</v>
      </c>
      <c r="F1016" s="225" t="s">
        <v>217</v>
      </c>
      <c r="G1016" s="236">
        <v>0</v>
      </c>
      <c r="H1016" s="236">
        <v>9999</v>
      </c>
      <c r="I1016" s="225" t="s">
        <v>1</v>
      </c>
      <c r="J1016" s="225" t="s">
        <v>1407</v>
      </c>
      <c r="K1016" s="232" t="s">
        <v>3853</v>
      </c>
      <c r="L1016" s="233" t="s">
        <v>4878</v>
      </c>
      <c r="M1016" s="233" t="s">
        <v>4938</v>
      </c>
      <c r="N1016" s="57"/>
      <c r="O1016" s="57"/>
      <c r="P1016" s="238" t="s">
        <v>4644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2278</v>
      </c>
      <c r="X1016" s="59" t="s">
        <v>2278</v>
      </c>
      <c r="Y1016" s="59" t="s">
        <v>2278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30" t="s">
        <v>4611</v>
      </c>
      <c r="D1017" s="230" t="s">
        <v>12</v>
      </c>
      <c r="E1017" s="225" t="s">
        <v>4610</v>
      </c>
      <c r="F1017" s="225" t="s">
        <v>217</v>
      </c>
      <c r="G1017" s="236">
        <v>0</v>
      </c>
      <c r="H1017" s="236">
        <v>9999</v>
      </c>
      <c r="I1017" s="225" t="s">
        <v>1</v>
      </c>
      <c r="J1017" s="225" t="s">
        <v>1407</v>
      </c>
      <c r="K1017" s="232" t="s">
        <v>3853</v>
      </c>
      <c r="L1017" s="233" t="s">
        <v>4878</v>
      </c>
      <c r="M1017" s="233" t="s">
        <v>4938</v>
      </c>
      <c r="N1017" s="57"/>
      <c r="O1017" s="57"/>
      <c r="P1017" s="238" t="s">
        <v>4645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2278</v>
      </c>
      <c r="X1017" s="59" t="s">
        <v>2278</v>
      </c>
      <c r="Y1017" s="59" t="s">
        <v>2278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30" t="s">
        <v>4826</v>
      </c>
      <c r="D1018" s="230" t="s">
        <v>7</v>
      </c>
      <c r="E1018" s="225" t="s">
        <v>4827</v>
      </c>
      <c r="F1018" s="225" t="s">
        <v>1268</v>
      </c>
      <c r="G1018" s="236">
        <v>0</v>
      </c>
      <c r="H1018" s="236">
        <v>0</v>
      </c>
      <c r="I1018" s="225" t="s">
        <v>1</v>
      </c>
      <c r="J1018" s="225" t="s">
        <v>1407</v>
      </c>
      <c r="K1018" s="232" t="s">
        <v>3853</v>
      </c>
      <c r="L1018" s="233" t="s">
        <v>4878</v>
      </c>
      <c r="M1018" s="233" t="s">
        <v>4938</v>
      </c>
      <c r="N1018" s="57"/>
      <c r="O1018" s="57"/>
      <c r="P1018" s="238" t="s">
        <v>4829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2278</v>
      </c>
      <c r="X1018" s="59" t="s">
        <v>2278</v>
      </c>
      <c r="Y1018" s="59" t="s">
        <v>2278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30" t="s">
        <v>4831</v>
      </c>
      <c r="D1019" s="230" t="s">
        <v>7</v>
      </c>
      <c r="E1019" s="225" t="s">
        <v>527</v>
      </c>
      <c r="F1019" s="225" t="s">
        <v>803</v>
      </c>
      <c r="G1019" s="236">
        <v>0</v>
      </c>
      <c r="H1019" s="236">
        <v>0</v>
      </c>
      <c r="I1019" s="225" t="s">
        <v>1</v>
      </c>
      <c r="J1019" s="225" t="s">
        <v>1407</v>
      </c>
      <c r="K1019" s="232" t="s">
        <v>3853</v>
      </c>
      <c r="L1019" s="233" t="s">
        <v>4878</v>
      </c>
      <c r="M1019" s="233" t="s">
        <v>4938</v>
      </c>
      <c r="N1019" s="57"/>
      <c r="O1019" s="57"/>
      <c r="P1019" s="238" t="s">
        <v>4842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2278</v>
      </c>
      <c r="X1019" s="59" t="s">
        <v>2278</v>
      </c>
      <c r="Y1019" s="59" t="s">
        <v>2278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30" t="s">
        <v>4832</v>
      </c>
      <c r="D1020" s="230" t="s">
        <v>7</v>
      </c>
      <c r="E1020" s="225" t="s">
        <v>527</v>
      </c>
      <c r="F1020" s="225" t="s">
        <v>805</v>
      </c>
      <c r="G1020" s="236">
        <v>0</v>
      </c>
      <c r="H1020" s="236">
        <v>0</v>
      </c>
      <c r="I1020" s="225" t="s">
        <v>1</v>
      </c>
      <c r="J1020" s="225" t="s">
        <v>1407</v>
      </c>
      <c r="K1020" s="232" t="s">
        <v>3853</v>
      </c>
      <c r="L1020" s="233" t="s">
        <v>4878</v>
      </c>
      <c r="M1020" s="233" t="s">
        <v>4938</v>
      </c>
      <c r="N1020" s="57"/>
      <c r="O1020" s="57"/>
      <c r="P1020" s="238" t="s">
        <v>4843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2278</v>
      </c>
      <c r="X1020" s="59" t="s">
        <v>2278</v>
      </c>
      <c r="Y1020" s="59" t="s">
        <v>2278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30" t="s">
        <v>3840</v>
      </c>
      <c r="D1021" s="230" t="s">
        <v>4833</v>
      </c>
      <c r="E1021" s="225" t="s">
        <v>527</v>
      </c>
      <c r="F1021" s="225" t="s">
        <v>4834</v>
      </c>
      <c r="G1021" s="236">
        <v>0</v>
      </c>
      <c r="H1021" s="236">
        <v>0</v>
      </c>
      <c r="I1021" s="225" t="s">
        <v>1</v>
      </c>
      <c r="J1021" s="225" t="s">
        <v>1407</v>
      </c>
      <c r="K1021" s="232" t="s">
        <v>3853</v>
      </c>
      <c r="L1021" s="233" t="s">
        <v>4878</v>
      </c>
      <c r="M1021" s="233" t="s">
        <v>4938</v>
      </c>
      <c r="N1021" s="57"/>
      <c r="O1021" s="57"/>
      <c r="P1021" s="238" t="s">
        <v>4833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2278</v>
      </c>
      <c r="X1021" s="59" t="s">
        <v>2278</v>
      </c>
      <c r="Y1021" s="59" t="s">
        <v>2278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30" t="s">
        <v>3840</v>
      </c>
      <c r="D1022" s="230" t="s">
        <v>4849</v>
      </c>
      <c r="E1022" s="225" t="s">
        <v>527</v>
      </c>
      <c r="F1022" s="225" t="s">
        <v>4850</v>
      </c>
      <c r="G1022" s="236">
        <v>0</v>
      </c>
      <c r="H1022" s="236">
        <v>0</v>
      </c>
      <c r="I1022" s="225" t="s">
        <v>1</v>
      </c>
      <c r="J1022" s="225" t="s">
        <v>1407</v>
      </c>
      <c r="K1022" s="232" t="s">
        <v>3853</v>
      </c>
      <c r="L1022" s="233" t="s">
        <v>4878</v>
      </c>
      <c r="M1022" s="233" t="s">
        <v>4938</v>
      </c>
      <c r="N1022" s="57"/>
      <c r="O1022" s="57"/>
      <c r="P1022" s="238" t="s">
        <v>4849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2278</v>
      </c>
      <c r="X1022" s="59" t="s">
        <v>2278</v>
      </c>
      <c r="Y1022" s="59" t="s">
        <v>2278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30" t="s">
        <v>3840</v>
      </c>
      <c r="D1023" s="230" t="s">
        <v>4874</v>
      </c>
      <c r="E1023" s="225" t="s">
        <v>527</v>
      </c>
      <c r="F1023" s="225" t="s">
        <v>1099</v>
      </c>
      <c r="G1023" s="236">
        <v>0</v>
      </c>
      <c r="H1023" s="236">
        <v>0</v>
      </c>
      <c r="I1023" s="225" t="s">
        <v>1</v>
      </c>
      <c r="J1023" s="225" t="s">
        <v>1407</v>
      </c>
      <c r="K1023" s="232" t="s">
        <v>3853</v>
      </c>
      <c r="L1023" s="233" t="s">
        <v>4878</v>
      </c>
      <c r="M1023" s="233" t="s">
        <v>4938</v>
      </c>
      <c r="N1023" s="57"/>
      <c r="O1023" s="57"/>
      <c r="P1023" s="238" t="s">
        <v>4874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2278</v>
      </c>
      <c r="X1023" s="59" t="s">
        <v>2278</v>
      </c>
      <c r="Y1023" s="59" t="s">
        <v>2278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30" t="s">
        <v>3840</v>
      </c>
      <c r="D1024" s="230" t="s">
        <v>4847</v>
      </c>
      <c r="E1024" s="225" t="s">
        <v>527</v>
      </c>
      <c r="F1024" s="225" t="s">
        <v>4848</v>
      </c>
      <c r="G1024" s="236">
        <v>0</v>
      </c>
      <c r="H1024" s="236">
        <v>0</v>
      </c>
      <c r="I1024" s="225" t="s">
        <v>1</v>
      </c>
      <c r="J1024" s="225" t="s">
        <v>1407</v>
      </c>
      <c r="K1024" s="232" t="s">
        <v>3853</v>
      </c>
      <c r="L1024" s="233" t="s">
        <v>4878</v>
      </c>
      <c r="M1024" s="233" t="s">
        <v>4938</v>
      </c>
      <c r="N1024" s="57"/>
      <c r="O1024" s="57"/>
      <c r="P1024" s="238" t="s">
        <v>4847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2278</v>
      </c>
      <c r="X1024" s="59" t="s">
        <v>2278</v>
      </c>
      <c r="Y1024" s="59" t="s">
        <v>2278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30" t="s">
        <v>3840</v>
      </c>
      <c r="D1025" s="230" t="s">
        <v>4881</v>
      </c>
      <c r="E1025" s="225" t="s">
        <v>527</v>
      </c>
      <c r="F1025" s="225" t="s">
        <v>4888</v>
      </c>
      <c r="G1025" s="236">
        <v>0</v>
      </c>
      <c r="H1025" s="236">
        <v>0</v>
      </c>
      <c r="I1025" s="225" t="s">
        <v>1</v>
      </c>
      <c r="J1025" s="225" t="s">
        <v>1407</v>
      </c>
      <c r="K1025" s="232" t="s">
        <v>3853</v>
      </c>
      <c r="L1025" s="233" t="s">
        <v>4878</v>
      </c>
      <c r="M1025" s="233" t="s">
        <v>4938</v>
      </c>
      <c r="N1025" s="57"/>
      <c r="O1025" s="57"/>
      <c r="P1025" s="238" t="s">
        <v>4881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2278</v>
      </c>
      <c r="X1025" s="59" t="s">
        <v>2278</v>
      </c>
      <c r="Y1025" s="59" t="s">
        <v>2278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30" t="s">
        <v>4987</v>
      </c>
      <c r="D1026" s="230" t="s">
        <v>7</v>
      </c>
      <c r="E1026" s="225" t="s">
        <v>5120</v>
      </c>
      <c r="F1026" s="225" t="s">
        <v>455</v>
      </c>
      <c r="G1026" s="236">
        <v>0</v>
      </c>
      <c r="H1026" s="236">
        <v>0</v>
      </c>
      <c r="I1026" s="225" t="s">
        <v>1</v>
      </c>
      <c r="J1026" s="225" t="s">
        <v>1407</v>
      </c>
      <c r="K1026" s="232" t="s">
        <v>3853</v>
      </c>
      <c r="L1026" s="233" t="s">
        <v>4878</v>
      </c>
      <c r="M1026" s="233" t="s">
        <v>4938</v>
      </c>
      <c r="N1026" s="57"/>
      <c r="O1026" s="57"/>
      <c r="P1026" s="238" t="s">
        <v>4984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2278</v>
      </c>
      <c r="X1026" s="59" t="s">
        <v>2278</v>
      </c>
      <c r="Y1026" s="59" t="s">
        <v>2278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30" t="s">
        <v>3839</v>
      </c>
      <c r="D1027" s="230" t="s">
        <v>7</v>
      </c>
      <c r="E1027" s="225" t="s">
        <v>527</v>
      </c>
      <c r="F1027" s="225" t="s">
        <v>5121</v>
      </c>
      <c r="G1027" s="236">
        <v>0</v>
      </c>
      <c r="H1027" s="236">
        <v>0</v>
      </c>
      <c r="I1027" s="225" t="s">
        <v>1</v>
      </c>
      <c r="J1027" s="225" t="s">
        <v>1407</v>
      </c>
      <c r="K1027" s="232" t="s">
        <v>3853</v>
      </c>
      <c r="L1027" s="233" t="s">
        <v>4878</v>
      </c>
      <c r="M1027" s="233" t="s">
        <v>4938</v>
      </c>
      <c r="N1027" s="57"/>
      <c r="O1027" s="57"/>
      <c r="P1027" s="238" t="s">
        <v>3355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2278</v>
      </c>
      <c r="X1027" s="59" t="s">
        <v>2278</v>
      </c>
      <c r="Y1027" s="59" t="s">
        <v>2278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30" t="s">
        <v>3839</v>
      </c>
      <c r="D1028" s="230" t="s">
        <v>7</v>
      </c>
      <c r="E1028" s="225" t="s">
        <v>527</v>
      </c>
      <c r="F1028" s="225" t="s">
        <v>5122</v>
      </c>
      <c r="G1028" s="236">
        <v>0</v>
      </c>
      <c r="H1028" s="236">
        <v>0</v>
      </c>
      <c r="I1028" s="225" t="s">
        <v>1</v>
      </c>
      <c r="J1028" s="225" t="s">
        <v>1407</v>
      </c>
      <c r="K1028" s="232" t="s">
        <v>3853</v>
      </c>
      <c r="L1028" s="233" t="s">
        <v>4878</v>
      </c>
      <c r="M1028" s="233" t="s">
        <v>4938</v>
      </c>
      <c r="N1028" s="57"/>
      <c r="O1028" s="57"/>
      <c r="P1028" s="238" t="s">
        <v>3356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2278</v>
      </c>
      <c r="X1028" s="59" t="s">
        <v>2278</v>
      </c>
      <c r="Y1028" s="59" t="s">
        <v>2278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30" t="s">
        <v>3840</v>
      </c>
      <c r="D1029" s="230" t="s">
        <v>3159</v>
      </c>
      <c r="E1029" s="225" t="s">
        <v>527</v>
      </c>
      <c r="F1029" s="225" t="s">
        <v>5123</v>
      </c>
      <c r="G1029" s="236">
        <v>0</v>
      </c>
      <c r="H1029" s="236">
        <v>0</v>
      </c>
      <c r="I1029" s="225" t="s">
        <v>1</v>
      </c>
      <c r="J1029" s="225" t="s">
        <v>1407</v>
      </c>
      <c r="K1029" s="232" t="s">
        <v>3853</v>
      </c>
      <c r="L1029" s="233" t="s">
        <v>4878</v>
      </c>
      <c r="M1029" s="233" t="s">
        <v>4938</v>
      </c>
      <c r="N1029" s="57"/>
      <c r="O1029" s="57"/>
      <c r="P1029" s="238" t="s">
        <v>3159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2278</v>
      </c>
      <c r="X1029" s="59" t="s">
        <v>2278</v>
      </c>
      <c r="Y1029" s="59" t="s">
        <v>2278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30" t="s">
        <v>3840</v>
      </c>
      <c r="D1030" s="230" t="s">
        <v>3160</v>
      </c>
      <c r="E1030" s="225" t="s">
        <v>527</v>
      </c>
      <c r="F1030" s="225" t="s">
        <v>5124</v>
      </c>
      <c r="G1030" s="236">
        <v>0</v>
      </c>
      <c r="H1030" s="236">
        <v>0</v>
      </c>
      <c r="I1030" s="225" t="s">
        <v>1</v>
      </c>
      <c r="J1030" s="225" t="s">
        <v>1407</v>
      </c>
      <c r="K1030" s="232" t="s">
        <v>3853</v>
      </c>
      <c r="L1030" s="233" t="s">
        <v>4878</v>
      </c>
      <c r="M1030" s="233" t="s">
        <v>4938</v>
      </c>
      <c r="N1030" s="57"/>
      <c r="O1030" s="57"/>
      <c r="P1030" s="238" t="s">
        <v>3160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30" t="s">
        <v>3840</v>
      </c>
      <c r="D1031" s="230" t="s">
        <v>3161</v>
      </c>
      <c r="E1031" s="225" t="s">
        <v>527</v>
      </c>
      <c r="F1031" s="225" t="s">
        <v>5125</v>
      </c>
      <c r="G1031" s="236">
        <v>0</v>
      </c>
      <c r="H1031" s="236">
        <v>0</v>
      </c>
      <c r="I1031" s="225" t="s">
        <v>1</v>
      </c>
      <c r="J1031" s="225" t="s">
        <v>1407</v>
      </c>
      <c r="K1031" s="232" t="s">
        <v>3853</v>
      </c>
      <c r="L1031" s="233" t="s">
        <v>4878</v>
      </c>
      <c r="M1031" s="233" t="s">
        <v>4938</v>
      </c>
      <c r="N1031" s="57"/>
      <c r="O1031" s="57"/>
      <c r="P1031" s="238" t="s">
        <v>3161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2278</v>
      </c>
      <c r="X1031" s="59" t="s">
        <v>2278</v>
      </c>
      <c r="Y1031" s="59" t="s">
        <v>2278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30" t="s">
        <v>3839</v>
      </c>
      <c r="D1032" s="230" t="s">
        <v>7</v>
      </c>
      <c r="E1032" s="225" t="s">
        <v>527</v>
      </c>
      <c r="F1032" s="225" t="s">
        <v>5126</v>
      </c>
      <c r="G1032" s="236">
        <v>0</v>
      </c>
      <c r="H1032" s="236">
        <v>0</v>
      </c>
      <c r="I1032" s="225" t="s">
        <v>1</v>
      </c>
      <c r="J1032" s="225" t="s">
        <v>1407</v>
      </c>
      <c r="K1032" s="232" t="s">
        <v>3853</v>
      </c>
      <c r="L1032" s="233" t="s">
        <v>4878</v>
      </c>
      <c r="M1032" s="233" t="s">
        <v>4938</v>
      </c>
      <c r="N1032" s="57"/>
      <c r="O1032" s="57"/>
      <c r="P1032" s="238" t="s">
        <v>3357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2278</v>
      </c>
      <c r="X1032" s="59" t="s">
        <v>2278</v>
      </c>
      <c r="Y1032" s="59" t="s">
        <v>2278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30" t="s">
        <v>3839</v>
      </c>
      <c r="D1033" s="230" t="s">
        <v>7</v>
      </c>
      <c r="E1033" s="225" t="s">
        <v>527</v>
      </c>
      <c r="F1033" s="225" t="s">
        <v>5127</v>
      </c>
      <c r="G1033" s="236">
        <v>0</v>
      </c>
      <c r="H1033" s="236">
        <v>0</v>
      </c>
      <c r="I1033" s="225" t="s">
        <v>1</v>
      </c>
      <c r="J1033" s="225" t="s">
        <v>1407</v>
      </c>
      <c r="K1033" s="232" t="s">
        <v>3853</v>
      </c>
      <c r="L1033" s="233" t="s">
        <v>4878</v>
      </c>
      <c r="M1033" s="233" t="s">
        <v>4938</v>
      </c>
      <c r="N1033" s="57"/>
      <c r="O1033" s="57"/>
      <c r="P1033" s="238" t="s">
        <v>3358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2278</v>
      </c>
      <c r="X1033" s="59" t="s">
        <v>2278</v>
      </c>
      <c r="Y1033" s="59" t="s">
        <v>2278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30" t="s">
        <v>3839</v>
      </c>
      <c r="D1034" s="230" t="s">
        <v>7</v>
      </c>
      <c r="E1034" s="225" t="s">
        <v>527</v>
      </c>
      <c r="F1034" s="225" t="s">
        <v>5128</v>
      </c>
      <c r="G1034" s="236">
        <v>0</v>
      </c>
      <c r="H1034" s="236">
        <v>0</v>
      </c>
      <c r="I1034" s="225" t="s">
        <v>1</v>
      </c>
      <c r="J1034" s="225" t="s">
        <v>1407</v>
      </c>
      <c r="K1034" s="232" t="s">
        <v>3853</v>
      </c>
      <c r="L1034" s="233" t="s">
        <v>4878</v>
      </c>
      <c r="M1034" s="233" t="s">
        <v>4938</v>
      </c>
      <c r="N1034" s="57"/>
      <c r="O1034" s="57"/>
      <c r="P1034" s="238" t="s">
        <v>3359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2278</v>
      </c>
      <c r="X1034" s="59" t="s">
        <v>2278</v>
      </c>
      <c r="Y1034" s="59" t="s">
        <v>2278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30" t="s">
        <v>3839</v>
      </c>
      <c r="D1035" s="230" t="s">
        <v>7</v>
      </c>
      <c r="E1035" s="225" t="s">
        <v>527</v>
      </c>
      <c r="F1035" s="225" t="s">
        <v>5129</v>
      </c>
      <c r="G1035" s="236">
        <v>0</v>
      </c>
      <c r="H1035" s="236">
        <v>0</v>
      </c>
      <c r="I1035" s="225" t="s">
        <v>1</v>
      </c>
      <c r="J1035" s="225" t="s">
        <v>1407</v>
      </c>
      <c r="K1035" s="232" t="s">
        <v>3853</v>
      </c>
      <c r="L1035" s="233" t="s">
        <v>4878</v>
      </c>
      <c r="M1035" s="233" t="s">
        <v>4938</v>
      </c>
      <c r="N1035" s="57"/>
      <c r="O1035" s="57"/>
      <c r="P1035" s="238" t="s">
        <v>3360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2278</v>
      </c>
      <c r="X1035" s="59" t="s">
        <v>2278</v>
      </c>
      <c r="Y1035" s="59" t="s">
        <v>2278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30" t="s">
        <v>3839</v>
      </c>
      <c r="D1036" s="230" t="s">
        <v>7</v>
      </c>
      <c r="E1036" s="225" t="s">
        <v>527</v>
      </c>
      <c r="F1036" s="225" t="s">
        <v>5130</v>
      </c>
      <c r="G1036" s="236">
        <v>0</v>
      </c>
      <c r="H1036" s="236">
        <v>0</v>
      </c>
      <c r="I1036" s="225" t="s">
        <v>1</v>
      </c>
      <c r="J1036" s="225" t="s">
        <v>1407</v>
      </c>
      <c r="K1036" s="232" t="s">
        <v>3853</v>
      </c>
      <c r="L1036" s="233" t="s">
        <v>4878</v>
      </c>
      <c r="M1036" s="233" t="s">
        <v>4938</v>
      </c>
      <c r="N1036" s="57"/>
      <c r="O1036" s="57"/>
      <c r="P1036" s="238" t="s">
        <v>3361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2278</v>
      </c>
      <c r="X1036" s="59" t="s">
        <v>2278</v>
      </c>
      <c r="Y1036" s="59" t="s">
        <v>2278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30" t="s">
        <v>3839</v>
      </c>
      <c r="D1037" s="230" t="s">
        <v>7</v>
      </c>
      <c r="E1037" s="225" t="s">
        <v>527</v>
      </c>
      <c r="F1037" s="225" t="s">
        <v>5131</v>
      </c>
      <c r="G1037" s="236">
        <v>0</v>
      </c>
      <c r="H1037" s="236">
        <v>0</v>
      </c>
      <c r="I1037" s="225" t="s">
        <v>1</v>
      </c>
      <c r="J1037" s="225" t="s">
        <v>1407</v>
      </c>
      <c r="K1037" s="232" t="s">
        <v>3853</v>
      </c>
      <c r="L1037" s="233" t="s">
        <v>4878</v>
      </c>
      <c r="M1037" s="233" t="s">
        <v>4938</v>
      </c>
      <c r="N1037" s="57"/>
      <c r="O1037" s="57"/>
      <c r="P1037" s="238" t="s">
        <v>3362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2278</v>
      </c>
      <c r="X1037" s="59" t="s">
        <v>2278</v>
      </c>
      <c r="Y1037" s="59" t="s">
        <v>2278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30" t="s">
        <v>3839</v>
      </c>
      <c r="D1038" s="230" t="s">
        <v>7</v>
      </c>
      <c r="E1038" s="225" t="s">
        <v>527</v>
      </c>
      <c r="F1038" s="225" t="s">
        <v>5132</v>
      </c>
      <c r="G1038" s="236">
        <v>0</v>
      </c>
      <c r="H1038" s="236">
        <v>0</v>
      </c>
      <c r="I1038" s="225" t="s">
        <v>1</v>
      </c>
      <c r="J1038" s="225" t="s">
        <v>1407</v>
      </c>
      <c r="K1038" s="232" t="s">
        <v>3853</v>
      </c>
      <c r="L1038" s="233" t="s">
        <v>4878</v>
      </c>
      <c r="M1038" s="233" t="s">
        <v>4938</v>
      </c>
      <c r="N1038" s="57"/>
      <c r="O1038" s="57"/>
      <c r="P1038" s="238" t="s">
        <v>3363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2278</v>
      </c>
      <c r="X1038" s="59" t="s">
        <v>2278</v>
      </c>
      <c r="Y1038" s="59" t="s">
        <v>2278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30" t="s">
        <v>3839</v>
      </c>
      <c r="D1039" s="230" t="s">
        <v>7</v>
      </c>
      <c r="E1039" s="225" t="s">
        <v>527</v>
      </c>
      <c r="F1039" s="225" t="s">
        <v>5133</v>
      </c>
      <c r="G1039" s="236">
        <v>0</v>
      </c>
      <c r="H1039" s="236">
        <v>0</v>
      </c>
      <c r="I1039" s="225" t="s">
        <v>1</v>
      </c>
      <c r="J1039" s="225" t="s">
        <v>1407</v>
      </c>
      <c r="K1039" s="232" t="s">
        <v>3853</v>
      </c>
      <c r="L1039" s="233" t="s">
        <v>4878</v>
      </c>
      <c r="M1039" s="233" t="s">
        <v>4938</v>
      </c>
      <c r="N1039" s="57"/>
      <c r="O1039" s="57"/>
      <c r="P1039" s="238" t="s">
        <v>3364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2278</v>
      </c>
      <c r="X1039" s="59" t="s">
        <v>2278</v>
      </c>
      <c r="Y1039" s="59" t="s">
        <v>2278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30" t="s">
        <v>3839</v>
      </c>
      <c r="D1040" s="230" t="s">
        <v>7</v>
      </c>
      <c r="E1040" s="225" t="s">
        <v>527</v>
      </c>
      <c r="F1040" s="225" t="s">
        <v>5134</v>
      </c>
      <c r="G1040" s="236">
        <v>0</v>
      </c>
      <c r="H1040" s="236">
        <v>0</v>
      </c>
      <c r="I1040" s="225" t="s">
        <v>1</v>
      </c>
      <c r="J1040" s="225" t="s">
        <v>1407</v>
      </c>
      <c r="K1040" s="232" t="s">
        <v>3853</v>
      </c>
      <c r="L1040" s="233" t="s">
        <v>4878</v>
      </c>
      <c r="M1040" s="233" t="s">
        <v>4938</v>
      </c>
      <c r="N1040" s="57"/>
      <c r="O1040" s="57"/>
      <c r="P1040" s="238" t="s">
        <v>3365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2278</v>
      </c>
      <c r="X1040" s="59" t="s">
        <v>2278</v>
      </c>
      <c r="Y1040" s="59" t="s">
        <v>2278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30" t="s">
        <v>3839</v>
      </c>
      <c r="D1041" s="230" t="s">
        <v>7</v>
      </c>
      <c r="E1041" s="225" t="s">
        <v>527</v>
      </c>
      <c r="F1041" s="225" t="s">
        <v>5135</v>
      </c>
      <c r="G1041" s="236">
        <v>0</v>
      </c>
      <c r="H1041" s="236">
        <v>0</v>
      </c>
      <c r="I1041" s="225" t="s">
        <v>1</v>
      </c>
      <c r="J1041" s="225" t="s">
        <v>1407</v>
      </c>
      <c r="K1041" s="232" t="s">
        <v>3853</v>
      </c>
      <c r="L1041" s="233" t="s">
        <v>4878</v>
      </c>
      <c r="M1041" s="233" t="s">
        <v>4938</v>
      </c>
      <c r="N1041" s="57"/>
      <c r="O1041" s="57"/>
      <c r="P1041" s="238" t="s">
        <v>3366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2278</v>
      </c>
      <c r="X1041" s="59" t="s">
        <v>2278</v>
      </c>
      <c r="Y1041" s="59" t="s">
        <v>2278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30" t="s">
        <v>3839</v>
      </c>
      <c r="D1042" s="230" t="s">
        <v>7</v>
      </c>
      <c r="E1042" s="225" t="s">
        <v>527</v>
      </c>
      <c r="F1042" s="225" t="s">
        <v>5136</v>
      </c>
      <c r="G1042" s="236">
        <v>0</v>
      </c>
      <c r="H1042" s="236">
        <v>0</v>
      </c>
      <c r="I1042" s="225" t="s">
        <v>1</v>
      </c>
      <c r="J1042" s="225" t="s">
        <v>1407</v>
      </c>
      <c r="K1042" s="232" t="s">
        <v>3853</v>
      </c>
      <c r="L1042" s="233" t="s">
        <v>4878</v>
      </c>
      <c r="M1042" s="233" t="s">
        <v>4938</v>
      </c>
      <c r="N1042" s="57"/>
      <c r="O1042" s="57"/>
      <c r="P1042" s="238" t="s">
        <v>5064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2278</v>
      </c>
      <c r="X1042" s="59" t="s">
        <v>2278</v>
      </c>
      <c r="Y1042" s="59" t="s">
        <v>2278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30" t="s">
        <v>3839</v>
      </c>
      <c r="D1043" s="230" t="s">
        <v>7</v>
      </c>
      <c r="E1043" s="225" t="s">
        <v>527</v>
      </c>
      <c r="F1043" s="225" t="s">
        <v>5137</v>
      </c>
      <c r="G1043" s="236">
        <v>0</v>
      </c>
      <c r="H1043" s="236">
        <v>0</v>
      </c>
      <c r="I1043" s="225" t="s">
        <v>1</v>
      </c>
      <c r="J1043" s="225" t="s">
        <v>1407</v>
      </c>
      <c r="K1043" s="232" t="s">
        <v>3853</v>
      </c>
      <c r="L1043" s="233" t="s">
        <v>4878</v>
      </c>
      <c r="M1043" s="233" t="s">
        <v>4938</v>
      </c>
      <c r="N1043" s="57"/>
      <c r="O1043" s="57"/>
      <c r="P1043" s="238" t="s">
        <v>5065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2278</v>
      </c>
      <c r="X1043" s="59" t="s">
        <v>2278</v>
      </c>
      <c r="Y1043" s="59" t="s">
        <v>2278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30" t="s">
        <v>3839</v>
      </c>
      <c r="D1044" s="230" t="s">
        <v>7</v>
      </c>
      <c r="E1044" s="225" t="s">
        <v>527</v>
      </c>
      <c r="F1044" s="225" t="s">
        <v>5138</v>
      </c>
      <c r="G1044" s="236">
        <v>0</v>
      </c>
      <c r="H1044" s="236">
        <v>0</v>
      </c>
      <c r="I1044" s="225" t="s">
        <v>1</v>
      </c>
      <c r="J1044" s="225" t="s">
        <v>1407</v>
      </c>
      <c r="K1044" s="232" t="s">
        <v>3853</v>
      </c>
      <c r="L1044" s="233" t="s">
        <v>4878</v>
      </c>
      <c r="M1044" s="233" t="s">
        <v>4938</v>
      </c>
      <c r="N1044" s="57"/>
      <c r="O1044" s="57"/>
      <c r="P1044" s="238" t="s">
        <v>5066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2278</v>
      </c>
      <c r="X1044" s="59" t="s">
        <v>2278</v>
      </c>
      <c r="Y1044" s="59" t="s">
        <v>2278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30" t="s">
        <v>3839</v>
      </c>
      <c r="D1045" s="230" t="s">
        <v>7</v>
      </c>
      <c r="E1045" s="225" t="s">
        <v>527</v>
      </c>
      <c r="F1045" s="225" t="s">
        <v>5139</v>
      </c>
      <c r="G1045" s="236">
        <v>0</v>
      </c>
      <c r="H1045" s="236">
        <v>0</v>
      </c>
      <c r="I1045" s="225" t="s">
        <v>1</v>
      </c>
      <c r="J1045" s="225" t="s">
        <v>1407</v>
      </c>
      <c r="K1045" s="232" t="s">
        <v>3853</v>
      </c>
      <c r="L1045" s="233" t="s">
        <v>4878</v>
      </c>
      <c r="M1045" s="233" t="s">
        <v>4938</v>
      </c>
      <c r="N1045" s="57"/>
      <c r="O1045" s="57"/>
      <c r="P1045" s="238" t="s">
        <v>5067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2278</v>
      </c>
      <c r="X1045" s="59" t="s">
        <v>2278</v>
      </c>
      <c r="Y1045" s="59" t="s">
        <v>2278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30" t="s">
        <v>3839</v>
      </c>
      <c r="D1046" s="230" t="s">
        <v>7</v>
      </c>
      <c r="E1046" s="225" t="s">
        <v>527</v>
      </c>
      <c r="F1046" s="225" t="s">
        <v>5140</v>
      </c>
      <c r="G1046" s="236">
        <v>0</v>
      </c>
      <c r="H1046" s="236">
        <v>0</v>
      </c>
      <c r="I1046" s="225" t="s">
        <v>1</v>
      </c>
      <c r="J1046" s="225" t="s">
        <v>1407</v>
      </c>
      <c r="K1046" s="232" t="s">
        <v>3853</v>
      </c>
      <c r="L1046" s="233" t="s">
        <v>4878</v>
      </c>
      <c r="M1046" s="233" t="s">
        <v>4938</v>
      </c>
      <c r="N1046" s="57"/>
      <c r="O1046" s="57"/>
      <c r="P1046" s="238" t="s">
        <v>5068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2278</v>
      </c>
      <c r="X1046" s="59" t="s">
        <v>2278</v>
      </c>
      <c r="Y1046" s="59" t="s">
        <v>2278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30" t="s">
        <v>3839</v>
      </c>
      <c r="D1047" s="230" t="s">
        <v>7</v>
      </c>
      <c r="E1047" s="225" t="s">
        <v>527</v>
      </c>
      <c r="F1047" s="225" t="s">
        <v>5141</v>
      </c>
      <c r="G1047" s="236">
        <v>0</v>
      </c>
      <c r="H1047" s="236">
        <v>0</v>
      </c>
      <c r="I1047" s="225" t="s">
        <v>1</v>
      </c>
      <c r="J1047" s="225" t="s">
        <v>1407</v>
      </c>
      <c r="K1047" s="232" t="s">
        <v>3853</v>
      </c>
      <c r="L1047" s="233" t="s">
        <v>4878</v>
      </c>
      <c r="M1047" s="233" t="s">
        <v>4938</v>
      </c>
      <c r="N1047" s="57"/>
      <c r="O1047" s="57"/>
      <c r="P1047" s="238" t="s">
        <v>5069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2278</v>
      </c>
      <c r="X1047" s="59" t="s">
        <v>2278</v>
      </c>
      <c r="Y1047" s="59" t="s">
        <v>2278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30" t="s">
        <v>3839</v>
      </c>
      <c r="D1048" s="230" t="s">
        <v>7</v>
      </c>
      <c r="E1048" s="225" t="s">
        <v>527</v>
      </c>
      <c r="F1048" s="225" t="s">
        <v>5142</v>
      </c>
      <c r="G1048" s="236">
        <v>0</v>
      </c>
      <c r="H1048" s="236">
        <v>0</v>
      </c>
      <c r="I1048" s="225" t="s">
        <v>1</v>
      </c>
      <c r="J1048" s="225" t="s">
        <v>1407</v>
      </c>
      <c r="K1048" s="232" t="s">
        <v>3853</v>
      </c>
      <c r="L1048" s="233" t="s">
        <v>4878</v>
      </c>
      <c r="M1048" s="233" t="s">
        <v>4938</v>
      </c>
      <c r="N1048" s="57"/>
      <c r="O1048" s="57"/>
      <c r="P1048" s="238" t="s">
        <v>5070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2278</v>
      </c>
      <c r="X1048" s="59" t="s">
        <v>2278</v>
      </c>
      <c r="Y1048" s="59" t="s">
        <v>2278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30" t="s">
        <v>3839</v>
      </c>
      <c r="D1049" s="230" t="s">
        <v>7</v>
      </c>
      <c r="E1049" s="225" t="s">
        <v>527</v>
      </c>
      <c r="F1049" s="225" t="s">
        <v>5143</v>
      </c>
      <c r="G1049" s="236">
        <v>0</v>
      </c>
      <c r="H1049" s="236">
        <v>0</v>
      </c>
      <c r="I1049" s="225" t="s">
        <v>1</v>
      </c>
      <c r="J1049" s="225" t="s">
        <v>1407</v>
      </c>
      <c r="K1049" s="232" t="s">
        <v>3853</v>
      </c>
      <c r="L1049" s="233" t="s">
        <v>4878</v>
      </c>
      <c r="M1049" s="233" t="s">
        <v>4938</v>
      </c>
      <c r="N1049" s="57"/>
      <c r="O1049" s="57"/>
      <c r="P1049" s="238" t="s">
        <v>5071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2278</v>
      </c>
      <c r="X1049" s="59" t="s">
        <v>2278</v>
      </c>
      <c r="Y1049" s="59" t="s">
        <v>2278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30" t="s">
        <v>3839</v>
      </c>
      <c r="D1050" s="230" t="s">
        <v>7</v>
      </c>
      <c r="E1050" s="225" t="s">
        <v>527</v>
      </c>
      <c r="F1050" s="225" t="s">
        <v>5144</v>
      </c>
      <c r="G1050" s="236">
        <v>0</v>
      </c>
      <c r="H1050" s="236">
        <v>0</v>
      </c>
      <c r="I1050" s="225" t="s">
        <v>1</v>
      </c>
      <c r="J1050" s="225" t="s">
        <v>1407</v>
      </c>
      <c r="K1050" s="232" t="s">
        <v>3853</v>
      </c>
      <c r="L1050" s="233" t="s">
        <v>4878</v>
      </c>
      <c r="M1050" s="233" t="s">
        <v>4938</v>
      </c>
      <c r="N1050" s="57"/>
      <c r="O1050" s="57"/>
      <c r="P1050" s="238" t="s">
        <v>5072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2278</v>
      </c>
      <c r="X1050" s="59" t="s">
        <v>2278</v>
      </c>
      <c r="Y1050" s="59" t="s">
        <v>2278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30" t="s">
        <v>3839</v>
      </c>
      <c r="D1051" s="230" t="s">
        <v>7</v>
      </c>
      <c r="E1051" s="225" t="s">
        <v>527</v>
      </c>
      <c r="F1051" s="225" t="s">
        <v>5145</v>
      </c>
      <c r="G1051" s="236">
        <v>0</v>
      </c>
      <c r="H1051" s="236">
        <v>0</v>
      </c>
      <c r="I1051" s="225" t="s">
        <v>1</v>
      </c>
      <c r="J1051" s="225" t="s">
        <v>1407</v>
      </c>
      <c r="K1051" s="232" t="s">
        <v>3853</v>
      </c>
      <c r="L1051" s="233" t="s">
        <v>4878</v>
      </c>
      <c r="M1051" s="233" t="s">
        <v>4938</v>
      </c>
      <c r="N1051" s="57"/>
      <c r="O1051" s="57"/>
      <c r="P1051" s="238" t="s">
        <v>5073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2278</v>
      </c>
      <c r="X1051" s="59" t="s">
        <v>2278</v>
      </c>
      <c r="Y1051" s="59" t="s">
        <v>2278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30" t="s">
        <v>3839</v>
      </c>
      <c r="D1052" s="230" t="s">
        <v>7</v>
      </c>
      <c r="E1052" s="225" t="s">
        <v>527</v>
      </c>
      <c r="F1052" s="225" t="s">
        <v>5146</v>
      </c>
      <c r="G1052" s="236">
        <v>0</v>
      </c>
      <c r="H1052" s="236">
        <v>0</v>
      </c>
      <c r="I1052" s="225" t="s">
        <v>1</v>
      </c>
      <c r="J1052" s="225" t="s">
        <v>1407</v>
      </c>
      <c r="K1052" s="232" t="s">
        <v>3853</v>
      </c>
      <c r="L1052" s="233" t="s">
        <v>4878</v>
      </c>
      <c r="M1052" s="233" t="s">
        <v>4938</v>
      </c>
      <c r="N1052" s="57"/>
      <c r="O1052" s="57"/>
      <c r="P1052" s="238" t="s">
        <v>5074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2278</v>
      </c>
      <c r="X1052" s="59" t="s">
        <v>2278</v>
      </c>
      <c r="Y1052" s="59" t="s">
        <v>2278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30" t="s">
        <v>3839</v>
      </c>
      <c r="D1053" s="230" t="s">
        <v>7</v>
      </c>
      <c r="E1053" s="225" t="s">
        <v>527</v>
      </c>
      <c r="F1053" s="225" t="s">
        <v>5147</v>
      </c>
      <c r="G1053" s="236">
        <v>0</v>
      </c>
      <c r="H1053" s="236">
        <v>0</v>
      </c>
      <c r="I1053" s="225" t="s">
        <v>1</v>
      </c>
      <c r="J1053" s="225" t="s">
        <v>1407</v>
      </c>
      <c r="K1053" s="232" t="s">
        <v>3853</v>
      </c>
      <c r="L1053" s="233" t="s">
        <v>4878</v>
      </c>
      <c r="M1053" s="233" t="s">
        <v>4938</v>
      </c>
      <c r="N1053" s="57"/>
      <c r="O1053" s="57"/>
      <c r="P1053" s="238" t="s">
        <v>5075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2278</v>
      </c>
      <c r="X1053" s="59" t="s">
        <v>2278</v>
      </c>
      <c r="Y1053" s="59" t="s">
        <v>2278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30" t="s">
        <v>3839</v>
      </c>
      <c r="D1054" s="230" t="s">
        <v>7</v>
      </c>
      <c r="E1054" s="225" t="s">
        <v>527</v>
      </c>
      <c r="F1054" s="225" t="s">
        <v>5148</v>
      </c>
      <c r="G1054" s="234">
        <v>0</v>
      </c>
      <c r="H1054" s="234">
        <v>0</v>
      </c>
      <c r="I1054" s="225" t="s">
        <v>1</v>
      </c>
      <c r="J1054" s="225" t="s">
        <v>1407</v>
      </c>
      <c r="K1054" s="232" t="s">
        <v>3853</v>
      </c>
      <c r="L1054" s="233" t="s">
        <v>4878</v>
      </c>
      <c r="M1054" s="233" t="s">
        <v>4938</v>
      </c>
      <c r="N1054" s="57"/>
      <c r="O1054" s="57"/>
      <c r="P1054" s="238" t="s">
        <v>5076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2278</v>
      </c>
      <c r="X1054" s="59" t="s">
        <v>2278</v>
      </c>
      <c r="Y1054" s="59" t="s">
        <v>2278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30" t="s">
        <v>3839</v>
      </c>
      <c r="D1055" s="230" t="s">
        <v>7</v>
      </c>
      <c r="E1055" s="225" t="s">
        <v>527</v>
      </c>
      <c r="F1055" s="225" t="s">
        <v>5149</v>
      </c>
      <c r="G1055" s="236">
        <v>0</v>
      </c>
      <c r="H1055" s="236">
        <v>0</v>
      </c>
      <c r="I1055" s="225" t="s">
        <v>1</v>
      </c>
      <c r="J1055" s="225" t="s">
        <v>1407</v>
      </c>
      <c r="K1055" s="232" t="s">
        <v>3853</v>
      </c>
      <c r="L1055" s="233" t="s">
        <v>4878</v>
      </c>
      <c r="M1055" s="233" t="s">
        <v>4938</v>
      </c>
      <c r="N1055" s="57"/>
      <c r="O1055" s="57"/>
      <c r="P1055" s="238" t="s">
        <v>5077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2278</v>
      </c>
      <c r="X1055" s="59" t="s">
        <v>2278</v>
      </c>
      <c r="Y1055" s="59" t="s">
        <v>2278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30" t="s">
        <v>3839</v>
      </c>
      <c r="D1056" s="230" t="s">
        <v>7</v>
      </c>
      <c r="E1056" s="225" t="s">
        <v>527</v>
      </c>
      <c r="F1056" s="225" t="s">
        <v>5150</v>
      </c>
      <c r="G1056" s="236">
        <v>0</v>
      </c>
      <c r="H1056" s="236">
        <v>0</v>
      </c>
      <c r="I1056" s="225" t="s">
        <v>1</v>
      </c>
      <c r="J1056" s="225" t="s">
        <v>1407</v>
      </c>
      <c r="K1056" s="232" t="s">
        <v>3853</v>
      </c>
      <c r="L1056" s="233" t="s">
        <v>4878</v>
      </c>
      <c r="M1056" s="233" t="s">
        <v>4938</v>
      </c>
      <c r="N1056" s="57"/>
      <c r="O1056" s="57"/>
      <c r="P1056" s="238" t="s">
        <v>5078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2278</v>
      </c>
      <c r="X1056" s="59" t="s">
        <v>2278</v>
      </c>
      <c r="Y1056" s="59" t="s">
        <v>2278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30" t="s">
        <v>3839</v>
      </c>
      <c r="D1057" s="230" t="s">
        <v>7</v>
      </c>
      <c r="E1057" s="225" t="s">
        <v>527</v>
      </c>
      <c r="F1057" s="225" t="s">
        <v>5151</v>
      </c>
      <c r="G1057" s="236">
        <v>0</v>
      </c>
      <c r="H1057" s="236">
        <v>0</v>
      </c>
      <c r="I1057" s="225" t="s">
        <v>1</v>
      </c>
      <c r="J1057" s="225" t="s">
        <v>1407</v>
      </c>
      <c r="K1057" s="232" t="s">
        <v>3853</v>
      </c>
      <c r="L1057" s="233" t="s">
        <v>4878</v>
      </c>
      <c r="M1057" s="233" t="s">
        <v>4938</v>
      </c>
      <c r="N1057" s="57"/>
      <c r="O1057" s="57"/>
      <c r="P1057" s="238" t="s">
        <v>5079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2278</v>
      </c>
      <c r="X1057" s="59" t="s">
        <v>2278</v>
      </c>
      <c r="Y1057" s="59" t="s">
        <v>2278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30" t="s">
        <v>3839</v>
      </c>
      <c r="D1058" s="230" t="s">
        <v>7</v>
      </c>
      <c r="E1058" s="225" t="s">
        <v>527</v>
      </c>
      <c r="F1058" s="225" t="s">
        <v>5152</v>
      </c>
      <c r="G1058" s="236">
        <v>0</v>
      </c>
      <c r="H1058" s="236">
        <v>0</v>
      </c>
      <c r="I1058" s="225" t="s">
        <v>1</v>
      </c>
      <c r="J1058" s="225" t="s">
        <v>1407</v>
      </c>
      <c r="K1058" s="232" t="s">
        <v>3853</v>
      </c>
      <c r="L1058" s="233" t="s">
        <v>4878</v>
      </c>
      <c r="M1058" s="233" t="s">
        <v>4938</v>
      </c>
      <c r="N1058" s="57"/>
      <c r="O1058" s="57"/>
      <c r="P1058" s="238" t="s">
        <v>5080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2278</v>
      </c>
      <c r="X1058" s="59" t="s">
        <v>2278</v>
      </c>
      <c r="Y1058" s="59" t="s">
        <v>2278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30" t="s">
        <v>3839</v>
      </c>
      <c r="D1059" s="230" t="s">
        <v>7</v>
      </c>
      <c r="E1059" s="225" t="s">
        <v>527</v>
      </c>
      <c r="F1059" s="225" t="s">
        <v>5153</v>
      </c>
      <c r="G1059" s="236">
        <v>0</v>
      </c>
      <c r="H1059" s="236">
        <v>0</v>
      </c>
      <c r="I1059" s="225" t="s">
        <v>1</v>
      </c>
      <c r="J1059" s="225" t="s">
        <v>1407</v>
      </c>
      <c r="K1059" s="232" t="s">
        <v>3853</v>
      </c>
      <c r="L1059" s="233" t="s">
        <v>4878</v>
      </c>
      <c r="M1059" s="233" t="s">
        <v>4938</v>
      </c>
      <c r="N1059" s="57"/>
      <c r="O1059" s="57"/>
      <c r="P1059" s="238" t="s">
        <v>5081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2278</v>
      </c>
      <c r="X1059" s="59" t="s">
        <v>2278</v>
      </c>
      <c r="Y1059" s="59" t="s">
        <v>2278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30" t="s">
        <v>3839</v>
      </c>
      <c r="D1060" s="230" t="s">
        <v>7</v>
      </c>
      <c r="E1060" s="225" t="s">
        <v>527</v>
      </c>
      <c r="F1060" s="225" t="s">
        <v>5154</v>
      </c>
      <c r="G1060" s="236">
        <v>0</v>
      </c>
      <c r="H1060" s="236">
        <v>0</v>
      </c>
      <c r="I1060" s="225" t="s">
        <v>1</v>
      </c>
      <c r="J1060" s="225" t="s">
        <v>1407</v>
      </c>
      <c r="K1060" s="232" t="s">
        <v>3853</v>
      </c>
      <c r="L1060" s="233" t="s">
        <v>4878</v>
      </c>
      <c r="M1060" s="233" t="s">
        <v>4938</v>
      </c>
      <c r="N1060" s="57"/>
      <c r="O1060" s="57"/>
      <c r="P1060" s="238" t="s">
        <v>5082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2278</v>
      </c>
      <c r="X1060" s="59" t="s">
        <v>2278</v>
      </c>
      <c r="Y1060" s="59" t="s">
        <v>2278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30" t="s">
        <v>3840</v>
      </c>
      <c r="D1061" s="230" t="s">
        <v>3162</v>
      </c>
      <c r="E1061" s="225" t="s">
        <v>527</v>
      </c>
      <c r="F1061" s="225" t="s">
        <v>5155</v>
      </c>
      <c r="G1061" s="236">
        <v>0</v>
      </c>
      <c r="H1061" s="236">
        <v>0</v>
      </c>
      <c r="I1061" s="225" t="s">
        <v>1</v>
      </c>
      <c r="J1061" s="225" t="s">
        <v>1407</v>
      </c>
      <c r="K1061" s="232" t="s">
        <v>3853</v>
      </c>
      <c r="L1061" s="233" t="s">
        <v>4878</v>
      </c>
      <c r="M1061" s="233" t="s">
        <v>4938</v>
      </c>
      <c r="N1061" s="57"/>
      <c r="O1061" s="57"/>
      <c r="P1061" s="238" t="s">
        <v>3162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2278</v>
      </c>
      <c r="X1061" s="59" t="s">
        <v>2278</v>
      </c>
      <c r="Y1061" s="59" t="s">
        <v>2278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30" t="s">
        <v>3839</v>
      </c>
      <c r="D1062" s="230" t="s">
        <v>7</v>
      </c>
      <c r="E1062" s="225" t="s">
        <v>527</v>
      </c>
      <c r="F1062" s="225" t="s">
        <v>5156</v>
      </c>
      <c r="G1062" s="236">
        <v>0</v>
      </c>
      <c r="H1062" s="236">
        <v>0</v>
      </c>
      <c r="I1062" s="225" t="s">
        <v>1</v>
      </c>
      <c r="J1062" s="225" t="s">
        <v>1407</v>
      </c>
      <c r="K1062" s="232" t="s">
        <v>3853</v>
      </c>
      <c r="L1062" s="233" t="s">
        <v>4878</v>
      </c>
      <c r="M1062" s="233" t="s">
        <v>4938</v>
      </c>
      <c r="N1062" s="57"/>
      <c r="O1062" s="57"/>
      <c r="P1062" s="238" t="s">
        <v>5083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2278</v>
      </c>
      <c r="X1062" s="59" t="s">
        <v>2278</v>
      </c>
      <c r="Y1062" s="59" t="s">
        <v>2278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30" t="s">
        <v>3839</v>
      </c>
      <c r="D1063" s="230" t="s">
        <v>7</v>
      </c>
      <c r="E1063" s="225" t="s">
        <v>527</v>
      </c>
      <c r="F1063" s="225" t="s">
        <v>5157</v>
      </c>
      <c r="G1063" s="236">
        <v>0</v>
      </c>
      <c r="H1063" s="236">
        <v>0</v>
      </c>
      <c r="I1063" s="225" t="s">
        <v>1</v>
      </c>
      <c r="J1063" s="225" t="s">
        <v>1407</v>
      </c>
      <c r="K1063" s="232" t="s">
        <v>3853</v>
      </c>
      <c r="L1063" s="233" t="s">
        <v>4878</v>
      </c>
      <c r="M1063" s="233" t="s">
        <v>4938</v>
      </c>
      <c r="N1063" s="57"/>
      <c r="O1063" s="57"/>
      <c r="P1063" s="238" t="s">
        <v>5084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2278</v>
      </c>
      <c r="X1063" s="59" t="s">
        <v>2278</v>
      </c>
      <c r="Y1063" s="59" t="s">
        <v>2278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30" t="s">
        <v>3839</v>
      </c>
      <c r="D1064" s="230" t="s">
        <v>7</v>
      </c>
      <c r="E1064" s="225" t="s">
        <v>527</v>
      </c>
      <c r="F1064" s="225" t="s">
        <v>5158</v>
      </c>
      <c r="G1064" s="236">
        <v>0</v>
      </c>
      <c r="H1064" s="236">
        <v>0</v>
      </c>
      <c r="I1064" s="225" t="s">
        <v>1</v>
      </c>
      <c r="J1064" s="225" t="s">
        <v>1407</v>
      </c>
      <c r="K1064" s="232" t="s">
        <v>3853</v>
      </c>
      <c r="L1064" s="233" t="s">
        <v>4878</v>
      </c>
      <c r="M1064" s="233" t="s">
        <v>4938</v>
      </c>
      <c r="N1064" s="57"/>
      <c r="O1064" s="57"/>
      <c r="P1064" s="238" t="s">
        <v>5085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2278</v>
      </c>
      <c r="X1064" s="59" t="s">
        <v>2278</v>
      </c>
      <c r="Y1064" s="59" t="s">
        <v>2278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30" t="s">
        <v>3839</v>
      </c>
      <c r="D1065" s="230" t="s">
        <v>7</v>
      </c>
      <c r="E1065" s="225" t="s">
        <v>527</v>
      </c>
      <c r="F1065" s="225" t="s">
        <v>5159</v>
      </c>
      <c r="G1065" s="236">
        <v>0</v>
      </c>
      <c r="H1065" s="236">
        <v>0</v>
      </c>
      <c r="I1065" s="225" t="s">
        <v>1</v>
      </c>
      <c r="J1065" s="225" t="s">
        <v>1407</v>
      </c>
      <c r="K1065" s="232" t="s">
        <v>3853</v>
      </c>
      <c r="L1065" s="233" t="s">
        <v>4878</v>
      </c>
      <c r="M1065" s="233" t="s">
        <v>4938</v>
      </c>
      <c r="N1065" s="57"/>
      <c r="O1065" s="57"/>
      <c r="P1065" s="238" t="s">
        <v>5086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2278</v>
      </c>
      <c r="X1065" s="59" t="s">
        <v>2278</v>
      </c>
      <c r="Y1065" s="59" t="s">
        <v>2278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30" t="s">
        <v>3839</v>
      </c>
      <c r="D1066" s="230" t="s">
        <v>7</v>
      </c>
      <c r="E1066" s="225" t="s">
        <v>527</v>
      </c>
      <c r="F1066" s="225" t="s">
        <v>5160</v>
      </c>
      <c r="G1066" s="236">
        <v>0</v>
      </c>
      <c r="H1066" s="236">
        <v>0</v>
      </c>
      <c r="I1066" s="225" t="s">
        <v>1</v>
      </c>
      <c r="J1066" s="225" t="s">
        <v>1407</v>
      </c>
      <c r="K1066" s="232" t="s">
        <v>3853</v>
      </c>
      <c r="L1066" s="233" t="s">
        <v>4878</v>
      </c>
      <c r="M1066" s="233" t="s">
        <v>4938</v>
      </c>
      <c r="N1066" s="57"/>
      <c r="O1066" s="57"/>
      <c r="P1066" s="238" t="s">
        <v>5087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2278</v>
      </c>
      <c r="X1066" s="59" t="s">
        <v>2278</v>
      </c>
      <c r="Y1066" s="59" t="s">
        <v>2278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30" t="s">
        <v>3839</v>
      </c>
      <c r="D1067" s="230" t="s">
        <v>7</v>
      </c>
      <c r="E1067" s="225" t="s">
        <v>527</v>
      </c>
      <c r="F1067" s="226" t="s">
        <v>5161</v>
      </c>
      <c r="G1067" s="235">
        <v>0</v>
      </c>
      <c r="H1067" s="235">
        <v>0</v>
      </c>
      <c r="I1067" s="225" t="s">
        <v>1</v>
      </c>
      <c r="J1067" s="225" t="s">
        <v>1407</v>
      </c>
      <c r="K1067" s="232" t="s">
        <v>3853</v>
      </c>
      <c r="L1067" s="233" t="s">
        <v>4878</v>
      </c>
      <c r="M1067" s="233" t="s">
        <v>4938</v>
      </c>
      <c r="P1067" s="238" t="s">
        <v>5088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2278</v>
      </c>
      <c r="X1067" s="98" t="s">
        <v>2278</v>
      </c>
      <c r="Y1067" s="98" t="s">
        <v>2278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30" t="s">
        <v>3839</v>
      </c>
      <c r="D1068" s="230" t="s">
        <v>7</v>
      </c>
      <c r="E1068" s="225" t="s">
        <v>527</v>
      </c>
      <c r="F1068" s="225" t="s">
        <v>5162</v>
      </c>
      <c r="G1068" s="234">
        <v>0</v>
      </c>
      <c r="H1068" s="234">
        <v>0</v>
      </c>
      <c r="I1068" s="225" t="s">
        <v>1</v>
      </c>
      <c r="J1068" s="225" t="s">
        <v>1407</v>
      </c>
      <c r="K1068" s="232" t="s">
        <v>3853</v>
      </c>
      <c r="L1068" s="233" t="s">
        <v>4878</v>
      </c>
      <c r="M1068" s="233" t="s">
        <v>4938</v>
      </c>
      <c r="N1068" s="57"/>
      <c r="O1068" s="57"/>
      <c r="P1068" s="238" t="s">
        <v>3367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2278</v>
      </c>
      <c r="X1068" s="59" t="s">
        <v>2278</v>
      </c>
      <c r="Y1068" s="59" t="s">
        <v>2278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30" t="s">
        <v>3839</v>
      </c>
      <c r="D1069" s="230" t="s">
        <v>7</v>
      </c>
      <c r="E1069" s="225" t="s">
        <v>527</v>
      </c>
      <c r="F1069" s="225" t="s">
        <v>5163</v>
      </c>
      <c r="G1069" s="236">
        <v>0</v>
      </c>
      <c r="H1069" s="236">
        <v>0</v>
      </c>
      <c r="I1069" s="225" t="s">
        <v>1</v>
      </c>
      <c r="J1069" s="225" t="s">
        <v>1407</v>
      </c>
      <c r="K1069" s="232" t="s">
        <v>3853</v>
      </c>
      <c r="L1069" s="233" t="s">
        <v>4878</v>
      </c>
      <c r="M1069" s="233" t="s">
        <v>4938</v>
      </c>
      <c r="N1069" s="57"/>
      <c r="O1069" s="57"/>
      <c r="P1069" s="238" t="s">
        <v>5089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2278</v>
      </c>
      <c r="X1069" s="59" t="s">
        <v>2278</v>
      </c>
      <c r="Y1069" s="59" t="s">
        <v>2278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30" t="s">
        <v>3839</v>
      </c>
      <c r="D1070" s="230" t="s">
        <v>7</v>
      </c>
      <c r="E1070" s="225" t="s">
        <v>527</v>
      </c>
      <c r="F1070" s="226" t="s">
        <v>5164</v>
      </c>
      <c r="G1070" s="235">
        <v>0</v>
      </c>
      <c r="H1070" s="235">
        <v>0</v>
      </c>
      <c r="I1070" s="225" t="s">
        <v>1</v>
      </c>
      <c r="J1070" s="225" t="s">
        <v>1407</v>
      </c>
      <c r="K1070" s="232" t="s">
        <v>3853</v>
      </c>
      <c r="L1070" s="233" t="s">
        <v>4878</v>
      </c>
      <c r="M1070" s="233" t="s">
        <v>4938</v>
      </c>
      <c r="P1070" s="238" t="s">
        <v>5090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2278</v>
      </c>
      <c r="X1070" s="98" t="s">
        <v>2278</v>
      </c>
      <c r="Y1070" s="98" t="s">
        <v>2278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30" t="s">
        <v>3839</v>
      </c>
      <c r="D1071" s="230" t="s">
        <v>7</v>
      </c>
      <c r="E1071" s="225" t="s">
        <v>527</v>
      </c>
      <c r="F1071" s="225" t="s">
        <v>5165</v>
      </c>
      <c r="G1071" s="234">
        <v>0</v>
      </c>
      <c r="H1071" s="234">
        <v>0</v>
      </c>
      <c r="I1071" s="225" t="s">
        <v>1</v>
      </c>
      <c r="J1071" s="225" t="s">
        <v>1407</v>
      </c>
      <c r="K1071" s="232" t="s">
        <v>3853</v>
      </c>
      <c r="L1071" s="233" t="s">
        <v>4878</v>
      </c>
      <c r="M1071" s="233" t="s">
        <v>4938</v>
      </c>
      <c r="N1071" s="57"/>
      <c r="O1071" s="57"/>
      <c r="P1071" s="238" t="s">
        <v>5091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2278</v>
      </c>
      <c r="X1071" s="59" t="s">
        <v>2278</v>
      </c>
      <c r="Y1071" s="59" t="s">
        <v>2278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30" t="s">
        <v>3839</v>
      </c>
      <c r="D1072" s="230" t="s">
        <v>7</v>
      </c>
      <c r="E1072" s="225" t="s">
        <v>527</v>
      </c>
      <c r="F1072" s="225" t="s">
        <v>5166</v>
      </c>
      <c r="G1072" s="236">
        <v>0</v>
      </c>
      <c r="H1072" s="236">
        <v>0</v>
      </c>
      <c r="I1072" s="225" t="s">
        <v>1</v>
      </c>
      <c r="J1072" s="225" t="s">
        <v>1407</v>
      </c>
      <c r="K1072" s="232" t="s">
        <v>3853</v>
      </c>
      <c r="L1072" s="233" t="s">
        <v>4878</v>
      </c>
      <c r="M1072" s="233" t="s">
        <v>4938</v>
      </c>
      <c r="N1072" s="57"/>
      <c r="O1072" s="57"/>
      <c r="P1072" s="238" t="s">
        <v>5092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2278</v>
      </c>
      <c r="X1072" s="59" t="s">
        <v>2278</v>
      </c>
      <c r="Y1072" s="59" t="s">
        <v>2278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30" t="s">
        <v>3839</v>
      </c>
      <c r="D1073" s="230" t="s">
        <v>7</v>
      </c>
      <c r="E1073" s="225" t="s">
        <v>527</v>
      </c>
      <c r="F1073" s="225" t="s">
        <v>5167</v>
      </c>
      <c r="G1073" s="236">
        <v>0</v>
      </c>
      <c r="H1073" s="236">
        <v>0</v>
      </c>
      <c r="I1073" s="225" t="s">
        <v>1</v>
      </c>
      <c r="J1073" s="225" t="s">
        <v>1407</v>
      </c>
      <c r="K1073" s="232" t="s">
        <v>3853</v>
      </c>
      <c r="L1073" s="233" t="s">
        <v>4878</v>
      </c>
      <c r="M1073" s="233" t="s">
        <v>4938</v>
      </c>
      <c r="N1073" s="57"/>
      <c r="O1073" s="57"/>
      <c r="P1073" s="238" t="s">
        <v>3368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2278</v>
      </c>
      <c r="X1073" s="59" t="s">
        <v>2278</v>
      </c>
      <c r="Y1073" s="59" t="s">
        <v>2278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30" t="s">
        <v>3839</v>
      </c>
      <c r="D1074" s="230" t="s">
        <v>7</v>
      </c>
      <c r="E1074" s="225" t="s">
        <v>527</v>
      </c>
      <c r="F1074" s="225" t="s">
        <v>5168</v>
      </c>
      <c r="G1074" s="236">
        <v>0</v>
      </c>
      <c r="H1074" s="236">
        <v>0</v>
      </c>
      <c r="I1074" s="225" t="s">
        <v>1</v>
      </c>
      <c r="J1074" s="225" t="s">
        <v>1407</v>
      </c>
      <c r="K1074" s="232" t="s">
        <v>3853</v>
      </c>
      <c r="L1074" s="233" t="s">
        <v>4878</v>
      </c>
      <c r="M1074" s="233" t="s">
        <v>4938</v>
      </c>
      <c r="N1074" s="57"/>
      <c r="O1074" s="57"/>
      <c r="P1074" s="238" t="s">
        <v>3369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30" t="s">
        <v>3839</v>
      </c>
      <c r="D1075" s="230" t="s">
        <v>7</v>
      </c>
      <c r="E1075" s="225" t="s">
        <v>527</v>
      </c>
      <c r="F1075" s="225" t="s">
        <v>5169</v>
      </c>
      <c r="G1075" s="236">
        <v>0</v>
      </c>
      <c r="H1075" s="236">
        <v>0</v>
      </c>
      <c r="I1075" s="225" t="s">
        <v>1</v>
      </c>
      <c r="J1075" s="225" t="s">
        <v>1407</v>
      </c>
      <c r="K1075" s="232" t="s">
        <v>3853</v>
      </c>
      <c r="L1075" s="233" t="s">
        <v>4878</v>
      </c>
      <c r="M1075" s="233" t="s">
        <v>4938</v>
      </c>
      <c r="N1075" s="57"/>
      <c r="O1075" s="57"/>
      <c r="P1075" s="238" t="s">
        <v>3370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30" t="s">
        <v>3839</v>
      </c>
      <c r="D1076" s="230" t="s">
        <v>7</v>
      </c>
      <c r="E1076" s="225" t="s">
        <v>527</v>
      </c>
      <c r="F1076" s="225" t="s">
        <v>5170</v>
      </c>
      <c r="G1076" s="236">
        <v>0</v>
      </c>
      <c r="H1076" s="236">
        <v>0</v>
      </c>
      <c r="I1076" s="225" t="s">
        <v>1</v>
      </c>
      <c r="J1076" s="225" t="s">
        <v>1407</v>
      </c>
      <c r="K1076" s="232" t="s">
        <v>3853</v>
      </c>
      <c r="L1076" s="233" t="s">
        <v>4878</v>
      </c>
      <c r="M1076" s="233" t="s">
        <v>4938</v>
      </c>
      <c r="N1076" s="57"/>
      <c r="O1076" s="57"/>
      <c r="P1076" s="238" t="s">
        <v>5093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2278</v>
      </c>
      <c r="X1076" s="59" t="s">
        <v>2278</v>
      </c>
      <c r="Y1076" s="59" t="s">
        <v>2278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30" t="s">
        <v>3839</v>
      </c>
      <c r="D1077" s="230" t="s">
        <v>7</v>
      </c>
      <c r="E1077" s="225" t="s">
        <v>527</v>
      </c>
      <c r="F1077" s="225" t="s">
        <v>5171</v>
      </c>
      <c r="G1077" s="236">
        <v>0</v>
      </c>
      <c r="H1077" s="236">
        <v>0</v>
      </c>
      <c r="I1077" s="225" t="s">
        <v>1</v>
      </c>
      <c r="J1077" s="225" t="s">
        <v>1407</v>
      </c>
      <c r="K1077" s="232" t="s">
        <v>3853</v>
      </c>
      <c r="L1077" s="233" t="s">
        <v>4878</v>
      </c>
      <c r="M1077" s="233" t="s">
        <v>4938</v>
      </c>
      <c r="N1077" s="57"/>
      <c r="O1077" s="57"/>
      <c r="P1077" s="238" t="s">
        <v>5094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30" t="s">
        <v>3839</v>
      </c>
      <c r="D1078" s="230" t="s">
        <v>7</v>
      </c>
      <c r="E1078" s="225" t="s">
        <v>527</v>
      </c>
      <c r="F1078" s="225" t="s">
        <v>5172</v>
      </c>
      <c r="G1078" s="236">
        <v>0</v>
      </c>
      <c r="H1078" s="236">
        <v>0</v>
      </c>
      <c r="I1078" s="225" t="s">
        <v>1</v>
      </c>
      <c r="J1078" s="225" t="s">
        <v>1407</v>
      </c>
      <c r="K1078" s="232" t="s">
        <v>3853</v>
      </c>
      <c r="L1078" s="233" t="s">
        <v>4878</v>
      </c>
      <c r="M1078" s="233" t="s">
        <v>4938</v>
      </c>
      <c r="N1078" s="57"/>
      <c r="O1078" s="57"/>
      <c r="P1078" s="238" t="s">
        <v>5095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2278</v>
      </c>
      <c r="X1078" s="59" t="s">
        <v>2278</v>
      </c>
      <c r="Y1078" s="59" t="s">
        <v>2278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30" t="s">
        <v>3839</v>
      </c>
      <c r="D1079" s="230" t="s">
        <v>7</v>
      </c>
      <c r="E1079" s="225" t="s">
        <v>527</v>
      </c>
      <c r="F1079" s="225" t="s">
        <v>5173</v>
      </c>
      <c r="G1079" s="236">
        <v>0</v>
      </c>
      <c r="H1079" s="236">
        <v>0</v>
      </c>
      <c r="I1079" s="225" t="s">
        <v>1</v>
      </c>
      <c r="J1079" s="225" t="s">
        <v>1407</v>
      </c>
      <c r="K1079" s="232" t="s">
        <v>3853</v>
      </c>
      <c r="L1079" s="233" t="s">
        <v>4878</v>
      </c>
      <c r="M1079" s="233" t="s">
        <v>4938</v>
      </c>
      <c r="N1079" s="57"/>
      <c r="O1079" s="57"/>
      <c r="P1079" s="238" t="s">
        <v>5096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2278</v>
      </c>
      <c r="X1079" s="59" t="s">
        <v>2278</v>
      </c>
      <c r="Y1079" s="59" t="s">
        <v>2278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30" t="s">
        <v>3839</v>
      </c>
      <c r="D1080" s="230" t="s">
        <v>7</v>
      </c>
      <c r="E1080" s="225" t="s">
        <v>527</v>
      </c>
      <c r="F1080" s="225" t="s">
        <v>5174</v>
      </c>
      <c r="G1080" s="236">
        <v>0</v>
      </c>
      <c r="H1080" s="236">
        <v>0</v>
      </c>
      <c r="I1080" s="225" t="s">
        <v>1</v>
      </c>
      <c r="J1080" s="225" t="s">
        <v>1407</v>
      </c>
      <c r="K1080" s="232" t="s">
        <v>3853</v>
      </c>
      <c r="L1080" s="233" t="s">
        <v>4878</v>
      </c>
      <c r="M1080" s="233" t="s">
        <v>4938</v>
      </c>
      <c r="N1080" s="57"/>
      <c r="O1080" s="57"/>
      <c r="P1080" s="238" t="s">
        <v>5097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2278</v>
      </c>
      <c r="X1080" s="59" t="s">
        <v>2278</v>
      </c>
      <c r="Y1080" s="59" t="s">
        <v>2278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30" t="s">
        <v>3839</v>
      </c>
      <c r="D1081" s="230" t="s">
        <v>7</v>
      </c>
      <c r="E1081" s="225" t="s">
        <v>527</v>
      </c>
      <c r="F1081" s="225" t="s">
        <v>5175</v>
      </c>
      <c r="G1081" s="236">
        <v>0</v>
      </c>
      <c r="H1081" s="236">
        <v>0</v>
      </c>
      <c r="I1081" s="225" t="s">
        <v>1</v>
      </c>
      <c r="J1081" s="225" t="s">
        <v>1407</v>
      </c>
      <c r="K1081" s="232" t="s">
        <v>3853</v>
      </c>
      <c r="L1081" s="233" t="s">
        <v>4878</v>
      </c>
      <c r="M1081" s="233" t="s">
        <v>4938</v>
      </c>
      <c r="N1081" s="57"/>
      <c r="O1081" s="57"/>
      <c r="P1081" s="238" t="s">
        <v>5098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2278</v>
      </c>
      <c r="X1081" s="59" t="s">
        <v>2278</v>
      </c>
      <c r="Y1081" s="59" t="s">
        <v>2278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30" t="s">
        <v>3839</v>
      </c>
      <c r="D1082" s="230" t="s">
        <v>7</v>
      </c>
      <c r="E1082" s="225" t="s">
        <v>527</v>
      </c>
      <c r="F1082" s="225" t="s">
        <v>5176</v>
      </c>
      <c r="G1082" s="236">
        <v>0</v>
      </c>
      <c r="H1082" s="236">
        <v>0</v>
      </c>
      <c r="I1082" s="225" t="s">
        <v>1</v>
      </c>
      <c r="J1082" s="225" t="s">
        <v>1407</v>
      </c>
      <c r="K1082" s="232" t="s">
        <v>3853</v>
      </c>
      <c r="L1082" s="233" t="s">
        <v>4878</v>
      </c>
      <c r="M1082" s="233" t="s">
        <v>4938</v>
      </c>
      <c r="N1082" s="57"/>
      <c r="O1082" s="57"/>
      <c r="P1082" s="238" t="s">
        <v>5099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2278</v>
      </c>
      <c r="X1082" s="59" t="s">
        <v>2278</v>
      </c>
      <c r="Y1082" s="59" t="s">
        <v>2278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30" t="s">
        <v>3839</v>
      </c>
      <c r="D1083" s="230" t="s">
        <v>7</v>
      </c>
      <c r="E1083" s="225" t="s">
        <v>527</v>
      </c>
      <c r="F1083" s="225" t="s">
        <v>5177</v>
      </c>
      <c r="G1083" s="236">
        <v>0</v>
      </c>
      <c r="H1083" s="236">
        <v>0</v>
      </c>
      <c r="I1083" s="225" t="s">
        <v>1</v>
      </c>
      <c r="J1083" s="225" t="s">
        <v>1407</v>
      </c>
      <c r="K1083" s="232" t="s">
        <v>3853</v>
      </c>
      <c r="L1083" s="233" t="s">
        <v>4878</v>
      </c>
      <c r="M1083" s="233" t="s">
        <v>4938</v>
      </c>
      <c r="N1083" s="57"/>
      <c r="O1083" s="57"/>
      <c r="P1083" s="238" t="s">
        <v>5100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2278</v>
      </c>
      <c r="X1083" s="59" t="s">
        <v>2278</v>
      </c>
      <c r="Y1083" s="59" t="s">
        <v>2278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30" t="s">
        <v>3839</v>
      </c>
      <c r="D1084" s="230" t="s">
        <v>7</v>
      </c>
      <c r="E1084" s="225" t="s">
        <v>527</v>
      </c>
      <c r="F1084" s="225" t="s">
        <v>5178</v>
      </c>
      <c r="G1084" s="236">
        <v>0</v>
      </c>
      <c r="H1084" s="236">
        <v>0</v>
      </c>
      <c r="I1084" s="225" t="s">
        <v>1</v>
      </c>
      <c r="J1084" s="225" t="s">
        <v>1407</v>
      </c>
      <c r="K1084" s="232" t="s">
        <v>3853</v>
      </c>
      <c r="L1084" s="233" t="s">
        <v>4878</v>
      </c>
      <c r="M1084" s="233" t="s">
        <v>4938</v>
      </c>
      <c r="N1084" s="57"/>
      <c r="O1084" s="57"/>
      <c r="P1084" s="238" t="s">
        <v>5101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2278</v>
      </c>
      <c r="X1084" s="59" t="s">
        <v>2278</v>
      </c>
      <c r="Y1084" s="59" t="s">
        <v>2278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30" t="s">
        <v>3839</v>
      </c>
      <c r="D1085" s="230" t="s">
        <v>7</v>
      </c>
      <c r="E1085" s="225" t="s">
        <v>527</v>
      </c>
      <c r="F1085" s="225" t="s">
        <v>5179</v>
      </c>
      <c r="G1085" s="236">
        <v>0</v>
      </c>
      <c r="H1085" s="236">
        <v>0</v>
      </c>
      <c r="I1085" s="225" t="s">
        <v>1</v>
      </c>
      <c r="J1085" s="225" t="s">
        <v>1407</v>
      </c>
      <c r="K1085" s="232" t="s">
        <v>3853</v>
      </c>
      <c r="L1085" s="233" t="s">
        <v>4878</v>
      </c>
      <c r="M1085" s="233" t="s">
        <v>4938</v>
      </c>
      <c r="N1085" s="57"/>
      <c r="O1085" s="57"/>
      <c r="P1085" s="238" t="s">
        <v>3371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2278</v>
      </c>
      <c r="X1085" s="59" t="s">
        <v>2278</v>
      </c>
      <c r="Y1085" s="59" t="s">
        <v>2278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30" t="s">
        <v>3839</v>
      </c>
      <c r="D1086" s="230" t="s">
        <v>7</v>
      </c>
      <c r="E1086" s="225" t="s">
        <v>527</v>
      </c>
      <c r="F1086" s="225" t="s">
        <v>5180</v>
      </c>
      <c r="G1086" s="236">
        <v>0</v>
      </c>
      <c r="H1086" s="236">
        <v>0</v>
      </c>
      <c r="I1086" s="225" t="s">
        <v>1</v>
      </c>
      <c r="J1086" s="225" t="s">
        <v>1407</v>
      </c>
      <c r="K1086" s="232" t="s">
        <v>3853</v>
      </c>
      <c r="L1086" s="233" t="s">
        <v>4878</v>
      </c>
      <c r="M1086" s="233" t="s">
        <v>4938</v>
      </c>
      <c r="N1086" s="57"/>
      <c r="O1086" s="57"/>
      <c r="P1086" s="238" t="s">
        <v>5102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2278</v>
      </c>
      <c r="X1086" s="59" t="s">
        <v>2278</v>
      </c>
      <c r="Y1086" s="59" t="s">
        <v>2278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30" t="s">
        <v>3839</v>
      </c>
      <c r="D1087" s="230" t="s">
        <v>7</v>
      </c>
      <c r="E1087" s="225" t="s">
        <v>527</v>
      </c>
      <c r="F1087" s="225" t="s">
        <v>5181</v>
      </c>
      <c r="G1087" s="236">
        <v>0</v>
      </c>
      <c r="H1087" s="236">
        <v>0</v>
      </c>
      <c r="I1087" s="225" t="s">
        <v>1</v>
      </c>
      <c r="J1087" s="225" t="s">
        <v>1407</v>
      </c>
      <c r="K1087" s="232" t="s">
        <v>3853</v>
      </c>
      <c r="L1087" s="233" t="s">
        <v>4878</v>
      </c>
      <c r="M1087" s="233" t="s">
        <v>4938</v>
      </c>
      <c r="N1087" s="57"/>
      <c r="O1087" s="57"/>
      <c r="P1087" s="238" t="s">
        <v>5103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2278</v>
      </c>
      <c r="X1087" s="59" t="s">
        <v>2278</v>
      </c>
      <c r="Y1087" s="59" t="s">
        <v>2278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30" t="s">
        <v>3839</v>
      </c>
      <c r="D1088" s="230" t="s">
        <v>7</v>
      </c>
      <c r="E1088" s="225" t="s">
        <v>527</v>
      </c>
      <c r="F1088" s="225" t="s">
        <v>5182</v>
      </c>
      <c r="G1088" s="236">
        <v>0</v>
      </c>
      <c r="H1088" s="236">
        <v>0</v>
      </c>
      <c r="I1088" s="225" t="s">
        <v>1</v>
      </c>
      <c r="J1088" s="225" t="s">
        <v>1407</v>
      </c>
      <c r="K1088" s="232" t="s">
        <v>3853</v>
      </c>
      <c r="L1088" s="233" t="s">
        <v>4878</v>
      </c>
      <c r="M1088" s="233" t="s">
        <v>4938</v>
      </c>
      <c r="N1088" s="57"/>
      <c r="O1088" s="57"/>
      <c r="P1088" s="238" t="s">
        <v>5104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2278</v>
      </c>
      <c r="X1088" s="59" t="s">
        <v>2278</v>
      </c>
      <c r="Y1088" s="59" t="s">
        <v>2278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30" t="s">
        <v>3839</v>
      </c>
      <c r="D1089" s="230" t="s">
        <v>7</v>
      </c>
      <c r="E1089" s="225" t="s">
        <v>527</v>
      </c>
      <c r="F1089" s="225" t="s">
        <v>5183</v>
      </c>
      <c r="G1089" s="236">
        <v>0</v>
      </c>
      <c r="H1089" s="236">
        <v>0</v>
      </c>
      <c r="I1089" s="225" t="s">
        <v>1</v>
      </c>
      <c r="J1089" s="225" t="s">
        <v>1407</v>
      </c>
      <c r="K1089" s="232" t="s">
        <v>3853</v>
      </c>
      <c r="L1089" s="233" t="s">
        <v>4878</v>
      </c>
      <c r="M1089" s="233" t="s">
        <v>4938</v>
      </c>
      <c r="N1089" s="57"/>
      <c r="O1089" s="57"/>
      <c r="P1089" s="238" t="s">
        <v>5105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2278</v>
      </c>
      <c r="X1089" s="59" t="s">
        <v>2278</v>
      </c>
      <c r="Y1089" s="59" t="s">
        <v>2278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30" t="s">
        <v>3839</v>
      </c>
      <c r="D1090" s="230" t="s">
        <v>7</v>
      </c>
      <c r="E1090" s="225" t="s">
        <v>527</v>
      </c>
      <c r="F1090" s="225" t="s">
        <v>5184</v>
      </c>
      <c r="G1090" s="236">
        <v>0</v>
      </c>
      <c r="H1090" s="236">
        <v>0</v>
      </c>
      <c r="I1090" s="225" t="s">
        <v>1</v>
      </c>
      <c r="J1090" s="225" t="s">
        <v>1407</v>
      </c>
      <c r="K1090" s="232" t="s">
        <v>3853</v>
      </c>
      <c r="L1090" s="233" t="s">
        <v>4878</v>
      </c>
      <c r="M1090" s="233" t="s">
        <v>4938</v>
      </c>
      <c r="N1090" s="57"/>
      <c r="O1090" s="57"/>
      <c r="P1090" s="238" t="s">
        <v>5106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2278</v>
      </c>
      <c r="X1090" s="59" t="s">
        <v>2278</v>
      </c>
      <c r="Y1090" s="59" t="s">
        <v>2278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30" t="s">
        <v>3839</v>
      </c>
      <c r="D1091" s="230" t="s">
        <v>7</v>
      </c>
      <c r="E1091" s="225" t="s">
        <v>527</v>
      </c>
      <c r="F1091" s="225" t="s">
        <v>5185</v>
      </c>
      <c r="G1091" s="236">
        <v>0</v>
      </c>
      <c r="H1091" s="236">
        <v>0</v>
      </c>
      <c r="I1091" s="225" t="s">
        <v>1</v>
      </c>
      <c r="J1091" s="225" t="s">
        <v>1407</v>
      </c>
      <c r="K1091" s="232" t="s">
        <v>3853</v>
      </c>
      <c r="L1091" s="233" t="s">
        <v>4878</v>
      </c>
      <c r="M1091" s="233" t="s">
        <v>4938</v>
      </c>
      <c r="N1091" s="57"/>
      <c r="O1091" s="57"/>
      <c r="P1091" s="238" t="s">
        <v>3372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2278</v>
      </c>
      <c r="X1091" s="59" t="s">
        <v>2278</v>
      </c>
      <c r="Y1091" s="59" t="s">
        <v>2278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30" t="s">
        <v>3839</v>
      </c>
      <c r="D1092" s="230" t="s">
        <v>7</v>
      </c>
      <c r="E1092" s="225" t="s">
        <v>527</v>
      </c>
      <c r="F1092" s="226" t="s">
        <v>5186</v>
      </c>
      <c r="G1092" s="235">
        <v>0</v>
      </c>
      <c r="H1092" s="235">
        <v>0</v>
      </c>
      <c r="I1092" s="225" t="s">
        <v>1</v>
      </c>
      <c r="J1092" s="225" t="s">
        <v>1407</v>
      </c>
      <c r="K1092" s="232" t="s">
        <v>3853</v>
      </c>
      <c r="L1092" s="233" t="s">
        <v>4878</v>
      </c>
      <c r="M1092" s="233" t="s">
        <v>4938</v>
      </c>
      <c r="P1092" s="238" t="s">
        <v>5107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2278</v>
      </c>
      <c r="X1092" s="98" t="s">
        <v>2278</v>
      </c>
      <c r="Y1092" s="98" t="s">
        <v>2278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30" t="s">
        <v>3839</v>
      </c>
      <c r="D1093" s="230" t="s">
        <v>7</v>
      </c>
      <c r="E1093" s="225" t="s">
        <v>527</v>
      </c>
      <c r="F1093" s="226" t="s">
        <v>5187</v>
      </c>
      <c r="G1093" s="235">
        <v>0</v>
      </c>
      <c r="H1093" s="235">
        <v>0</v>
      </c>
      <c r="I1093" s="225" t="s">
        <v>1</v>
      </c>
      <c r="J1093" s="225" t="s">
        <v>1407</v>
      </c>
      <c r="K1093" s="232" t="s">
        <v>3853</v>
      </c>
      <c r="L1093" s="233" t="s">
        <v>4878</v>
      </c>
      <c r="M1093" s="233" t="s">
        <v>4938</v>
      </c>
      <c r="P1093" s="238" t="s">
        <v>5108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2278</v>
      </c>
      <c r="X1093" s="98" t="s">
        <v>2278</v>
      </c>
      <c r="Y1093" s="98" t="s">
        <v>2278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30" t="s">
        <v>3839</v>
      </c>
      <c r="D1094" s="230" t="s">
        <v>7</v>
      </c>
      <c r="E1094" s="225" t="s">
        <v>527</v>
      </c>
      <c r="F1094" s="225" t="s">
        <v>5188</v>
      </c>
      <c r="G1094" s="234">
        <v>0</v>
      </c>
      <c r="H1094" s="234">
        <v>0</v>
      </c>
      <c r="I1094" s="225" t="s">
        <v>1</v>
      </c>
      <c r="J1094" s="225" t="s">
        <v>1407</v>
      </c>
      <c r="K1094" s="232" t="s">
        <v>3853</v>
      </c>
      <c r="L1094" s="233" t="s">
        <v>4878</v>
      </c>
      <c r="M1094" s="233" t="s">
        <v>4938</v>
      </c>
      <c r="N1094" s="57"/>
      <c r="O1094" s="57"/>
      <c r="P1094" s="238" t="s">
        <v>3290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2278</v>
      </c>
      <c r="X1094" s="59" t="s">
        <v>2278</v>
      </c>
      <c r="Y1094" s="59" t="s">
        <v>2278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30" t="s">
        <v>3839</v>
      </c>
      <c r="D1095" s="230" t="s">
        <v>7</v>
      </c>
      <c r="E1095" s="225" t="s">
        <v>527</v>
      </c>
      <c r="F1095" s="226" t="s">
        <v>5189</v>
      </c>
      <c r="G1095" s="235">
        <v>0</v>
      </c>
      <c r="H1095" s="235">
        <v>0</v>
      </c>
      <c r="I1095" s="225" t="s">
        <v>1</v>
      </c>
      <c r="J1095" s="225" t="s">
        <v>1407</v>
      </c>
      <c r="K1095" s="232" t="s">
        <v>3853</v>
      </c>
      <c r="L1095" s="233" t="s">
        <v>4878</v>
      </c>
      <c r="M1095" s="233" t="s">
        <v>4938</v>
      </c>
      <c r="P1095" s="238" t="s">
        <v>3291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2278</v>
      </c>
      <c r="X1095" s="98" t="s">
        <v>2278</v>
      </c>
      <c r="Y1095" s="98" t="s">
        <v>2278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30" t="s">
        <v>3839</v>
      </c>
      <c r="D1096" s="230" t="s">
        <v>7</v>
      </c>
      <c r="E1096" s="225" t="s">
        <v>527</v>
      </c>
      <c r="F1096" s="226" t="s">
        <v>5190</v>
      </c>
      <c r="G1096" s="235">
        <v>0</v>
      </c>
      <c r="H1096" s="235">
        <v>0</v>
      </c>
      <c r="I1096" s="225" t="s">
        <v>1</v>
      </c>
      <c r="J1096" s="225" t="s">
        <v>1407</v>
      </c>
      <c r="K1096" s="232" t="s">
        <v>3853</v>
      </c>
      <c r="L1096" s="233" t="s">
        <v>4878</v>
      </c>
      <c r="M1096" s="233" t="s">
        <v>4938</v>
      </c>
      <c r="P1096" s="238" t="s">
        <v>3292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2278</v>
      </c>
      <c r="X1096" s="98" t="s">
        <v>2278</v>
      </c>
      <c r="Y1096" s="98" t="s">
        <v>2278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30" t="s">
        <v>3840</v>
      </c>
      <c r="D1097" s="230" t="s">
        <v>3155</v>
      </c>
      <c r="E1097" s="225" t="s">
        <v>527</v>
      </c>
      <c r="F1097" s="225" t="s">
        <v>5191</v>
      </c>
      <c r="G1097" s="234">
        <v>0</v>
      </c>
      <c r="H1097" s="234">
        <v>0</v>
      </c>
      <c r="I1097" s="225" t="s">
        <v>1</v>
      </c>
      <c r="J1097" s="225" t="s">
        <v>1407</v>
      </c>
      <c r="K1097" s="232" t="s">
        <v>3853</v>
      </c>
      <c r="L1097" s="233" t="s">
        <v>4878</v>
      </c>
      <c r="M1097" s="233" t="s">
        <v>4938</v>
      </c>
      <c r="N1097" s="57"/>
      <c r="O1097" s="57"/>
      <c r="P1097" s="238" t="s">
        <v>3155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2278</v>
      </c>
      <c r="X1097" s="59" t="s">
        <v>2278</v>
      </c>
      <c r="Y1097" s="59" t="s">
        <v>2278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30" t="s">
        <v>3840</v>
      </c>
      <c r="D1098" s="230" t="s">
        <v>3156</v>
      </c>
      <c r="E1098" s="225" t="s">
        <v>527</v>
      </c>
      <c r="F1098" s="225" t="s">
        <v>5192</v>
      </c>
      <c r="G1098" s="236">
        <v>0</v>
      </c>
      <c r="H1098" s="236">
        <v>0</v>
      </c>
      <c r="I1098" s="225" t="s">
        <v>1</v>
      </c>
      <c r="J1098" s="225" t="s">
        <v>1407</v>
      </c>
      <c r="K1098" s="232" t="s">
        <v>3853</v>
      </c>
      <c r="L1098" s="233" t="s">
        <v>4878</v>
      </c>
      <c r="M1098" s="233" t="s">
        <v>4938</v>
      </c>
      <c r="N1098" s="57"/>
      <c r="O1098" s="57"/>
      <c r="P1098" s="238" t="s">
        <v>3156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2278</v>
      </c>
      <c r="X1098" s="59" t="s">
        <v>2278</v>
      </c>
      <c r="Y1098" s="59" t="s">
        <v>2278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30" t="s">
        <v>3839</v>
      </c>
      <c r="D1099" s="230" t="s">
        <v>7</v>
      </c>
      <c r="E1099" s="225" t="s">
        <v>527</v>
      </c>
      <c r="F1099" s="225" t="s">
        <v>5193</v>
      </c>
      <c r="G1099" s="236">
        <v>0</v>
      </c>
      <c r="H1099" s="236">
        <v>0</v>
      </c>
      <c r="I1099" s="225" t="s">
        <v>1</v>
      </c>
      <c r="J1099" s="225" t="s">
        <v>1407</v>
      </c>
      <c r="K1099" s="232" t="s">
        <v>3853</v>
      </c>
      <c r="L1099" s="233" t="s">
        <v>4878</v>
      </c>
      <c r="M1099" s="233" t="s">
        <v>4938</v>
      </c>
      <c r="N1099" s="57"/>
      <c r="O1099" s="57"/>
      <c r="P1099" s="238" t="s">
        <v>3293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2278</v>
      </c>
      <c r="X1099" s="59" t="s">
        <v>2278</v>
      </c>
      <c r="Y1099" s="59" t="s">
        <v>2278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30" t="s">
        <v>3839</v>
      </c>
      <c r="D1100" s="230" t="s">
        <v>7</v>
      </c>
      <c r="E1100" s="225" t="s">
        <v>527</v>
      </c>
      <c r="F1100" s="225" t="s">
        <v>5194</v>
      </c>
      <c r="G1100" s="236">
        <v>0</v>
      </c>
      <c r="H1100" s="236">
        <v>0</v>
      </c>
      <c r="I1100" s="225" t="s">
        <v>1</v>
      </c>
      <c r="J1100" s="225" t="s">
        <v>1407</v>
      </c>
      <c r="K1100" s="232" t="s">
        <v>3853</v>
      </c>
      <c r="L1100" s="233" t="s">
        <v>4878</v>
      </c>
      <c r="M1100" s="233" t="s">
        <v>4938</v>
      </c>
      <c r="N1100" s="57"/>
      <c r="O1100" s="57"/>
      <c r="P1100" s="238" t="s">
        <v>3294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2278</v>
      </c>
      <c r="X1100" s="59" t="s">
        <v>2278</v>
      </c>
      <c r="Y1100" s="59" t="s">
        <v>2278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30" t="s">
        <v>3840</v>
      </c>
      <c r="D1101" s="230" t="s">
        <v>3157</v>
      </c>
      <c r="E1101" s="225" t="s">
        <v>527</v>
      </c>
      <c r="F1101" s="225" t="s">
        <v>5195</v>
      </c>
      <c r="G1101" s="236">
        <v>0</v>
      </c>
      <c r="H1101" s="236">
        <v>0</v>
      </c>
      <c r="I1101" s="225" t="s">
        <v>1</v>
      </c>
      <c r="J1101" s="225" t="s">
        <v>1407</v>
      </c>
      <c r="K1101" s="232" t="s">
        <v>3853</v>
      </c>
      <c r="L1101" s="233" t="s">
        <v>4878</v>
      </c>
      <c r="M1101" s="233" t="s">
        <v>4938</v>
      </c>
      <c r="N1101" s="57"/>
      <c r="O1101" s="57"/>
      <c r="P1101" s="238" t="s">
        <v>3157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2278</v>
      </c>
      <c r="X1101" s="59" t="s">
        <v>2278</v>
      </c>
      <c r="Y1101" s="59" t="s">
        <v>2278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30" t="s">
        <v>3839</v>
      </c>
      <c r="D1102" s="230" t="s">
        <v>7</v>
      </c>
      <c r="E1102" s="225" t="s">
        <v>527</v>
      </c>
      <c r="F1102" s="225" t="s">
        <v>5196</v>
      </c>
      <c r="G1102" s="236">
        <v>0</v>
      </c>
      <c r="H1102" s="236">
        <v>0</v>
      </c>
      <c r="I1102" s="225" t="s">
        <v>1</v>
      </c>
      <c r="J1102" s="225" t="s">
        <v>1407</v>
      </c>
      <c r="K1102" s="232" t="s">
        <v>3853</v>
      </c>
      <c r="L1102" s="233" t="s">
        <v>4878</v>
      </c>
      <c r="M1102" s="233" t="s">
        <v>4938</v>
      </c>
      <c r="N1102" s="57"/>
      <c r="O1102" s="57"/>
      <c r="P1102" s="238" t="s">
        <v>3305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2278</v>
      </c>
      <c r="X1102" s="59" t="s">
        <v>2278</v>
      </c>
      <c r="Y1102" s="59" t="s">
        <v>2278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30" t="s">
        <v>3840</v>
      </c>
      <c r="D1103" s="230" t="s">
        <v>3158</v>
      </c>
      <c r="E1103" s="225" t="s">
        <v>527</v>
      </c>
      <c r="F1103" s="225" t="s">
        <v>721</v>
      </c>
      <c r="G1103" s="236">
        <v>0</v>
      </c>
      <c r="H1103" s="236">
        <v>0</v>
      </c>
      <c r="I1103" s="225" t="s">
        <v>1</v>
      </c>
      <c r="J1103" s="225" t="s">
        <v>1407</v>
      </c>
      <c r="K1103" s="232" t="s">
        <v>3853</v>
      </c>
      <c r="L1103" s="233" t="s">
        <v>4878</v>
      </c>
      <c r="M1103" s="233" t="s">
        <v>4938</v>
      </c>
      <c r="N1103" s="57"/>
      <c r="O1103" s="57"/>
      <c r="P1103" s="238" t="s">
        <v>3158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2278</v>
      </c>
      <c r="X1103" s="59" t="s">
        <v>2278</v>
      </c>
      <c r="Y1103" s="59" t="s">
        <v>2278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30" t="s">
        <v>3839</v>
      </c>
      <c r="D1104" s="230" t="s">
        <v>7</v>
      </c>
      <c r="E1104" s="225" t="s">
        <v>527</v>
      </c>
      <c r="F1104" s="225" t="s">
        <v>5197</v>
      </c>
      <c r="G1104" s="236">
        <v>0</v>
      </c>
      <c r="H1104" s="236">
        <v>0</v>
      </c>
      <c r="I1104" s="225" t="s">
        <v>1</v>
      </c>
      <c r="J1104" s="225" t="s">
        <v>1407</v>
      </c>
      <c r="K1104" s="232" t="s">
        <v>3853</v>
      </c>
      <c r="L1104" s="233" t="s">
        <v>4878</v>
      </c>
      <c r="M1104" s="233" t="s">
        <v>4938</v>
      </c>
      <c r="N1104" s="57"/>
      <c r="O1104" s="57"/>
      <c r="P1104" s="238" t="s">
        <v>3295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2278</v>
      </c>
      <c r="X1104" s="59" t="s">
        <v>2278</v>
      </c>
      <c r="Y1104" s="59" t="s">
        <v>2278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30" t="s">
        <v>3839</v>
      </c>
      <c r="D1105" s="230" t="s">
        <v>7</v>
      </c>
      <c r="E1105" s="225" t="s">
        <v>527</v>
      </c>
      <c r="F1105" s="225" t="s">
        <v>5198</v>
      </c>
      <c r="G1105" s="236">
        <v>0</v>
      </c>
      <c r="H1105" s="236">
        <v>0</v>
      </c>
      <c r="I1105" s="225" t="s">
        <v>1</v>
      </c>
      <c r="J1105" s="225" t="s">
        <v>1407</v>
      </c>
      <c r="K1105" s="232" t="s">
        <v>3853</v>
      </c>
      <c r="L1105" s="233" t="s">
        <v>4878</v>
      </c>
      <c r="M1105" s="233" t="s">
        <v>4938</v>
      </c>
      <c r="N1105" s="57"/>
      <c r="O1105" s="57"/>
      <c r="P1105" s="238" t="s">
        <v>3296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30" t="s">
        <v>3839</v>
      </c>
      <c r="D1106" s="230" t="s">
        <v>7</v>
      </c>
      <c r="E1106" s="225" t="s">
        <v>527</v>
      </c>
      <c r="F1106" s="225" t="s">
        <v>5199</v>
      </c>
      <c r="G1106" s="236">
        <v>0</v>
      </c>
      <c r="H1106" s="236">
        <v>0</v>
      </c>
      <c r="I1106" s="225" t="s">
        <v>1</v>
      </c>
      <c r="J1106" s="225" t="s">
        <v>1407</v>
      </c>
      <c r="K1106" s="232" t="s">
        <v>3853</v>
      </c>
      <c r="L1106" s="233" t="s">
        <v>4878</v>
      </c>
      <c r="M1106" s="233" t="s">
        <v>4938</v>
      </c>
      <c r="N1106" s="57"/>
      <c r="O1106" s="57"/>
      <c r="P1106" s="238" t="s">
        <v>3297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2278</v>
      </c>
      <c r="X1106" s="59" t="s">
        <v>2278</v>
      </c>
      <c r="Y1106" s="59" t="s">
        <v>2278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30" t="s">
        <v>3839</v>
      </c>
      <c r="D1107" s="230" t="s">
        <v>7</v>
      </c>
      <c r="E1107" s="225" t="s">
        <v>527</v>
      </c>
      <c r="F1107" s="225" t="s">
        <v>5200</v>
      </c>
      <c r="G1107" s="236">
        <v>0</v>
      </c>
      <c r="H1107" s="236">
        <v>0</v>
      </c>
      <c r="I1107" s="225" t="s">
        <v>1</v>
      </c>
      <c r="J1107" s="225" t="s">
        <v>1407</v>
      </c>
      <c r="K1107" s="232" t="s">
        <v>3853</v>
      </c>
      <c r="L1107" s="233" t="s">
        <v>4878</v>
      </c>
      <c r="M1107" s="233" t="s">
        <v>4938</v>
      </c>
      <c r="N1107" s="57"/>
      <c r="O1107" s="57"/>
      <c r="P1107" s="238" t="s">
        <v>3298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2278</v>
      </c>
      <c r="X1107" s="59" t="s">
        <v>2278</v>
      </c>
      <c r="Y1107" s="59" t="s">
        <v>2278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30" t="s">
        <v>3839</v>
      </c>
      <c r="D1108" s="230" t="s">
        <v>7</v>
      </c>
      <c r="E1108" s="225" t="s">
        <v>527</v>
      </c>
      <c r="F1108" s="225" t="s">
        <v>5201</v>
      </c>
      <c r="G1108" s="236">
        <v>0</v>
      </c>
      <c r="H1108" s="236">
        <v>0</v>
      </c>
      <c r="I1108" s="225" t="s">
        <v>1</v>
      </c>
      <c r="J1108" s="225" t="s">
        <v>1407</v>
      </c>
      <c r="K1108" s="232" t="s">
        <v>3853</v>
      </c>
      <c r="L1108" s="233" t="s">
        <v>4878</v>
      </c>
      <c r="M1108" s="233" t="s">
        <v>4938</v>
      </c>
      <c r="N1108" s="57"/>
      <c r="O1108" s="57"/>
      <c r="P1108" s="238" t="s">
        <v>3299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2278</v>
      </c>
      <c r="X1108" s="59" t="s">
        <v>2278</v>
      </c>
      <c r="Y1108" s="59" t="s">
        <v>2278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30" t="s">
        <v>3839</v>
      </c>
      <c r="D1109" s="230" t="s">
        <v>7</v>
      </c>
      <c r="E1109" s="225" t="s">
        <v>527</v>
      </c>
      <c r="F1109" s="225" t="s">
        <v>5202</v>
      </c>
      <c r="G1109" s="236">
        <v>0</v>
      </c>
      <c r="H1109" s="236">
        <v>0</v>
      </c>
      <c r="I1109" s="225" t="s">
        <v>1</v>
      </c>
      <c r="J1109" s="225" t="s">
        <v>1407</v>
      </c>
      <c r="K1109" s="232" t="s">
        <v>3853</v>
      </c>
      <c r="L1109" s="233" t="s">
        <v>4878</v>
      </c>
      <c r="M1109" s="233" t="s">
        <v>4938</v>
      </c>
      <c r="N1109" s="57"/>
      <c r="O1109" s="57"/>
      <c r="P1109" s="238" t="s">
        <v>3300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30" t="s">
        <v>3839</v>
      </c>
      <c r="D1110" s="230" t="s">
        <v>7</v>
      </c>
      <c r="E1110" s="225" t="s">
        <v>527</v>
      </c>
      <c r="F1110" s="225" t="s">
        <v>5203</v>
      </c>
      <c r="G1110" s="236">
        <v>0</v>
      </c>
      <c r="H1110" s="236">
        <v>0</v>
      </c>
      <c r="I1110" s="225" t="s">
        <v>1</v>
      </c>
      <c r="J1110" s="225" t="s">
        <v>1407</v>
      </c>
      <c r="K1110" s="232" t="s">
        <v>3853</v>
      </c>
      <c r="L1110" s="233" t="s">
        <v>4878</v>
      </c>
      <c r="M1110" s="233" t="s">
        <v>4938</v>
      </c>
      <c r="N1110" s="57"/>
      <c r="O1110" s="57"/>
      <c r="P1110" s="238" t="s">
        <v>3301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30" t="s">
        <v>3839</v>
      </c>
      <c r="D1111" s="230" t="s">
        <v>7</v>
      </c>
      <c r="E1111" s="225" t="s">
        <v>527</v>
      </c>
      <c r="F1111" s="225" t="s">
        <v>5204</v>
      </c>
      <c r="G1111" s="236">
        <v>0</v>
      </c>
      <c r="H1111" s="236">
        <v>0</v>
      </c>
      <c r="I1111" s="225" t="s">
        <v>1</v>
      </c>
      <c r="J1111" s="225" t="s">
        <v>1407</v>
      </c>
      <c r="K1111" s="232" t="s">
        <v>3853</v>
      </c>
      <c r="L1111" s="233" t="s">
        <v>4878</v>
      </c>
      <c r="M1111" s="233" t="s">
        <v>4938</v>
      </c>
      <c r="N1111" s="57"/>
      <c r="O1111" s="57"/>
      <c r="P1111" s="238" t="s">
        <v>3302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30" t="s">
        <v>3839</v>
      </c>
      <c r="D1112" s="230" t="s">
        <v>7</v>
      </c>
      <c r="E1112" s="225" t="s">
        <v>527</v>
      </c>
      <c r="F1112" s="225" t="s">
        <v>5205</v>
      </c>
      <c r="G1112" s="236">
        <v>0</v>
      </c>
      <c r="H1112" s="236">
        <v>0</v>
      </c>
      <c r="I1112" s="225" t="s">
        <v>1</v>
      </c>
      <c r="J1112" s="225" t="s">
        <v>1407</v>
      </c>
      <c r="K1112" s="232" t="s">
        <v>3853</v>
      </c>
      <c r="L1112" s="233" t="s">
        <v>4878</v>
      </c>
      <c r="M1112" s="233" t="s">
        <v>4938</v>
      </c>
      <c r="N1112" s="57"/>
      <c r="O1112" s="57"/>
      <c r="P1112" s="238" t="s">
        <v>3303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30" t="s">
        <v>3839</v>
      </c>
      <c r="D1113" s="230" t="s">
        <v>7</v>
      </c>
      <c r="E1113" s="225" t="s">
        <v>527</v>
      </c>
      <c r="F1113" s="225" t="s">
        <v>5206</v>
      </c>
      <c r="G1113" s="236">
        <v>0</v>
      </c>
      <c r="H1113" s="236">
        <v>0</v>
      </c>
      <c r="I1113" s="225" t="s">
        <v>1</v>
      </c>
      <c r="J1113" s="225" t="s">
        <v>1407</v>
      </c>
      <c r="K1113" s="232" t="s">
        <v>3853</v>
      </c>
      <c r="L1113" s="233" t="s">
        <v>4878</v>
      </c>
      <c r="M1113" s="233" t="s">
        <v>4938</v>
      </c>
      <c r="N1113" s="57"/>
      <c r="O1113" s="57"/>
      <c r="P1113" s="238" t="s">
        <v>3304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30" t="s">
        <v>3839</v>
      </c>
      <c r="D1114" s="230" t="s">
        <v>7</v>
      </c>
      <c r="E1114" s="225" t="s">
        <v>527</v>
      </c>
      <c r="F1114" s="225" t="s">
        <v>5207</v>
      </c>
      <c r="G1114" s="236">
        <v>0</v>
      </c>
      <c r="H1114" s="236">
        <v>0</v>
      </c>
      <c r="I1114" s="225" t="s">
        <v>1</v>
      </c>
      <c r="J1114" s="225" t="s">
        <v>1407</v>
      </c>
      <c r="K1114" s="232" t="s">
        <v>3853</v>
      </c>
      <c r="L1114" s="233" t="s">
        <v>4878</v>
      </c>
      <c r="M1114" s="233" t="s">
        <v>4938</v>
      </c>
      <c r="N1114" s="57"/>
      <c r="O1114" s="57"/>
      <c r="P1114" s="238" t="s">
        <v>3306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30" t="s">
        <v>3839</v>
      </c>
      <c r="D1115" s="230" t="s">
        <v>7</v>
      </c>
      <c r="E1115" s="225" t="s">
        <v>527</v>
      </c>
      <c r="F1115" s="225" t="s">
        <v>5208</v>
      </c>
      <c r="G1115" s="236">
        <v>0</v>
      </c>
      <c r="H1115" s="236">
        <v>0</v>
      </c>
      <c r="I1115" s="225" t="s">
        <v>1</v>
      </c>
      <c r="J1115" s="225" t="s">
        <v>1407</v>
      </c>
      <c r="K1115" s="232" t="s">
        <v>3853</v>
      </c>
      <c r="L1115" s="233" t="s">
        <v>4878</v>
      </c>
      <c r="M1115" s="233" t="s">
        <v>4938</v>
      </c>
      <c r="N1115" s="57"/>
      <c r="O1115" s="57"/>
      <c r="P1115" s="238" t="s">
        <v>3307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30" t="s">
        <v>3839</v>
      </c>
      <c r="D1116" s="230" t="s">
        <v>7</v>
      </c>
      <c r="E1116" s="225" t="s">
        <v>527</v>
      </c>
      <c r="F1116" s="225" t="s">
        <v>5209</v>
      </c>
      <c r="G1116" s="236">
        <v>0</v>
      </c>
      <c r="H1116" s="236">
        <v>0</v>
      </c>
      <c r="I1116" s="225" t="s">
        <v>1</v>
      </c>
      <c r="J1116" s="225" t="s">
        <v>1407</v>
      </c>
      <c r="K1116" s="232" t="s">
        <v>3853</v>
      </c>
      <c r="L1116" s="233" t="s">
        <v>4878</v>
      </c>
      <c r="M1116" s="233" t="s">
        <v>4938</v>
      </c>
      <c r="N1116" s="57"/>
      <c r="O1116" s="57"/>
      <c r="P1116" s="238" t="s">
        <v>3308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30" t="s">
        <v>3839</v>
      </c>
      <c r="D1117" s="230" t="s">
        <v>7</v>
      </c>
      <c r="E1117" s="225" t="s">
        <v>527</v>
      </c>
      <c r="F1117" s="225" t="s">
        <v>5210</v>
      </c>
      <c r="G1117" s="236">
        <v>0</v>
      </c>
      <c r="H1117" s="236">
        <v>0</v>
      </c>
      <c r="I1117" s="225" t="s">
        <v>1</v>
      </c>
      <c r="J1117" s="225" t="s">
        <v>1407</v>
      </c>
      <c r="K1117" s="232" t="s">
        <v>3853</v>
      </c>
      <c r="L1117" s="233" t="s">
        <v>4878</v>
      </c>
      <c r="M1117" s="233" t="s">
        <v>4938</v>
      </c>
      <c r="N1117" s="57"/>
      <c r="O1117" s="57"/>
      <c r="P1117" s="238" t="s">
        <v>3309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30" t="s">
        <v>3839</v>
      </c>
      <c r="D1118" s="230" t="s">
        <v>7</v>
      </c>
      <c r="E1118" s="225" t="s">
        <v>527</v>
      </c>
      <c r="F1118" s="225" t="s">
        <v>5211</v>
      </c>
      <c r="G1118" s="236">
        <v>0</v>
      </c>
      <c r="H1118" s="236">
        <v>0</v>
      </c>
      <c r="I1118" s="225" t="s">
        <v>1</v>
      </c>
      <c r="J1118" s="225" t="s">
        <v>1407</v>
      </c>
      <c r="K1118" s="232" t="s">
        <v>3853</v>
      </c>
      <c r="L1118" s="233" t="s">
        <v>4878</v>
      </c>
      <c r="M1118" s="233" t="s">
        <v>4938</v>
      </c>
      <c r="N1118" s="57"/>
      <c r="O1118" s="57"/>
      <c r="P1118" s="238" t="s">
        <v>3310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30" t="s">
        <v>3839</v>
      </c>
      <c r="D1119" s="230" t="s">
        <v>7</v>
      </c>
      <c r="E1119" s="225" t="s">
        <v>527</v>
      </c>
      <c r="F1119" s="225" t="s">
        <v>5212</v>
      </c>
      <c r="G1119" s="236">
        <v>0</v>
      </c>
      <c r="H1119" s="236">
        <v>0</v>
      </c>
      <c r="I1119" s="225" t="s">
        <v>1</v>
      </c>
      <c r="J1119" s="225" t="s">
        <v>1407</v>
      </c>
      <c r="K1119" s="232" t="s">
        <v>3853</v>
      </c>
      <c r="L1119" s="233" t="s">
        <v>4878</v>
      </c>
      <c r="M1119" s="233" t="s">
        <v>4938</v>
      </c>
      <c r="N1119" s="57"/>
      <c r="O1119" s="57"/>
      <c r="P1119" s="238" t="s">
        <v>3311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30" t="s">
        <v>3839</v>
      </c>
      <c r="D1120" s="230" t="s">
        <v>7</v>
      </c>
      <c r="E1120" s="225" t="s">
        <v>527</v>
      </c>
      <c r="F1120" s="225" t="s">
        <v>5213</v>
      </c>
      <c r="G1120" s="236">
        <v>0</v>
      </c>
      <c r="H1120" s="236">
        <v>0</v>
      </c>
      <c r="I1120" s="225" t="s">
        <v>1</v>
      </c>
      <c r="J1120" s="225" t="s">
        <v>1407</v>
      </c>
      <c r="K1120" s="232" t="s">
        <v>3853</v>
      </c>
      <c r="L1120" s="233" t="s">
        <v>4878</v>
      </c>
      <c r="M1120" s="233" t="s">
        <v>4938</v>
      </c>
      <c r="N1120" s="57"/>
      <c r="O1120" s="57"/>
      <c r="P1120" s="238" t="s">
        <v>3312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30" t="s">
        <v>3839</v>
      </c>
      <c r="D1121" s="230" t="s">
        <v>7</v>
      </c>
      <c r="E1121" s="225" t="s">
        <v>527</v>
      </c>
      <c r="F1121" s="225" t="s">
        <v>5214</v>
      </c>
      <c r="G1121" s="236">
        <v>0</v>
      </c>
      <c r="H1121" s="236">
        <v>0</v>
      </c>
      <c r="I1121" s="225" t="s">
        <v>1</v>
      </c>
      <c r="J1121" s="225" t="s">
        <v>1407</v>
      </c>
      <c r="K1121" s="232" t="s">
        <v>3853</v>
      </c>
      <c r="L1121" s="233" t="s">
        <v>4878</v>
      </c>
      <c r="M1121" s="233" t="s">
        <v>4938</v>
      </c>
      <c r="N1121" s="57"/>
      <c r="O1121" s="57"/>
      <c r="P1121" s="238" t="s">
        <v>3313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30" t="s">
        <v>3839</v>
      </c>
      <c r="D1122" s="230" t="s">
        <v>7</v>
      </c>
      <c r="E1122" s="225" t="s">
        <v>527</v>
      </c>
      <c r="F1122" s="225" t="s">
        <v>5215</v>
      </c>
      <c r="G1122" s="236">
        <v>0</v>
      </c>
      <c r="H1122" s="236">
        <v>0</v>
      </c>
      <c r="I1122" s="225" t="s">
        <v>1</v>
      </c>
      <c r="J1122" s="225" t="s">
        <v>1407</v>
      </c>
      <c r="K1122" s="232" t="s">
        <v>3853</v>
      </c>
      <c r="L1122" s="233" t="s">
        <v>4878</v>
      </c>
      <c r="M1122" s="233" t="s">
        <v>4938</v>
      </c>
      <c r="N1122" s="57"/>
      <c r="O1122" s="57"/>
      <c r="P1122" s="238" t="s">
        <v>3314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30" t="s">
        <v>3839</v>
      </c>
      <c r="D1123" s="230" t="s">
        <v>7</v>
      </c>
      <c r="E1123" s="225" t="s">
        <v>527</v>
      </c>
      <c r="F1123" s="225" t="s">
        <v>5216</v>
      </c>
      <c r="G1123" s="236">
        <v>0</v>
      </c>
      <c r="H1123" s="236">
        <v>0</v>
      </c>
      <c r="I1123" s="225" t="s">
        <v>1</v>
      </c>
      <c r="J1123" s="225" t="s">
        <v>1407</v>
      </c>
      <c r="K1123" s="232" t="s">
        <v>3853</v>
      </c>
      <c r="L1123" s="233" t="s">
        <v>4878</v>
      </c>
      <c r="M1123" s="233" t="s">
        <v>4938</v>
      </c>
      <c r="N1123" s="57"/>
      <c r="O1123" s="57"/>
      <c r="P1123" s="238" t="s">
        <v>3315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30" t="s">
        <v>3839</v>
      </c>
      <c r="D1124" s="230" t="s">
        <v>7</v>
      </c>
      <c r="E1124" s="225" t="s">
        <v>527</v>
      </c>
      <c r="F1124" s="225" t="s">
        <v>5217</v>
      </c>
      <c r="G1124" s="236">
        <v>0</v>
      </c>
      <c r="H1124" s="236">
        <v>0</v>
      </c>
      <c r="I1124" s="225" t="s">
        <v>1</v>
      </c>
      <c r="J1124" s="225" t="s">
        <v>1407</v>
      </c>
      <c r="K1124" s="232" t="s">
        <v>3853</v>
      </c>
      <c r="L1124" s="233" t="s">
        <v>4878</v>
      </c>
      <c r="M1124" s="233" t="s">
        <v>4938</v>
      </c>
      <c r="N1124" s="57"/>
      <c r="O1124" s="57"/>
      <c r="P1124" s="238" t="s">
        <v>3316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30" t="s">
        <v>3839</v>
      </c>
      <c r="D1125" s="230" t="s">
        <v>7</v>
      </c>
      <c r="E1125" s="225" t="s">
        <v>527</v>
      </c>
      <c r="F1125" s="225" t="s">
        <v>5218</v>
      </c>
      <c r="G1125" s="236">
        <v>0</v>
      </c>
      <c r="H1125" s="236">
        <v>0</v>
      </c>
      <c r="I1125" s="225" t="s">
        <v>1</v>
      </c>
      <c r="J1125" s="225" t="s">
        <v>1407</v>
      </c>
      <c r="K1125" s="232" t="s">
        <v>3853</v>
      </c>
      <c r="L1125" s="233" t="s">
        <v>4878</v>
      </c>
      <c r="M1125" s="233" t="s">
        <v>4938</v>
      </c>
      <c r="N1125" s="57"/>
      <c r="O1125" s="57"/>
      <c r="P1125" s="238" t="s">
        <v>3317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30" t="s">
        <v>3839</v>
      </c>
      <c r="D1126" s="230" t="s">
        <v>7</v>
      </c>
      <c r="E1126" s="225" t="s">
        <v>527</v>
      </c>
      <c r="F1126" s="225" t="s">
        <v>5219</v>
      </c>
      <c r="G1126" s="236">
        <v>0</v>
      </c>
      <c r="H1126" s="236">
        <v>0</v>
      </c>
      <c r="I1126" s="225" t="s">
        <v>1</v>
      </c>
      <c r="J1126" s="225" t="s">
        <v>1407</v>
      </c>
      <c r="K1126" s="232" t="s">
        <v>3853</v>
      </c>
      <c r="L1126" s="233" t="s">
        <v>4878</v>
      </c>
      <c r="M1126" s="233" t="s">
        <v>4938</v>
      </c>
      <c r="N1126" s="57"/>
      <c r="O1126" s="57"/>
      <c r="P1126" s="238" t="s">
        <v>3318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30" t="s">
        <v>3839</v>
      </c>
      <c r="D1127" s="230" t="s">
        <v>7</v>
      </c>
      <c r="E1127" s="225" t="s">
        <v>527</v>
      </c>
      <c r="F1127" s="225" t="s">
        <v>5220</v>
      </c>
      <c r="G1127" s="236">
        <v>0</v>
      </c>
      <c r="H1127" s="236">
        <v>0</v>
      </c>
      <c r="I1127" s="225" t="s">
        <v>1</v>
      </c>
      <c r="J1127" s="225" t="s">
        <v>1407</v>
      </c>
      <c r="K1127" s="232" t="s">
        <v>3853</v>
      </c>
      <c r="L1127" s="233" t="s">
        <v>4878</v>
      </c>
      <c r="M1127" s="233" t="s">
        <v>4938</v>
      </c>
      <c r="N1127" s="57"/>
      <c r="O1127" s="57"/>
      <c r="P1127" s="238" t="s">
        <v>3319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30" t="s">
        <v>3839</v>
      </c>
      <c r="D1128" s="230" t="s">
        <v>7</v>
      </c>
      <c r="E1128" s="225" t="s">
        <v>527</v>
      </c>
      <c r="F1128" s="225" t="s">
        <v>5221</v>
      </c>
      <c r="G1128" s="236">
        <v>0</v>
      </c>
      <c r="H1128" s="236">
        <v>0</v>
      </c>
      <c r="I1128" s="225" t="s">
        <v>1</v>
      </c>
      <c r="J1128" s="225" t="s">
        <v>1407</v>
      </c>
      <c r="K1128" s="232" t="s">
        <v>3853</v>
      </c>
      <c r="L1128" s="233" t="s">
        <v>4878</v>
      </c>
      <c r="M1128" s="233" t="s">
        <v>4938</v>
      </c>
      <c r="N1128" s="57"/>
      <c r="O1128" s="57"/>
      <c r="P1128" s="238" t="s">
        <v>3320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30" t="s">
        <v>3839</v>
      </c>
      <c r="D1129" s="230" t="s">
        <v>7</v>
      </c>
      <c r="E1129" s="225" t="s">
        <v>527</v>
      </c>
      <c r="F1129" s="225" t="s">
        <v>5222</v>
      </c>
      <c r="G1129" s="236">
        <v>0</v>
      </c>
      <c r="H1129" s="236">
        <v>0</v>
      </c>
      <c r="I1129" s="225" t="s">
        <v>1</v>
      </c>
      <c r="J1129" s="225" t="s">
        <v>1407</v>
      </c>
      <c r="K1129" s="232" t="s">
        <v>3853</v>
      </c>
      <c r="L1129" s="233" t="s">
        <v>4878</v>
      </c>
      <c r="M1129" s="233" t="s">
        <v>4938</v>
      </c>
      <c r="N1129" s="57"/>
      <c r="O1129" s="57"/>
      <c r="P1129" s="238" t="s">
        <v>3321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30" t="s">
        <v>3839</v>
      </c>
      <c r="D1130" s="230" t="s">
        <v>7</v>
      </c>
      <c r="E1130" s="225" t="s">
        <v>527</v>
      </c>
      <c r="F1130" s="225" t="s">
        <v>5223</v>
      </c>
      <c r="G1130" s="236">
        <v>0</v>
      </c>
      <c r="H1130" s="236">
        <v>0</v>
      </c>
      <c r="I1130" s="225" t="s">
        <v>1</v>
      </c>
      <c r="J1130" s="225" t="s">
        <v>1407</v>
      </c>
      <c r="K1130" s="232" t="s">
        <v>3853</v>
      </c>
      <c r="L1130" s="233" t="s">
        <v>4878</v>
      </c>
      <c r="M1130" s="233" t="s">
        <v>4938</v>
      </c>
      <c r="N1130" s="57"/>
      <c r="O1130" s="57"/>
      <c r="P1130" s="238" t="s">
        <v>3322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30" t="s">
        <v>3839</v>
      </c>
      <c r="D1131" s="230" t="s">
        <v>7</v>
      </c>
      <c r="E1131" s="225" t="s">
        <v>527</v>
      </c>
      <c r="F1131" s="225" t="s">
        <v>5224</v>
      </c>
      <c r="G1131" s="236">
        <v>0</v>
      </c>
      <c r="H1131" s="236">
        <v>0</v>
      </c>
      <c r="I1131" s="225" t="s">
        <v>1</v>
      </c>
      <c r="J1131" s="225" t="s">
        <v>1407</v>
      </c>
      <c r="K1131" s="232" t="s">
        <v>3853</v>
      </c>
      <c r="L1131" s="233" t="s">
        <v>4878</v>
      </c>
      <c r="M1131" s="233" t="s">
        <v>4938</v>
      </c>
      <c r="N1131" s="57"/>
      <c r="O1131" s="57"/>
      <c r="P1131" s="238" t="s">
        <v>3323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30" t="s">
        <v>3839</v>
      </c>
      <c r="D1132" s="230" t="s">
        <v>7</v>
      </c>
      <c r="E1132" s="225" t="s">
        <v>527</v>
      </c>
      <c r="F1132" s="225" t="s">
        <v>5225</v>
      </c>
      <c r="G1132" s="236">
        <v>0</v>
      </c>
      <c r="H1132" s="236">
        <v>0</v>
      </c>
      <c r="I1132" s="225" t="s">
        <v>1</v>
      </c>
      <c r="J1132" s="225" t="s">
        <v>1407</v>
      </c>
      <c r="K1132" s="232" t="s">
        <v>3853</v>
      </c>
      <c r="L1132" s="233" t="s">
        <v>4878</v>
      </c>
      <c r="M1132" s="233" t="s">
        <v>4938</v>
      </c>
      <c r="N1132" s="57"/>
      <c r="O1132" s="57"/>
      <c r="P1132" s="238" t="s">
        <v>3324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30" t="s">
        <v>3839</v>
      </c>
      <c r="D1133" s="230" t="s">
        <v>7</v>
      </c>
      <c r="E1133" s="225" t="s">
        <v>527</v>
      </c>
      <c r="F1133" s="225" t="s">
        <v>5226</v>
      </c>
      <c r="G1133" s="236">
        <v>0</v>
      </c>
      <c r="H1133" s="236">
        <v>0</v>
      </c>
      <c r="I1133" s="225" t="s">
        <v>1</v>
      </c>
      <c r="J1133" s="225" t="s">
        <v>1407</v>
      </c>
      <c r="K1133" s="232" t="s">
        <v>3853</v>
      </c>
      <c r="L1133" s="233" t="s">
        <v>4878</v>
      </c>
      <c r="M1133" s="233" t="s">
        <v>4938</v>
      </c>
      <c r="N1133" s="57"/>
      <c r="O1133" s="57"/>
      <c r="P1133" s="238" t="s">
        <v>3325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30" t="s">
        <v>3839</v>
      </c>
      <c r="D1134" s="230" t="s">
        <v>7</v>
      </c>
      <c r="E1134" s="225" t="s">
        <v>527</v>
      </c>
      <c r="F1134" s="225" t="s">
        <v>5227</v>
      </c>
      <c r="G1134" s="236">
        <v>0</v>
      </c>
      <c r="H1134" s="236">
        <v>0</v>
      </c>
      <c r="I1134" s="225" t="s">
        <v>1</v>
      </c>
      <c r="J1134" s="225" t="s">
        <v>1407</v>
      </c>
      <c r="K1134" s="232" t="s">
        <v>3853</v>
      </c>
      <c r="L1134" s="233" t="s">
        <v>4878</v>
      </c>
      <c r="M1134" s="233" t="s">
        <v>4938</v>
      </c>
      <c r="N1134" s="57"/>
      <c r="O1134" s="57"/>
      <c r="P1134" s="238" t="s">
        <v>3326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30" t="s">
        <v>3839</v>
      </c>
      <c r="D1135" s="230" t="s">
        <v>7</v>
      </c>
      <c r="E1135" s="225" t="s">
        <v>527</v>
      </c>
      <c r="F1135" s="225" t="s">
        <v>5228</v>
      </c>
      <c r="G1135" s="236">
        <v>0</v>
      </c>
      <c r="H1135" s="236">
        <v>0</v>
      </c>
      <c r="I1135" s="225" t="s">
        <v>1</v>
      </c>
      <c r="J1135" s="225" t="s">
        <v>1407</v>
      </c>
      <c r="K1135" s="232" t="s">
        <v>3853</v>
      </c>
      <c r="L1135" s="233" t="s">
        <v>4878</v>
      </c>
      <c r="M1135" s="233" t="s">
        <v>4938</v>
      </c>
      <c r="N1135" s="57"/>
      <c r="O1135" s="57"/>
      <c r="P1135" s="238" t="s">
        <v>3327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30" t="s">
        <v>3839</v>
      </c>
      <c r="D1136" s="230" t="s">
        <v>7</v>
      </c>
      <c r="E1136" s="225" t="s">
        <v>527</v>
      </c>
      <c r="F1136" s="225" t="s">
        <v>5229</v>
      </c>
      <c r="G1136" s="236">
        <v>0</v>
      </c>
      <c r="H1136" s="236">
        <v>0</v>
      </c>
      <c r="I1136" s="225" t="s">
        <v>1</v>
      </c>
      <c r="J1136" s="225" t="s">
        <v>1407</v>
      </c>
      <c r="K1136" s="232" t="s">
        <v>3853</v>
      </c>
      <c r="L1136" s="233" t="s">
        <v>4878</v>
      </c>
      <c r="M1136" s="233" t="s">
        <v>4938</v>
      </c>
      <c r="N1136" s="57"/>
      <c r="O1136" s="57"/>
      <c r="P1136" s="238" t="s">
        <v>3328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30" t="s">
        <v>3839</v>
      </c>
      <c r="D1137" s="230" t="s">
        <v>7</v>
      </c>
      <c r="E1137" s="225" t="s">
        <v>527</v>
      </c>
      <c r="F1137" s="225" t="s">
        <v>5230</v>
      </c>
      <c r="G1137" s="236">
        <v>0</v>
      </c>
      <c r="H1137" s="236">
        <v>0</v>
      </c>
      <c r="I1137" s="225" t="s">
        <v>1</v>
      </c>
      <c r="J1137" s="225" t="s">
        <v>1407</v>
      </c>
      <c r="K1137" s="232" t="s">
        <v>3853</v>
      </c>
      <c r="L1137" s="233" t="s">
        <v>4878</v>
      </c>
      <c r="M1137" s="233" t="s">
        <v>4938</v>
      </c>
      <c r="N1137" s="57"/>
      <c r="O1137" s="57"/>
      <c r="P1137" s="238" t="s">
        <v>3329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30" t="s">
        <v>3839</v>
      </c>
      <c r="D1138" s="230" t="s">
        <v>7</v>
      </c>
      <c r="E1138" s="225" t="s">
        <v>527</v>
      </c>
      <c r="F1138" s="225" t="s">
        <v>5231</v>
      </c>
      <c r="G1138" s="236">
        <v>0</v>
      </c>
      <c r="H1138" s="236">
        <v>0</v>
      </c>
      <c r="I1138" s="225" t="s">
        <v>1</v>
      </c>
      <c r="J1138" s="225" t="s">
        <v>1407</v>
      </c>
      <c r="K1138" s="232" t="s">
        <v>3853</v>
      </c>
      <c r="L1138" s="233" t="s">
        <v>4878</v>
      </c>
      <c r="M1138" s="233" t="s">
        <v>4938</v>
      </c>
      <c r="N1138" s="57"/>
      <c r="O1138" s="57"/>
      <c r="P1138" s="238" t="s">
        <v>3330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30" t="s">
        <v>3839</v>
      </c>
      <c r="D1139" s="230" t="s">
        <v>7</v>
      </c>
      <c r="E1139" s="225" t="s">
        <v>527</v>
      </c>
      <c r="F1139" s="225" t="s">
        <v>5232</v>
      </c>
      <c r="G1139" s="236">
        <v>0</v>
      </c>
      <c r="H1139" s="236">
        <v>0</v>
      </c>
      <c r="I1139" s="225" t="s">
        <v>1</v>
      </c>
      <c r="J1139" s="225" t="s">
        <v>1407</v>
      </c>
      <c r="K1139" s="232" t="s">
        <v>3853</v>
      </c>
      <c r="L1139" s="233" t="s">
        <v>4878</v>
      </c>
      <c r="M1139" s="233" t="s">
        <v>4938</v>
      </c>
      <c r="N1139" s="57"/>
      <c r="O1139" s="57"/>
      <c r="P1139" s="238" t="s">
        <v>3331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30" t="s">
        <v>3839</v>
      </c>
      <c r="D1140" s="230" t="s">
        <v>7</v>
      </c>
      <c r="E1140" s="225" t="s">
        <v>527</v>
      </c>
      <c r="F1140" s="225" t="s">
        <v>5233</v>
      </c>
      <c r="G1140" s="236">
        <v>0</v>
      </c>
      <c r="H1140" s="236">
        <v>0</v>
      </c>
      <c r="I1140" s="225" t="s">
        <v>1</v>
      </c>
      <c r="J1140" s="225" t="s">
        <v>1407</v>
      </c>
      <c r="K1140" s="232" t="s">
        <v>3853</v>
      </c>
      <c r="L1140" s="233" t="s">
        <v>4878</v>
      </c>
      <c r="M1140" s="233" t="s">
        <v>4938</v>
      </c>
      <c r="N1140" s="57"/>
      <c r="O1140" s="57"/>
      <c r="P1140" s="238" t="s">
        <v>3332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30" t="s">
        <v>3839</v>
      </c>
      <c r="D1141" s="230" t="s">
        <v>7</v>
      </c>
      <c r="E1141" s="225" t="s">
        <v>527</v>
      </c>
      <c r="F1141" s="225" t="s">
        <v>5234</v>
      </c>
      <c r="G1141" s="236">
        <v>0</v>
      </c>
      <c r="H1141" s="236">
        <v>0</v>
      </c>
      <c r="I1141" s="225" t="s">
        <v>1</v>
      </c>
      <c r="J1141" s="225" t="s">
        <v>1407</v>
      </c>
      <c r="K1141" s="232" t="s">
        <v>3853</v>
      </c>
      <c r="L1141" s="233" t="s">
        <v>4878</v>
      </c>
      <c r="M1141" s="233" t="s">
        <v>4938</v>
      </c>
      <c r="N1141" s="57"/>
      <c r="O1141" s="57"/>
      <c r="P1141" s="238" t="s">
        <v>3333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30" t="s">
        <v>3839</v>
      </c>
      <c r="D1142" s="230" t="s">
        <v>7</v>
      </c>
      <c r="E1142" s="225" t="s">
        <v>527</v>
      </c>
      <c r="F1142" s="225" t="s">
        <v>5235</v>
      </c>
      <c r="G1142" s="236">
        <v>0</v>
      </c>
      <c r="H1142" s="236">
        <v>0</v>
      </c>
      <c r="I1142" s="225" t="s">
        <v>1</v>
      </c>
      <c r="J1142" s="225" t="s">
        <v>1407</v>
      </c>
      <c r="K1142" s="232" t="s">
        <v>3853</v>
      </c>
      <c r="L1142" s="233" t="s">
        <v>4878</v>
      </c>
      <c r="M1142" s="233" t="s">
        <v>4938</v>
      </c>
      <c r="N1142" s="57"/>
      <c r="O1142" s="57"/>
      <c r="P1142" s="238" t="s">
        <v>3334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30" t="s">
        <v>3839</v>
      </c>
      <c r="D1143" s="230" t="s">
        <v>7</v>
      </c>
      <c r="E1143" s="225" t="s">
        <v>527</v>
      </c>
      <c r="F1143" s="225" t="s">
        <v>5236</v>
      </c>
      <c r="G1143" s="236">
        <v>0</v>
      </c>
      <c r="H1143" s="236">
        <v>0</v>
      </c>
      <c r="I1143" s="225" t="s">
        <v>1</v>
      </c>
      <c r="J1143" s="225" t="s">
        <v>1407</v>
      </c>
      <c r="K1143" s="232" t="s">
        <v>3853</v>
      </c>
      <c r="L1143" s="233" t="s">
        <v>4878</v>
      </c>
      <c r="M1143" s="233" t="s">
        <v>4938</v>
      </c>
      <c r="N1143" s="57"/>
      <c r="O1143" s="57"/>
      <c r="P1143" s="238" t="s">
        <v>3335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30" t="s">
        <v>3839</v>
      </c>
      <c r="D1144" s="230" t="s">
        <v>7</v>
      </c>
      <c r="E1144" s="225" t="s">
        <v>527</v>
      </c>
      <c r="F1144" s="225" t="s">
        <v>5237</v>
      </c>
      <c r="G1144" s="236">
        <v>0</v>
      </c>
      <c r="H1144" s="236">
        <v>0</v>
      </c>
      <c r="I1144" s="225" t="s">
        <v>1</v>
      </c>
      <c r="J1144" s="225" t="s">
        <v>1407</v>
      </c>
      <c r="K1144" s="232" t="s">
        <v>3853</v>
      </c>
      <c r="L1144" s="233" t="s">
        <v>4878</v>
      </c>
      <c r="M1144" s="233" t="s">
        <v>4938</v>
      </c>
      <c r="N1144" s="57"/>
      <c r="O1144" s="57"/>
      <c r="P1144" s="238" t="s">
        <v>3336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30" t="s">
        <v>3839</v>
      </c>
      <c r="D1145" s="230" t="s">
        <v>7</v>
      </c>
      <c r="E1145" s="225" t="s">
        <v>527</v>
      </c>
      <c r="F1145" s="225" t="s">
        <v>5238</v>
      </c>
      <c r="G1145" s="236">
        <v>0</v>
      </c>
      <c r="H1145" s="236">
        <v>0</v>
      </c>
      <c r="I1145" s="225" t="s">
        <v>1</v>
      </c>
      <c r="J1145" s="225" t="s">
        <v>1407</v>
      </c>
      <c r="K1145" s="232" t="s">
        <v>3853</v>
      </c>
      <c r="L1145" s="233" t="s">
        <v>4878</v>
      </c>
      <c r="M1145" s="233" t="s">
        <v>4938</v>
      </c>
      <c r="N1145" s="57"/>
      <c r="O1145" s="57"/>
      <c r="P1145" s="238" t="s">
        <v>5109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30" t="s">
        <v>3839</v>
      </c>
      <c r="D1146" s="230" t="s">
        <v>7</v>
      </c>
      <c r="E1146" s="225" t="s">
        <v>527</v>
      </c>
      <c r="F1146" s="225" t="s">
        <v>5239</v>
      </c>
      <c r="G1146" s="236">
        <v>0</v>
      </c>
      <c r="H1146" s="236">
        <v>0</v>
      </c>
      <c r="I1146" s="225" t="s">
        <v>1</v>
      </c>
      <c r="J1146" s="225" t="s">
        <v>1407</v>
      </c>
      <c r="K1146" s="232" t="s">
        <v>3853</v>
      </c>
      <c r="L1146" s="233" t="s">
        <v>4878</v>
      </c>
      <c r="M1146" s="233" t="s">
        <v>4938</v>
      </c>
      <c r="N1146" s="57"/>
      <c r="O1146" s="57"/>
      <c r="P1146" s="238" t="s">
        <v>5110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30" t="s">
        <v>3839</v>
      </c>
      <c r="D1147" s="230" t="s">
        <v>7</v>
      </c>
      <c r="E1147" s="225" t="s">
        <v>527</v>
      </c>
      <c r="F1147" s="225" t="s">
        <v>5240</v>
      </c>
      <c r="G1147" s="236">
        <v>0</v>
      </c>
      <c r="H1147" s="236">
        <v>0</v>
      </c>
      <c r="I1147" s="225" t="s">
        <v>1</v>
      </c>
      <c r="J1147" s="225" t="s">
        <v>1407</v>
      </c>
      <c r="K1147" s="232" t="s">
        <v>3853</v>
      </c>
      <c r="L1147" s="233" t="s">
        <v>4878</v>
      </c>
      <c r="M1147" s="233" t="s">
        <v>4938</v>
      </c>
      <c r="N1147" s="57"/>
      <c r="O1147" s="57"/>
      <c r="P1147" s="238" t="s">
        <v>3337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30" t="s">
        <v>3839</v>
      </c>
      <c r="D1148" s="230" t="s">
        <v>7</v>
      </c>
      <c r="E1148" s="225" t="s">
        <v>527</v>
      </c>
      <c r="F1148" s="225" t="s">
        <v>5241</v>
      </c>
      <c r="G1148" s="236">
        <v>0</v>
      </c>
      <c r="H1148" s="236">
        <v>0</v>
      </c>
      <c r="I1148" s="225" t="s">
        <v>1</v>
      </c>
      <c r="J1148" s="225" t="s">
        <v>1407</v>
      </c>
      <c r="K1148" s="232" t="s">
        <v>3853</v>
      </c>
      <c r="L1148" s="233" t="s">
        <v>4878</v>
      </c>
      <c r="M1148" s="233" t="s">
        <v>4938</v>
      </c>
      <c r="N1148" s="57"/>
      <c r="O1148" s="57"/>
      <c r="P1148" s="238" t="s">
        <v>3338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30" t="s">
        <v>3839</v>
      </c>
      <c r="D1149" s="230" t="s">
        <v>7</v>
      </c>
      <c r="E1149" s="225" t="s">
        <v>527</v>
      </c>
      <c r="F1149" s="225" t="s">
        <v>5242</v>
      </c>
      <c r="G1149" s="236">
        <v>0</v>
      </c>
      <c r="H1149" s="236">
        <v>0</v>
      </c>
      <c r="I1149" s="225" t="s">
        <v>1</v>
      </c>
      <c r="J1149" s="225" t="s">
        <v>1407</v>
      </c>
      <c r="K1149" s="232" t="s">
        <v>3853</v>
      </c>
      <c r="L1149" s="233" t="s">
        <v>4878</v>
      </c>
      <c r="M1149" s="233" t="s">
        <v>4938</v>
      </c>
      <c r="N1149" s="57"/>
      <c r="O1149" s="57"/>
      <c r="P1149" s="238" t="s">
        <v>3339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30" t="s">
        <v>3839</v>
      </c>
      <c r="D1150" s="230" t="s">
        <v>7</v>
      </c>
      <c r="E1150" s="225" t="s">
        <v>527</v>
      </c>
      <c r="F1150" s="225" t="s">
        <v>5243</v>
      </c>
      <c r="G1150" s="236">
        <v>0</v>
      </c>
      <c r="H1150" s="236">
        <v>0</v>
      </c>
      <c r="I1150" s="225" t="s">
        <v>1</v>
      </c>
      <c r="J1150" s="225" t="s">
        <v>1407</v>
      </c>
      <c r="K1150" s="232" t="s">
        <v>3853</v>
      </c>
      <c r="L1150" s="233" t="s">
        <v>4878</v>
      </c>
      <c r="M1150" s="233" t="s">
        <v>4938</v>
      </c>
      <c r="N1150" s="57"/>
      <c r="O1150" s="57"/>
      <c r="P1150" s="238" t="s">
        <v>3340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30" t="s">
        <v>3839</v>
      </c>
      <c r="D1151" s="230" t="s">
        <v>7</v>
      </c>
      <c r="E1151" s="225" t="s">
        <v>527</v>
      </c>
      <c r="F1151" s="225" t="s">
        <v>5244</v>
      </c>
      <c r="G1151" s="236">
        <v>0</v>
      </c>
      <c r="H1151" s="236">
        <v>0</v>
      </c>
      <c r="I1151" s="225" t="s">
        <v>1</v>
      </c>
      <c r="J1151" s="225" t="s">
        <v>1407</v>
      </c>
      <c r="K1151" s="232" t="s">
        <v>3853</v>
      </c>
      <c r="L1151" s="233" t="s">
        <v>4878</v>
      </c>
      <c r="M1151" s="233" t="s">
        <v>4938</v>
      </c>
      <c r="N1151" s="57"/>
      <c r="O1151" s="57"/>
      <c r="P1151" s="238" t="s">
        <v>3341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30" t="s">
        <v>3839</v>
      </c>
      <c r="D1152" s="230" t="s">
        <v>7</v>
      </c>
      <c r="E1152" s="225" t="s">
        <v>527</v>
      </c>
      <c r="F1152" s="225" t="s">
        <v>5245</v>
      </c>
      <c r="G1152" s="236">
        <v>0</v>
      </c>
      <c r="H1152" s="236">
        <v>0</v>
      </c>
      <c r="I1152" s="225" t="s">
        <v>1</v>
      </c>
      <c r="J1152" s="225" t="s">
        <v>1407</v>
      </c>
      <c r="K1152" s="232" t="s">
        <v>3853</v>
      </c>
      <c r="L1152" s="233" t="s">
        <v>4878</v>
      </c>
      <c r="M1152" s="233" t="s">
        <v>4938</v>
      </c>
      <c r="N1152" s="57"/>
      <c r="O1152" s="57"/>
      <c r="P1152" s="238" t="s">
        <v>3342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30" t="s">
        <v>3839</v>
      </c>
      <c r="D1153" s="230" t="s">
        <v>7</v>
      </c>
      <c r="E1153" s="225" t="s">
        <v>527</v>
      </c>
      <c r="F1153" s="225" t="s">
        <v>5246</v>
      </c>
      <c r="G1153" s="236">
        <v>0</v>
      </c>
      <c r="H1153" s="236">
        <v>0</v>
      </c>
      <c r="I1153" s="225" t="s">
        <v>1</v>
      </c>
      <c r="J1153" s="225" t="s">
        <v>1407</v>
      </c>
      <c r="K1153" s="232" t="s">
        <v>3853</v>
      </c>
      <c r="L1153" s="233" t="s">
        <v>4878</v>
      </c>
      <c r="M1153" s="233" t="s">
        <v>4938</v>
      </c>
      <c r="N1153" s="57"/>
      <c r="O1153" s="57"/>
      <c r="P1153" s="238" t="s">
        <v>3343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30" t="s">
        <v>3839</v>
      </c>
      <c r="D1154" s="230" t="s">
        <v>7</v>
      </c>
      <c r="E1154" s="225" t="s">
        <v>527</v>
      </c>
      <c r="F1154" s="225" t="s">
        <v>5247</v>
      </c>
      <c r="G1154" s="236">
        <v>0</v>
      </c>
      <c r="H1154" s="236">
        <v>0</v>
      </c>
      <c r="I1154" s="225" t="s">
        <v>1</v>
      </c>
      <c r="J1154" s="225" t="s">
        <v>1407</v>
      </c>
      <c r="K1154" s="232" t="s">
        <v>3853</v>
      </c>
      <c r="L1154" s="233" t="s">
        <v>4878</v>
      </c>
      <c r="M1154" s="233" t="s">
        <v>4938</v>
      </c>
      <c r="N1154" s="57"/>
      <c r="O1154" s="57"/>
      <c r="P1154" s="238" t="s">
        <v>3344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30" t="s">
        <v>3839</v>
      </c>
      <c r="D1155" s="230" t="s">
        <v>7</v>
      </c>
      <c r="E1155" s="225" t="s">
        <v>527</v>
      </c>
      <c r="F1155" s="225" t="s">
        <v>5248</v>
      </c>
      <c r="G1155" s="236">
        <v>0</v>
      </c>
      <c r="H1155" s="236">
        <v>0</v>
      </c>
      <c r="I1155" s="225" t="s">
        <v>1</v>
      </c>
      <c r="J1155" s="225" t="s">
        <v>1407</v>
      </c>
      <c r="K1155" s="232" t="s">
        <v>3853</v>
      </c>
      <c r="L1155" s="233" t="s">
        <v>4878</v>
      </c>
      <c r="M1155" s="233" t="s">
        <v>4938</v>
      </c>
      <c r="N1155" s="57"/>
      <c r="O1155" s="57"/>
      <c r="P1155" s="238" t="s">
        <v>3345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30" t="s">
        <v>3839</v>
      </c>
      <c r="D1156" s="230" t="s">
        <v>7</v>
      </c>
      <c r="E1156" s="225" t="s">
        <v>527</v>
      </c>
      <c r="F1156" s="225" t="s">
        <v>5249</v>
      </c>
      <c r="G1156" s="236">
        <v>0</v>
      </c>
      <c r="H1156" s="236">
        <v>0</v>
      </c>
      <c r="I1156" s="225" t="s">
        <v>1</v>
      </c>
      <c r="J1156" s="225" t="s">
        <v>1407</v>
      </c>
      <c r="K1156" s="232" t="s">
        <v>3853</v>
      </c>
      <c r="L1156" s="233" t="s">
        <v>4878</v>
      </c>
      <c r="M1156" s="233" t="s">
        <v>4938</v>
      </c>
      <c r="N1156" s="57"/>
      <c r="O1156" s="57"/>
      <c r="P1156" s="238" t="s">
        <v>3346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30" t="s">
        <v>3839</v>
      </c>
      <c r="D1157" s="230" t="s">
        <v>7</v>
      </c>
      <c r="E1157" s="225" t="s">
        <v>527</v>
      </c>
      <c r="F1157" s="225" t="s">
        <v>5250</v>
      </c>
      <c r="G1157" s="236">
        <v>0</v>
      </c>
      <c r="H1157" s="236">
        <v>0</v>
      </c>
      <c r="I1157" s="225" t="s">
        <v>1</v>
      </c>
      <c r="J1157" s="225" t="s">
        <v>1407</v>
      </c>
      <c r="K1157" s="232" t="s">
        <v>3853</v>
      </c>
      <c r="L1157" s="233" t="s">
        <v>4878</v>
      </c>
      <c r="M1157" s="233" t="s">
        <v>4938</v>
      </c>
      <c r="N1157" s="57"/>
      <c r="O1157" s="57"/>
      <c r="P1157" s="238" t="s">
        <v>5111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30" t="s">
        <v>3839</v>
      </c>
      <c r="D1158" s="230" t="s">
        <v>7</v>
      </c>
      <c r="E1158" s="225" t="s">
        <v>527</v>
      </c>
      <c r="F1158" s="225" t="s">
        <v>5251</v>
      </c>
      <c r="G1158" s="236">
        <v>0</v>
      </c>
      <c r="H1158" s="236">
        <v>0</v>
      </c>
      <c r="I1158" s="225" t="s">
        <v>1</v>
      </c>
      <c r="J1158" s="225" t="s">
        <v>1407</v>
      </c>
      <c r="K1158" s="232" t="s">
        <v>3853</v>
      </c>
      <c r="L1158" s="233" t="s">
        <v>4878</v>
      </c>
      <c r="M1158" s="233" t="s">
        <v>4938</v>
      </c>
      <c r="N1158" s="57"/>
      <c r="O1158" s="57"/>
      <c r="P1158" s="238" t="s">
        <v>3347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30" t="s">
        <v>3839</v>
      </c>
      <c r="D1159" s="230" t="s">
        <v>7</v>
      </c>
      <c r="E1159" s="225" t="s">
        <v>527</v>
      </c>
      <c r="F1159" s="225" t="s">
        <v>5252</v>
      </c>
      <c r="G1159" s="236">
        <v>0</v>
      </c>
      <c r="H1159" s="236">
        <v>0</v>
      </c>
      <c r="I1159" s="225" t="s">
        <v>1</v>
      </c>
      <c r="J1159" s="225" t="s">
        <v>1407</v>
      </c>
      <c r="K1159" s="232" t="s">
        <v>3853</v>
      </c>
      <c r="L1159" s="233" t="s">
        <v>4878</v>
      </c>
      <c r="M1159" s="233" t="s">
        <v>4938</v>
      </c>
      <c r="N1159" s="57"/>
      <c r="O1159" s="57"/>
      <c r="P1159" s="238" t="s">
        <v>3348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30" t="s">
        <v>3839</v>
      </c>
      <c r="D1160" s="230" t="s">
        <v>7</v>
      </c>
      <c r="E1160" s="225" t="s">
        <v>527</v>
      </c>
      <c r="F1160" s="225" t="s">
        <v>5253</v>
      </c>
      <c r="G1160" s="236">
        <v>0</v>
      </c>
      <c r="H1160" s="236">
        <v>0</v>
      </c>
      <c r="I1160" s="225" t="s">
        <v>1</v>
      </c>
      <c r="J1160" s="225" t="s">
        <v>1407</v>
      </c>
      <c r="K1160" s="232" t="s">
        <v>3853</v>
      </c>
      <c r="L1160" s="233" t="s">
        <v>4878</v>
      </c>
      <c r="M1160" s="233" t="s">
        <v>4938</v>
      </c>
      <c r="N1160" s="57"/>
      <c r="O1160" s="57"/>
      <c r="P1160" s="238" t="s">
        <v>3349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30" t="s">
        <v>3839</v>
      </c>
      <c r="D1161" s="230" t="s">
        <v>7</v>
      </c>
      <c r="E1161" s="225" t="s">
        <v>527</v>
      </c>
      <c r="F1161" s="225" t="s">
        <v>5254</v>
      </c>
      <c r="G1161" s="236">
        <v>0</v>
      </c>
      <c r="H1161" s="236">
        <v>0</v>
      </c>
      <c r="I1161" s="225" t="s">
        <v>1</v>
      </c>
      <c r="J1161" s="225" t="s">
        <v>1407</v>
      </c>
      <c r="K1161" s="232" t="s">
        <v>3853</v>
      </c>
      <c r="L1161" s="233" t="s">
        <v>4878</v>
      </c>
      <c r="M1161" s="233" t="s">
        <v>4938</v>
      </c>
      <c r="N1161" s="57"/>
      <c r="O1161" s="57"/>
      <c r="P1161" s="238" t="s">
        <v>3350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30" t="s">
        <v>3839</v>
      </c>
      <c r="D1162" s="230" t="s">
        <v>7</v>
      </c>
      <c r="E1162" s="225" t="s">
        <v>527</v>
      </c>
      <c r="F1162" s="225" t="s">
        <v>5255</v>
      </c>
      <c r="G1162" s="236">
        <v>0</v>
      </c>
      <c r="H1162" s="236">
        <v>0</v>
      </c>
      <c r="I1162" s="225" t="s">
        <v>1</v>
      </c>
      <c r="J1162" s="225" t="s">
        <v>1407</v>
      </c>
      <c r="K1162" s="232" t="s">
        <v>3853</v>
      </c>
      <c r="L1162" s="233" t="s">
        <v>4878</v>
      </c>
      <c r="M1162" s="233" t="s">
        <v>4938</v>
      </c>
      <c r="N1162" s="57"/>
      <c r="O1162" s="57"/>
      <c r="P1162" s="238" t="s">
        <v>3351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30" t="s">
        <v>3839</v>
      </c>
      <c r="D1163" s="230" t="s">
        <v>7</v>
      </c>
      <c r="E1163" s="225" t="s">
        <v>527</v>
      </c>
      <c r="F1163" s="225" t="s">
        <v>5256</v>
      </c>
      <c r="G1163" s="236">
        <v>0</v>
      </c>
      <c r="H1163" s="236">
        <v>0</v>
      </c>
      <c r="I1163" s="225" t="s">
        <v>1</v>
      </c>
      <c r="J1163" s="225" t="s">
        <v>1407</v>
      </c>
      <c r="K1163" s="232" t="s">
        <v>3853</v>
      </c>
      <c r="L1163" s="233" t="s">
        <v>4878</v>
      </c>
      <c r="M1163" s="233" t="s">
        <v>4938</v>
      </c>
      <c r="N1163" s="57"/>
      <c r="O1163" s="57"/>
      <c r="P1163" s="238" t="s">
        <v>3352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30" t="s">
        <v>3839</v>
      </c>
      <c r="D1164" s="230" t="s">
        <v>7</v>
      </c>
      <c r="E1164" s="225" t="s">
        <v>527</v>
      </c>
      <c r="F1164" s="225" t="s">
        <v>5257</v>
      </c>
      <c r="G1164" s="236">
        <v>0</v>
      </c>
      <c r="H1164" s="236">
        <v>0</v>
      </c>
      <c r="I1164" s="225" t="s">
        <v>1</v>
      </c>
      <c r="J1164" s="225" t="s">
        <v>1407</v>
      </c>
      <c r="K1164" s="232" t="s">
        <v>3853</v>
      </c>
      <c r="L1164" s="233" t="s">
        <v>4878</v>
      </c>
      <c r="M1164" s="233" t="s">
        <v>4938</v>
      </c>
      <c r="N1164" s="57"/>
      <c r="O1164" s="57"/>
      <c r="P1164" s="238" t="s">
        <v>3353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30" t="s">
        <v>3839</v>
      </c>
      <c r="D1165" s="230" t="s">
        <v>7</v>
      </c>
      <c r="E1165" s="225" t="s">
        <v>527</v>
      </c>
      <c r="F1165" s="225" t="s">
        <v>5258</v>
      </c>
      <c r="G1165" s="236">
        <v>0</v>
      </c>
      <c r="H1165" s="236">
        <v>0</v>
      </c>
      <c r="I1165" s="225" t="s">
        <v>1</v>
      </c>
      <c r="J1165" s="225" t="s">
        <v>1407</v>
      </c>
      <c r="K1165" s="232" t="s">
        <v>3853</v>
      </c>
      <c r="L1165" s="233" t="s">
        <v>4878</v>
      </c>
      <c r="M1165" s="233" t="s">
        <v>4938</v>
      </c>
      <c r="N1165" s="57"/>
      <c r="O1165" s="57"/>
      <c r="P1165" s="238" t="s">
        <v>3354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3839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5" t="s">
        <v>1</v>
      </c>
      <c r="J1166" s="97" t="s">
        <v>1407</v>
      </c>
      <c r="K1166" s="98" t="s">
        <v>3853</v>
      </c>
      <c r="L1166" s="17" t="s">
        <v>4878</v>
      </c>
      <c r="M1166" s="57" t="s">
        <v>4938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2278</v>
      </c>
      <c r="X1166" s="98" t="s">
        <v>2278</v>
      </c>
      <c r="Y1166" s="98" t="s">
        <v>2278</v>
      </c>
      <c r="Z1166" s="207" t="str">
        <f t="shared" si="224"/>
        <v/>
      </c>
      <c r="AA1166" s="207" t="str">
        <f t="shared" si="227"/>
        <v/>
      </c>
      <c r="AB1166" s="208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3839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5" t="s">
        <v>1</v>
      </c>
      <c r="J1167" s="97" t="s">
        <v>1407</v>
      </c>
      <c r="K1167" s="98" t="s">
        <v>3853</v>
      </c>
      <c r="L1167" s="17" t="s">
        <v>4878</v>
      </c>
      <c r="M1167" s="57" t="s">
        <v>4938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2278</v>
      </c>
      <c r="X1167" s="98" t="s">
        <v>2278</v>
      </c>
      <c r="Y1167" s="98" t="s">
        <v>2278</v>
      </c>
      <c r="Z1167" s="207" t="str">
        <f t="shared" si="224"/>
        <v/>
      </c>
      <c r="AA1167" s="207" t="str">
        <f t="shared" si="227"/>
        <v/>
      </c>
      <c r="AB1167" s="208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3839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5" t="s">
        <v>1</v>
      </c>
      <c r="J1168" s="97" t="s">
        <v>1407</v>
      </c>
      <c r="K1168" s="98" t="s">
        <v>3853</v>
      </c>
      <c r="L1168" s="17" t="s">
        <v>4878</v>
      </c>
      <c r="M1168" s="57" t="s">
        <v>4938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2278</v>
      </c>
      <c r="X1168" s="98" t="s">
        <v>2278</v>
      </c>
      <c r="Y1168" s="98" t="s">
        <v>2278</v>
      </c>
      <c r="Z1168" s="207" t="str">
        <f t="shared" si="224"/>
        <v/>
      </c>
      <c r="AA1168" s="207" t="str">
        <f t="shared" si="227"/>
        <v/>
      </c>
      <c r="AB1168" s="208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3839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5" t="s">
        <v>1</v>
      </c>
      <c r="J1169" s="97" t="s">
        <v>1407</v>
      </c>
      <c r="K1169" s="98" t="s">
        <v>3853</v>
      </c>
      <c r="L1169" s="17" t="s">
        <v>4878</v>
      </c>
      <c r="M1169" s="57" t="s">
        <v>4938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2278</v>
      </c>
      <c r="X1169" s="98" t="s">
        <v>2278</v>
      </c>
      <c r="Y1169" s="98" t="s">
        <v>2278</v>
      </c>
      <c r="Z1169" s="207" t="str">
        <f t="shared" si="224"/>
        <v/>
      </c>
      <c r="AA1169" s="207" t="str">
        <f t="shared" si="227"/>
        <v/>
      </c>
      <c r="AB1169" s="208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3839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5" t="s">
        <v>1</v>
      </c>
      <c r="J1170" s="97" t="s">
        <v>1407</v>
      </c>
      <c r="K1170" s="98" t="s">
        <v>3853</v>
      </c>
      <c r="L1170" s="17" t="s">
        <v>4878</v>
      </c>
      <c r="M1170" s="57" t="s">
        <v>4938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2278</v>
      </c>
      <c r="X1170" s="98" t="s">
        <v>2278</v>
      </c>
      <c r="Y1170" s="98" t="s">
        <v>2278</v>
      </c>
      <c r="Z1170" s="207" t="str">
        <f t="shared" si="224"/>
        <v/>
      </c>
      <c r="AA1170" s="207" t="str">
        <f t="shared" si="227"/>
        <v/>
      </c>
      <c r="AB1170" s="208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3839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5" t="s">
        <v>1</v>
      </c>
      <c r="J1171" s="97" t="s">
        <v>1407</v>
      </c>
      <c r="K1171" s="98" t="s">
        <v>3853</v>
      </c>
      <c r="L1171" s="17" t="s">
        <v>4878</v>
      </c>
      <c r="M1171" s="57" t="s">
        <v>4938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2278</v>
      </c>
      <c r="X1171" s="98" t="s">
        <v>2278</v>
      </c>
      <c r="Y1171" s="98" t="s">
        <v>2278</v>
      </c>
      <c r="Z1171" s="207" t="str">
        <f t="shared" si="224"/>
        <v/>
      </c>
      <c r="AA1171" s="207" t="str">
        <f t="shared" si="227"/>
        <v/>
      </c>
      <c r="AB1171" s="208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3839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5" t="s">
        <v>1</v>
      </c>
      <c r="J1172" s="97" t="s">
        <v>1407</v>
      </c>
      <c r="K1172" s="98" t="s">
        <v>3853</v>
      </c>
      <c r="L1172" s="17" t="s">
        <v>4878</v>
      </c>
      <c r="M1172" s="57" t="s">
        <v>4938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2278</v>
      </c>
      <c r="X1172" s="98" t="s">
        <v>2278</v>
      </c>
      <c r="Y1172" s="98" t="s">
        <v>2278</v>
      </c>
      <c r="Z1172" s="207" t="str">
        <f t="shared" si="224"/>
        <v/>
      </c>
      <c r="AA1172" s="207" t="str">
        <f t="shared" si="227"/>
        <v/>
      </c>
      <c r="AB1172" s="208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3839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1407</v>
      </c>
      <c r="K1173" s="98" t="s">
        <v>3853</v>
      </c>
      <c r="L1173" s="17" t="s">
        <v>4878</v>
      </c>
      <c r="M1173" s="57" t="s">
        <v>4938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2278</v>
      </c>
      <c r="X1173" s="98" t="s">
        <v>2278</v>
      </c>
      <c r="Y1173" s="98" t="s">
        <v>2278</v>
      </c>
      <c r="Z1173" s="207" t="str">
        <f t="shared" si="224"/>
        <v/>
      </c>
      <c r="AA1173" s="207" t="str">
        <f t="shared" si="227"/>
        <v/>
      </c>
      <c r="AB1173" s="208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3839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1407</v>
      </c>
      <c r="K1174" s="98" t="s">
        <v>3853</v>
      </c>
      <c r="L1174" s="17" t="s">
        <v>4878</v>
      </c>
      <c r="M1174" s="57" t="s">
        <v>4938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2278</v>
      </c>
      <c r="X1174" s="98" t="s">
        <v>2278</v>
      </c>
      <c r="Y1174" s="98" t="s">
        <v>2278</v>
      </c>
      <c r="Z1174" s="207" t="str">
        <f t="shared" si="224"/>
        <v/>
      </c>
      <c r="AA1174" s="207" t="str">
        <f t="shared" si="227"/>
        <v/>
      </c>
      <c r="AB1174" s="208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3839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1407</v>
      </c>
      <c r="K1175" s="98" t="s">
        <v>3853</v>
      </c>
      <c r="L1175" s="17" t="s">
        <v>4878</v>
      </c>
      <c r="M1175" s="57" t="s">
        <v>4938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2278</v>
      </c>
      <c r="X1175" s="98" t="s">
        <v>2278</v>
      </c>
      <c r="Y1175" s="98" t="s">
        <v>2278</v>
      </c>
      <c r="Z1175" s="207" t="str">
        <f t="shared" si="224"/>
        <v/>
      </c>
      <c r="AA1175" s="207" t="str">
        <f t="shared" si="227"/>
        <v/>
      </c>
      <c r="AB1175" s="208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3839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1407</v>
      </c>
      <c r="K1176" s="98" t="s">
        <v>3853</v>
      </c>
      <c r="L1176" s="17" t="s">
        <v>4878</v>
      </c>
      <c r="M1176" s="57" t="s">
        <v>4938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2278</v>
      </c>
      <c r="X1176" s="98" t="s">
        <v>2278</v>
      </c>
      <c r="Y1176" s="98" t="s">
        <v>2278</v>
      </c>
      <c r="Z1176" s="207" t="str">
        <f t="shared" si="224"/>
        <v/>
      </c>
      <c r="AA1176" s="207" t="str">
        <f t="shared" si="227"/>
        <v/>
      </c>
      <c r="AB1176" s="208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3839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1407</v>
      </c>
      <c r="K1177" s="98" t="s">
        <v>3853</v>
      </c>
      <c r="L1177" s="17" t="s">
        <v>4878</v>
      </c>
      <c r="M1177" s="57" t="s">
        <v>4938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2278</v>
      </c>
      <c r="X1177" s="98" t="s">
        <v>2278</v>
      </c>
      <c r="Y1177" s="98" t="s">
        <v>2278</v>
      </c>
      <c r="Z1177" s="207" t="str">
        <f t="shared" si="224"/>
        <v/>
      </c>
      <c r="AA1177" s="207" t="str">
        <f t="shared" si="227"/>
        <v/>
      </c>
      <c r="AB1177" s="208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3839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1407</v>
      </c>
      <c r="K1178" s="98" t="s">
        <v>3853</v>
      </c>
      <c r="L1178" s="17" t="s">
        <v>4878</v>
      </c>
      <c r="M1178" s="57" t="s">
        <v>4938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2278</v>
      </c>
      <c r="X1178" s="98" t="s">
        <v>2278</v>
      </c>
      <c r="Y1178" s="98" t="s">
        <v>2278</v>
      </c>
      <c r="Z1178" s="207" t="str">
        <f t="shared" si="224"/>
        <v/>
      </c>
      <c r="AA1178" s="207" t="str">
        <f t="shared" si="227"/>
        <v/>
      </c>
      <c r="AB1178" s="208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3839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1407</v>
      </c>
      <c r="K1179" s="98" t="s">
        <v>3853</v>
      </c>
      <c r="L1179" s="17" t="s">
        <v>4878</v>
      </c>
      <c r="M1179" s="57" t="s">
        <v>4938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2278</v>
      </c>
      <c r="X1179" s="98" t="s">
        <v>2278</v>
      </c>
      <c r="Y1179" s="98" t="s">
        <v>2278</v>
      </c>
      <c r="Z1179" s="207" t="str">
        <f t="shared" si="224"/>
        <v/>
      </c>
      <c r="AA1179" s="207" t="str">
        <f t="shared" si="227"/>
        <v/>
      </c>
      <c r="AB1179" s="208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3839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1407</v>
      </c>
      <c r="K1180" s="98" t="s">
        <v>3853</v>
      </c>
      <c r="L1180" s="17" t="s">
        <v>4878</v>
      </c>
      <c r="M1180" s="57" t="s">
        <v>4938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2278</v>
      </c>
      <c r="X1180" s="98" t="s">
        <v>2278</v>
      </c>
      <c r="Y1180" s="98" t="s">
        <v>2278</v>
      </c>
      <c r="Z1180" s="207" t="str">
        <f t="shared" si="224"/>
        <v/>
      </c>
      <c r="AA1180" s="207" t="str">
        <f t="shared" si="227"/>
        <v/>
      </c>
      <c r="AB1180" s="208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3839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1407</v>
      </c>
      <c r="K1181" s="98" t="s">
        <v>3853</v>
      </c>
      <c r="L1181" s="17" t="s">
        <v>4878</v>
      </c>
      <c r="M1181" s="57" t="s">
        <v>4938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2278</v>
      </c>
      <c r="X1181" s="98" t="s">
        <v>2278</v>
      </c>
      <c r="Y1181" s="98" t="s">
        <v>2278</v>
      </c>
      <c r="Z1181" s="207" t="str">
        <f t="shared" si="224"/>
        <v/>
      </c>
      <c r="AA1181" s="207" t="str">
        <f t="shared" si="227"/>
        <v/>
      </c>
      <c r="AB1181" s="208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3839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1407</v>
      </c>
      <c r="K1182" s="98" t="s">
        <v>3853</v>
      </c>
      <c r="L1182" s="17" t="s">
        <v>4878</v>
      </c>
      <c r="M1182" s="57" t="s">
        <v>4938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2278</v>
      </c>
      <c r="X1182" s="98" t="s">
        <v>2278</v>
      </c>
      <c r="Y1182" s="98" t="s">
        <v>2278</v>
      </c>
      <c r="Z1182" s="207" t="str">
        <f t="shared" si="224"/>
        <v/>
      </c>
      <c r="AA1182" s="207" t="str">
        <f t="shared" si="227"/>
        <v/>
      </c>
      <c r="AB1182" s="208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3839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1407</v>
      </c>
      <c r="K1183" s="98" t="s">
        <v>3853</v>
      </c>
      <c r="L1183" s="17" t="s">
        <v>4878</v>
      </c>
      <c r="M1183" s="57" t="s">
        <v>4938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2278</v>
      </c>
      <c r="X1183" s="98" t="s">
        <v>2278</v>
      </c>
      <c r="Y1183" s="98" t="s">
        <v>2278</v>
      </c>
      <c r="Z1183" s="207" t="str">
        <f t="shared" si="224"/>
        <v/>
      </c>
      <c r="AA1183" s="207" t="str">
        <f t="shared" si="227"/>
        <v/>
      </c>
      <c r="AB1183" s="208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3839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1407</v>
      </c>
      <c r="K1184" s="98" t="s">
        <v>3853</v>
      </c>
      <c r="L1184" s="17" t="s">
        <v>4878</v>
      </c>
      <c r="M1184" s="57" t="s">
        <v>4938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2278</v>
      </c>
      <c r="X1184" s="98" t="s">
        <v>2278</v>
      </c>
      <c r="Y1184" s="98" t="s">
        <v>2278</v>
      </c>
      <c r="Z1184" s="207" t="str">
        <f t="shared" si="224"/>
        <v/>
      </c>
      <c r="AA1184" s="207" t="str">
        <f t="shared" si="227"/>
        <v/>
      </c>
      <c r="AB1184" s="208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3839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1407</v>
      </c>
      <c r="K1185" s="98" t="s">
        <v>3853</v>
      </c>
      <c r="L1185" s="17" t="s">
        <v>4878</v>
      </c>
      <c r="M1185" s="57" t="s">
        <v>4938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2278</v>
      </c>
      <c r="X1185" s="98" t="s">
        <v>2278</v>
      </c>
      <c r="Y1185" s="98" t="s">
        <v>2278</v>
      </c>
      <c r="Z1185" s="207" t="str">
        <f t="shared" si="224"/>
        <v/>
      </c>
      <c r="AA1185" s="207" t="str">
        <f t="shared" si="227"/>
        <v/>
      </c>
      <c r="AB1185" s="208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3839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1407</v>
      </c>
      <c r="K1186" s="98" t="s">
        <v>3853</v>
      </c>
      <c r="L1186" s="17" t="s">
        <v>4878</v>
      </c>
      <c r="M1186" s="57" t="s">
        <v>4938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2278</v>
      </c>
      <c r="X1186" s="98" t="s">
        <v>2278</v>
      </c>
      <c r="Y1186" s="98" t="s">
        <v>2278</v>
      </c>
      <c r="Z1186" s="207" t="str">
        <f t="shared" si="224"/>
        <v/>
      </c>
      <c r="AA1186" s="207" t="str">
        <f t="shared" si="227"/>
        <v/>
      </c>
      <c r="AB1186" s="208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3839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1407</v>
      </c>
      <c r="K1187" s="98" t="s">
        <v>3853</v>
      </c>
      <c r="L1187" s="17" t="s">
        <v>4878</v>
      </c>
      <c r="M1187" s="57" t="s">
        <v>4938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2278</v>
      </c>
      <c r="X1187" s="98" t="s">
        <v>2278</v>
      </c>
      <c r="Y1187" s="98" t="s">
        <v>2278</v>
      </c>
      <c r="Z1187" s="207" t="str">
        <f t="shared" si="224"/>
        <v/>
      </c>
      <c r="AA1187" s="207" t="str">
        <f t="shared" si="227"/>
        <v/>
      </c>
      <c r="AB1187" s="208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3839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1407</v>
      </c>
      <c r="K1188" s="98" t="s">
        <v>3853</v>
      </c>
      <c r="L1188" s="17" t="s">
        <v>4878</v>
      </c>
      <c r="M1188" s="57" t="s">
        <v>4938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2278</v>
      </c>
      <c r="X1188" s="98" t="s">
        <v>2278</v>
      </c>
      <c r="Y1188" s="98" t="s">
        <v>2278</v>
      </c>
      <c r="Z1188" s="207" t="str">
        <f t="shared" si="224"/>
        <v/>
      </c>
      <c r="AA1188" s="207" t="str">
        <f t="shared" si="227"/>
        <v/>
      </c>
      <c r="AB1188" s="208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3839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1407</v>
      </c>
      <c r="K1189" s="98" t="s">
        <v>3853</v>
      </c>
      <c r="L1189" s="17" t="s">
        <v>4878</v>
      </c>
      <c r="M1189" s="57" t="s">
        <v>4938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2278</v>
      </c>
      <c r="X1189" s="98" t="s">
        <v>2278</v>
      </c>
      <c r="Y1189" s="98" t="s">
        <v>2278</v>
      </c>
      <c r="Z1189" s="207" t="str">
        <f t="shared" si="224"/>
        <v/>
      </c>
      <c r="AA1189" s="207" t="str">
        <f t="shared" si="227"/>
        <v/>
      </c>
      <c r="AB1189" s="208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3839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1407</v>
      </c>
      <c r="K1190" s="98" t="s">
        <v>3853</v>
      </c>
      <c r="L1190" s="17" t="s">
        <v>4878</v>
      </c>
      <c r="M1190" s="57" t="s">
        <v>4938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2278</v>
      </c>
      <c r="X1190" s="98" t="s">
        <v>2278</v>
      </c>
      <c r="Y1190" s="98" t="s">
        <v>2278</v>
      </c>
      <c r="Z1190" s="207" t="str">
        <f t="shared" si="224"/>
        <v/>
      </c>
      <c r="AA1190" s="207" t="str">
        <f t="shared" si="227"/>
        <v/>
      </c>
      <c r="AB1190" s="208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3839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1407</v>
      </c>
      <c r="K1191" s="98" t="s">
        <v>3853</v>
      </c>
      <c r="L1191" s="17" t="s">
        <v>4878</v>
      </c>
      <c r="M1191" s="57" t="s">
        <v>4938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2278</v>
      </c>
      <c r="X1191" s="98" t="s">
        <v>2278</v>
      </c>
      <c r="Y1191" s="98" t="s">
        <v>2278</v>
      </c>
      <c r="Z1191" s="207" t="str">
        <f t="shared" si="224"/>
        <v/>
      </c>
      <c r="AA1191" s="207" t="str">
        <f t="shared" si="227"/>
        <v/>
      </c>
      <c r="AB1191" s="208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3839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1407</v>
      </c>
      <c r="K1192" s="98" t="s">
        <v>3853</v>
      </c>
      <c r="L1192" s="17" t="s">
        <v>4878</v>
      </c>
      <c r="M1192" s="57" t="s">
        <v>4938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2278</v>
      </c>
      <c r="X1192" s="98" t="s">
        <v>2278</v>
      </c>
      <c r="Y1192" s="98" t="s">
        <v>2278</v>
      </c>
      <c r="Z1192" s="207" t="str">
        <f t="shared" si="224"/>
        <v/>
      </c>
      <c r="AA1192" s="207" t="str">
        <f t="shared" si="227"/>
        <v/>
      </c>
      <c r="AB1192" s="208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3839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1407</v>
      </c>
      <c r="K1193" s="98" t="s">
        <v>3853</v>
      </c>
      <c r="L1193" s="17" t="s">
        <v>4878</v>
      </c>
      <c r="M1193" s="57" t="s">
        <v>4938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2278</v>
      </c>
      <c r="X1193" s="98" t="s">
        <v>2278</v>
      </c>
      <c r="Y1193" s="98" t="s">
        <v>2278</v>
      </c>
      <c r="Z1193" s="207" t="str">
        <f t="shared" si="224"/>
        <v/>
      </c>
      <c r="AA1193" s="207" t="str">
        <f t="shared" si="227"/>
        <v/>
      </c>
      <c r="AB1193" s="208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3839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1407</v>
      </c>
      <c r="K1194" s="98" t="s">
        <v>3853</v>
      </c>
      <c r="L1194" s="17" t="s">
        <v>4878</v>
      </c>
      <c r="M1194" s="57" t="s">
        <v>4938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2278</v>
      </c>
      <c r="X1194" s="98" t="s">
        <v>2278</v>
      </c>
      <c r="Y1194" s="98" t="s">
        <v>2278</v>
      </c>
      <c r="Z1194" s="207" t="str">
        <f t="shared" si="224"/>
        <v/>
      </c>
      <c r="AA1194" s="207" t="str">
        <f t="shared" si="227"/>
        <v/>
      </c>
      <c r="AB1194" s="208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3839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1407</v>
      </c>
      <c r="K1195" s="98" t="s">
        <v>3853</v>
      </c>
      <c r="L1195" s="17" t="s">
        <v>4878</v>
      </c>
      <c r="M1195" s="57" t="s">
        <v>4938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2278</v>
      </c>
      <c r="X1195" s="98" t="s">
        <v>2278</v>
      </c>
      <c r="Y1195" s="98" t="s">
        <v>2278</v>
      </c>
      <c r="Z1195" s="207" t="str">
        <f t="shared" si="224"/>
        <v/>
      </c>
      <c r="AA1195" s="207" t="str">
        <f t="shared" si="227"/>
        <v/>
      </c>
      <c r="AB1195" s="208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3839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1407</v>
      </c>
      <c r="K1196" s="98" t="s">
        <v>3853</v>
      </c>
      <c r="L1196" s="17" t="s">
        <v>4878</v>
      </c>
      <c r="M1196" s="57" t="s">
        <v>4938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2278</v>
      </c>
      <c r="X1196" s="98" t="s">
        <v>2278</v>
      </c>
      <c r="Y1196" s="98" t="s">
        <v>2278</v>
      </c>
      <c r="Z1196" s="207" t="str">
        <f t="shared" si="224"/>
        <v/>
      </c>
      <c r="AA1196" s="207" t="str">
        <f t="shared" si="227"/>
        <v/>
      </c>
      <c r="AB1196" s="208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3839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1407</v>
      </c>
      <c r="K1197" s="98" t="s">
        <v>3853</v>
      </c>
      <c r="L1197" s="17" t="s">
        <v>4878</v>
      </c>
      <c r="M1197" s="57" t="s">
        <v>4938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2278</v>
      </c>
      <c r="X1197" s="98" t="s">
        <v>2278</v>
      </c>
      <c r="Y1197" s="98" t="s">
        <v>2278</v>
      </c>
      <c r="Z1197" s="207" t="str">
        <f t="shared" si="224"/>
        <v/>
      </c>
      <c r="AA1197" s="207" t="str">
        <f t="shared" si="227"/>
        <v/>
      </c>
      <c r="AB1197" s="208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3839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1407</v>
      </c>
      <c r="K1198" s="98" t="s">
        <v>3853</v>
      </c>
      <c r="L1198" s="17" t="s">
        <v>4878</v>
      </c>
      <c r="M1198" s="57" t="s">
        <v>4938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2278</v>
      </c>
      <c r="X1198" s="98" t="s">
        <v>2278</v>
      </c>
      <c r="Y1198" s="98" t="s">
        <v>2278</v>
      </c>
      <c r="Z1198" s="207" t="str">
        <f t="shared" si="224"/>
        <v/>
      </c>
      <c r="AA1198" s="207" t="str">
        <f t="shared" si="227"/>
        <v/>
      </c>
      <c r="AB1198" s="208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2278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2278</v>
      </c>
      <c r="X1199" s="80" t="s">
        <v>2278</v>
      </c>
      <c r="Y1199" s="80" t="s">
        <v>2278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2278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2278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2760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3840</v>
      </c>
      <c r="D1202" s="53" t="s">
        <v>1006</v>
      </c>
      <c r="E1202" s="58" t="s">
        <v>499</v>
      </c>
      <c r="F1202" s="58" t="s">
        <v>499</v>
      </c>
      <c r="G1202" s="161">
        <v>0</v>
      </c>
      <c r="H1202" s="161">
        <v>0</v>
      </c>
      <c r="I1202" s="159" t="s">
        <v>114</v>
      </c>
      <c r="J1202" s="58" t="s">
        <v>1407</v>
      </c>
      <c r="K1202" s="59" t="s">
        <v>3853</v>
      </c>
      <c r="L1202" s="57" t="s">
        <v>4878</v>
      </c>
      <c r="M1202" s="57" t="s">
        <v>4938</v>
      </c>
      <c r="N1202" s="57"/>
      <c r="O1202" s="57" t="s">
        <v>4128</v>
      </c>
      <c r="P1202" s="56" t="s">
        <v>4050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2278</v>
      </c>
      <c r="X1202" s="59" t="s">
        <v>2278</v>
      </c>
      <c r="Y1202" s="59" t="s">
        <v>2278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3840</v>
      </c>
      <c r="D1203" s="53" t="s">
        <v>1007</v>
      </c>
      <c r="E1203" s="58" t="s">
        <v>500</v>
      </c>
      <c r="F1203" s="58" t="s">
        <v>500</v>
      </c>
      <c r="G1203" s="161">
        <v>0</v>
      </c>
      <c r="H1203" s="161">
        <v>0</v>
      </c>
      <c r="I1203" s="159" t="s">
        <v>114</v>
      </c>
      <c r="J1203" s="58" t="s">
        <v>1407</v>
      </c>
      <c r="K1203" s="59" t="s">
        <v>3853</v>
      </c>
      <c r="L1203" s="57" t="s">
        <v>4878</v>
      </c>
      <c r="M1203" s="57" t="s">
        <v>4938</v>
      </c>
      <c r="N1203" s="57"/>
      <c r="O1203" s="57" t="s">
        <v>4129</v>
      </c>
      <c r="P1203" s="56" t="s">
        <v>4051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2278</v>
      </c>
      <c r="X1203" s="59" t="s">
        <v>2278</v>
      </c>
      <c r="Y1203" s="59" t="s">
        <v>2278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3840</v>
      </c>
      <c r="D1204" s="53" t="s">
        <v>1008</v>
      </c>
      <c r="E1204" s="58" t="s">
        <v>501</v>
      </c>
      <c r="F1204" s="58" t="s">
        <v>501</v>
      </c>
      <c r="G1204" s="161">
        <v>0</v>
      </c>
      <c r="H1204" s="161">
        <v>0</v>
      </c>
      <c r="I1204" s="159" t="s">
        <v>114</v>
      </c>
      <c r="J1204" s="58" t="s">
        <v>1407</v>
      </c>
      <c r="K1204" s="59" t="s">
        <v>3853</v>
      </c>
      <c r="L1204" s="57" t="s">
        <v>4878</v>
      </c>
      <c r="M1204" s="57" t="s">
        <v>4938</v>
      </c>
      <c r="N1204" s="57"/>
      <c r="O1204" s="57" t="s">
        <v>4130</v>
      </c>
      <c r="P1204" s="56" t="s">
        <v>4052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2278</v>
      </c>
      <c r="X1204" s="59" t="s">
        <v>2278</v>
      </c>
      <c r="Y1204" s="59" t="s">
        <v>2278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3840</v>
      </c>
      <c r="D1205" s="53" t="s">
        <v>1005</v>
      </c>
      <c r="E1205" s="58" t="s">
        <v>495</v>
      </c>
      <c r="F1205" s="58" t="s">
        <v>495</v>
      </c>
      <c r="G1205" s="161">
        <v>0</v>
      </c>
      <c r="H1205" s="161">
        <v>0</v>
      </c>
      <c r="I1205" s="159" t="s">
        <v>114</v>
      </c>
      <c r="J1205" s="58" t="s">
        <v>1407</v>
      </c>
      <c r="K1205" s="59" t="s">
        <v>3853</v>
      </c>
      <c r="L1205" s="57" t="s">
        <v>4878</v>
      </c>
      <c r="M1205" s="57" t="s">
        <v>4938</v>
      </c>
      <c r="N1205" s="57"/>
      <c r="O1205" s="57" t="s">
        <v>4131</v>
      </c>
      <c r="P1205" s="56" t="s">
        <v>4053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2278</v>
      </c>
      <c r="X1205" s="59" t="s">
        <v>2278</v>
      </c>
      <c r="Y1205" s="59" t="s">
        <v>2278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3840</v>
      </c>
      <c r="D1206" s="53" t="s">
        <v>1001</v>
      </c>
      <c r="E1206" s="58" t="s">
        <v>343</v>
      </c>
      <c r="F1206" s="58" t="s">
        <v>343</v>
      </c>
      <c r="G1206" s="161">
        <v>0</v>
      </c>
      <c r="H1206" s="161">
        <v>0</v>
      </c>
      <c r="I1206" s="159" t="s">
        <v>114</v>
      </c>
      <c r="J1206" s="58" t="s">
        <v>1407</v>
      </c>
      <c r="K1206" s="59" t="s">
        <v>3853</v>
      </c>
      <c r="L1206" s="57" t="s">
        <v>4878</v>
      </c>
      <c r="M1206" s="57" t="s">
        <v>4938</v>
      </c>
      <c r="N1206" s="57"/>
      <c r="O1206" s="57" t="s">
        <v>2885</v>
      </c>
      <c r="P1206" s="56" t="s">
        <v>4054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2278</v>
      </c>
      <c r="X1206" s="59" t="s">
        <v>2278</v>
      </c>
      <c r="Y1206" s="59" t="s">
        <v>2278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3840</v>
      </c>
      <c r="D1207" s="53" t="s">
        <v>1002</v>
      </c>
      <c r="E1207" s="58" t="s">
        <v>344</v>
      </c>
      <c r="F1207" s="58" t="s">
        <v>344</v>
      </c>
      <c r="G1207" s="161">
        <v>0</v>
      </c>
      <c r="H1207" s="161">
        <v>0</v>
      </c>
      <c r="I1207" s="159" t="s">
        <v>114</v>
      </c>
      <c r="J1207" s="58" t="s">
        <v>1407</v>
      </c>
      <c r="K1207" s="59" t="s">
        <v>3853</v>
      </c>
      <c r="L1207" s="57" t="s">
        <v>4878</v>
      </c>
      <c r="M1207" s="57" t="s">
        <v>4938</v>
      </c>
      <c r="N1207" s="57"/>
      <c r="O1207" s="57" t="s">
        <v>4132</v>
      </c>
      <c r="P1207" s="56" t="s">
        <v>4055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2278</v>
      </c>
      <c r="X1207" s="59" t="s">
        <v>2278</v>
      </c>
      <c r="Y1207" s="59" t="s">
        <v>2278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3840</v>
      </c>
      <c r="D1208" s="53" t="s">
        <v>1003</v>
      </c>
      <c r="E1208" s="58" t="s">
        <v>345</v>
      </c>
      <c r="F1208" s="58" t="s">
        <v>345</v>
      </c>
      <c r="G1208" s="161">
        <v>0</v>
      </c>
      <c r="H1208" s="161">
        <v>0</v>
      </c>
      <c r="I1208" s="159" t="s">
        <v>114</v>
      </c>
      <c r="J1208" s="58" t="s">
        <v>1407</v>
      </c>
      <c r="K1208" s="59" t="s">
        <v>3853</v>
      </c>
      <c r="L1208" s="57" t="s">
        <v>4878</v>
      </c>
      <c r="M1208" s="57" t="s">
        <v>4938</v>
      </c>
      <c r="N1208" s="57"/>
      <c r="O1208" s="57" t="s">
        <v>4133</v>
      </c>
      <c r="P1208" s="56" t="s">
        <v>4056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2278</v>
      </c>
      <c r="X1208" s="59" t="s">
        <v>2278</v>
      </c>
      <c r="Y1208" s="59" t="s">
        <v>2278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3840</v>
      </c>
      <c r="D1209" s="53" t="s">
        <v>1004</v>
      </c>
      <c r="E1209" s="58" t="s">
        <v>346</v>
      </c>
      <c r="F1209" s="58" t="s">
        <v>346</v>
      </c>
      <c r="G1209" s="161">
        <v>0</v>
      </c>
      <c r="H1209" s="161">
        <v>0</v>
      </c>
      <c r="I1209" s="159" t="s">
        <v>114</v>
      </c>
      <c r="J1209" s="58" t="s">
        <v>1407</v>
      </c>
      <c r="K1209" s="59" t="s">
        <v>3853</v>
      </c>
      <c r="L1209" s="57" t="s">
        <v>4878</v>
      </c>
      <c r="M1209" s="57" t="s">
        <v>4938</v>
      </c>
      <c r="N1209" s="57"/>
      <c r="O1209" s="57" t="s">
        <v>4134</v>
      </c>
      <c r="P1209" s="56" t="s">
        <v>4057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2278</v>
      </c>
      <c r="X1209" s="59" t="s">
        <v>2278</v>
      </c>
      <c r="Y1209" s="59" t="s">
        <v>2278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3840</v>
      </c>
      <c r="D1210" s="53" t="s">
        <v>997</v>
      </c>
      <c r="E1210" s="58" t="s">
        <v>171</v>
      </c>
      <c r="F1210" s="58" t="s">
        <v>171</v>
      </c>
      <c r="G1210" s="161">
        <v>0</v>
      </c>
      <c r="H1210" s="161">
        <v>0</v>
      </c>
      <c r="I1210" s="159" t="s">
        <v>114</v>
      </c>
      <c r="J1210" s="58" t="s">
        <v>1407</v>
      </c>
      <c r="K1210" s="59" t="s">
        <v>3853</v>
      </c>
      <c r="L1210" s="57" t="s">
        <v>4878</v>
      </c>
      <c r="M1210" s="57" t="s">
        <v>4938</v>
      </c>
      <c r="N1210" s="57"/>
      <c r="O1210" s="57" t="s">
        <v>4135</v>
      </c>
      <c r="P1210" s="56" t="s">
        <v>4058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2278</v>
      </c>
      <c r="X1210" s="59" t="s">
        <v>2278</v>
      </c>
      <c r="Y1210" s="59" t="s">
        <v>2278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3840</v>
      </c>
      <c r="D1211" s="53" t="s">
        <v>994</v>
      </c>
      <c r="E1211" s="58" t="s">
        <v>139</v>
      </c>
      <c r="F1211" s="58" t="s">
        <v>139</v>
      </c>
      <c r="G1211" s="161">
        <v>0</v>
      </c>
      <c r="H1211" s="161">
        <v>0</v>
      </c>
      <c r="I1211" s="159" t="s">
        <v>114</v>
      </c>
      <c r="J1211" s="58" t="s">
        <v>1407</v>
      </c>
      <c r="K1211" s="59" t="s">
        <v>3853</v>
      </c>
      <c r="L1211" s="57" t="s">
        <v>4878</v>
      </c>
      <c r="M1211" s="57" t="s">
        <v>4938</v>
      </c>
      <c r="N1211" s="57"/>
      <c r="O1211" s="57" t="s">
        <v>4136</v>
      </c>
      <c r="P1211" s="56" t="s">
        <v>4059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2278</v>
      </c>
      <c r="X1211" s="59" t="s">
        <v>2278</v>
      </c>
      <c r="Y1211" s="59" t="s">
        <v>2278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3840</v>
      </c>
      <c r="D1212" s="53" t="s">
        <v>995</v>
      </c>
      <c r="E1212" s="58" t="s">
        <v>152</v>
      </c>
      <c r="F1212" s="58" t="s">
        <v>152</v>
      </c>
      <c r="G1212" s="161">
        <v>0</v>
      </c>
      <c r="H1212" s="161">
        <v>0</v>
      </c>
      <c r="I1212" s="159" t="s">
        <v>114</v>
      </c>
      <c r="J1212" s="58" t="s">
        <v>1407</v>
      </c>
      <c r="K1212" s="59" t="s">
        <v>3853</v>
      </c>
      <c r="L1212" s="57" t="s">
        <v>4878</v>
      </c>
      <c r="M1212" s="57" t="s">
        <v>4938</v>
      </c>
      <c r="N1212" s="57"/>
      <c r="O1212" s="57" t="s">
        <v>4137</v>
      </c>
      <c r="P1212" s="56" t="s">
        <v>4060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2278</v>
      </c>
      <c r="X1212" s="59" t="s">
        <v>2278</v>
      </c>
      <c r="Y1212" s="59" t="s">
        <v>2278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3840</v>
      </c>
      <c r="D1213" s="53" t="s">
        <v>996</v>
      </c>
      <c r="E1213" s="58" t="s">
        <v>159</v>
      </c>
      <c r="F1213" s="58" t="s">
        <v>159</v>
      </c>
      <c r="G1213" s="161">
        <v>0</v>
      </c>
      <c r="H1213" s="161">
        <v>0</v>
      </c>
      <c r="I1213" s="159" t="s">
        <v>114</v>
      </c>
      <c r="J1213" s="58" t="s">
        <v>1407</v>
      </c>
      <c r="K1213" s="59" t="s">
        <v>3853</v>
      </c>
      <c r="L1213" s="57" t="s">
        <v>4878</v>
      </c>
      <c r="M1213" s="57" t="s">
        <v>4938</v>
      </c>
      <c r="N1213" s="57"/>
      <c r="O1213" s="57" t="s">
        <v>4138</v>
      </c>
      <c r="P1213" s="56" t="s">
        <v>4061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2278</v>
      </c>
      <c r="X1213" s="59" t="s">
        <v>2278</v>
      </c>
      <c r="Y1213" s="59" t="s">
        <v>2278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3839</v>
      </c>
      <c r="D1214" s="53" t="s">
        <v>7</v>
      </c>
      <c r="E1214" s="58" t="s">
        <v>4046</v>
      </c>
      <c r="F1214" s="58" t="s">
        <v>4046</v>
      </c>
      <c r="G1214" s="161">
        <v>0</v>
      </c>
      <c r="H1214" s="161">
        <v>0</v>
      </c>
      <c r="I1214" s="159" t="s">
        <v>114</v>
      </c>
      <c r="J1214" s="58" t="s">
        <v>1407</v>
      </c>
      <c r="K1214" s="59" t="s">
        <v>3853</v>
      </c>
      <c r="L1214" s="57" t="s">
        <v>4878</v>
      </c>
      <c r="M1214" s="57" t="s">
        <v>4938</v>
      </c>
      <c r="N1214" s="57"/>
      <c r="O1214" s="57"/>
      <c r="P1214" s="56" t="s">
        <v>4063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2278</v>
      </c>
      <c r="X1214" s="59" t="s">
        <v>2278</v>
      </c>
      <c r="Y1214" s="59" t="s">
        <v>2278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3839</v>
      </c>
      <c r="D1215" s="53" t="s">
        <v>7</v>
      </c>
      <c r="E1215" s="58" t="s">
        <v>4965</v>
      </c>
      <c r="F1215" s="58" t="s">
        <v>4965</v>
      </c>
      <c r="G1215" s="161">
        <v>0</v>
      </c>
      <c r="H1215" s="161">
        <v>0</v>
      </c>
      <c r="I1215" s="159" t="s">
        <v>114</v>
      </c>
      <c r="J1215" s="58" t="s">
        <v>1407</v>
      </c>
      <c r="K1215" s="59" t="s">
        <v>3853</v>
      </c>
      <c r="L1215" s="57" t="s">
        <v>4878</v>
      </c>
      <c r="M1215" s="57" t="s">
        <v>4938</v>
      </c>
      <c r="N1215" s="57"/>
      <c r="O1215" s="57"/>
      <c r="P1215" s="56" t="s">
        <v>4064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2278</v>
      </c>
      <c r="X1215" s="59" t="s">
        <v>2278</v>
      </c>
      <c r="Y1215" s="59" t="s">
        <v>2278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3839</v>
      </c>
      <c r="D1216" s="53" t="s">
        <v>7</v>
      </c>
      <c r="E1216" s="58" t="s">
        <v>4047</v>
      </c>
      <c r="F1216" s="58" t="s">
        <v>4047</v>
      </c>
      <c r="G1216" s="161">
        <v>0</v>
      </c>
      <c r="H1216" s="161">
        <v>0</v>
      </c>
      <c r="I1216" s="159" t="s">
        <v>114</v>
      </c>
      <c r="J1216" s="58" t="s">
        <v>1407</v>
      </c>
      <c r="K1216" s="59" t="s">
        <v>3853</v>
      </c>
      <c r="L1216" s="57" t="s">
        <v>4878</v>
      </c>
      <c r="M1216" s="57" t="s">
        <v>4938</v>
      </c>
      <c r="N1216" s="57"/>
      <c r="O1216" s="57"/>
      <c r="P1216" s="56" t="s">
        <v>4065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2278</v>
      </c>
      <c r="X1216" s="59" t="s">
        <v>2278</v>
      </c>
      <c r="Y1216" s="59" t="s">
        <v>2278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3839</v>
      </c>
      <c r="D1217" s="53" t="s">
        <v>7</v>
      </c>
      <c r="E1217" s="58" t="s">
        <v>4048</v>
      </c>
      <c r="F1217" s="58" t="s">
        <v>4048</v>
      </c>
      <c r="G1217" s="161">
        <v>0</v>
      </c>
      <c r="H1217" s="161">
        <v>0</v>
      </c>
      <c r="I1217" s="159" t="s">
        <v>114</v>
      </c>
      <c r="J1217" s="58" t="s">
        <v>1407</v>
      </c>
      <c r="K1217" s="59" t="s">
        <v>3853</v>
      </c>
      <c r="L1217" s="57" t="s">
        <v>4878</v>
      </c>
      <c r="M1217" s="57" t="s">
        <v>4938</v>
      </c>
      <c r="N1217" s="57"/>
      <c r="O1217" s="57"/>
      <c r="P1217" s="56" t="s">
        <v>4066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2278</v>
      </c>
      <c r="X1217" s="59" t="s">
        <v>2278</v>
      </c>
      <c r="Y1217" s="59" t="s">
        <v>2278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3839</v>
      </c>
      <c r="D1218" s="53" t="s">
        <v>7</v>
      </c>
      <c r="E1218" s="58" t="s">
        <v>4049</v>
      </c>
      <c r="F1218" s="58" t="s">
        <v>4049</v>
      </c>
      <c r="G1218" s="161">
        <v>0</v>
      </c>
      <c r="H1218" s="163">
        <v>0</v>
      </c>
      <c r="I1218" s="159" t="s">
        <v>114</v>
      </c>
      <c r="J1218" s="58" t="s">
        <v>1407</v>
      </c>
      <c r="K1218" s="59" t="s">
        <v>3853</v>
      </c>
      <c r="L1218" s="57" t="s">
        <v>4878</v>
      </c>
      <c r="M1218" s="57" t="s">
        <v>4938</v>
      </c>
      <c r="N1218" s="57"/>
      <c r="O1218" s="57"/>
      <c r="P1218" s="56" t="s">
        <v>4067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2278</v>
      </c>
      <c r="X1218" s="59" t="s">
        <v>2278</v>
      </c>
      <c r="Y1218" s="59" t="s">
        <v>2278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4988</v>
      </c>
      <c r="D1219" s="53" t="s">
        <v>4989</v>
      </c>
      <c r="E1219" s="58" t="s">
        <v>1037</v>
      </c>
      <c r="F1219" s="58" t="s">
        <v>1037</v>
      </c>
      <c r="G1219" s="161">
        <v>0</v>
      </c>
      <c r="H1219" s="161">
        <v>0</v>
      </c>
      <c r="I1219" s="159" t="s">
        <v>114</v>
      </c>
      <c r="J1219" s="58" t="s">
        <v>1407</v>
      </c>
      <c r="K1219" s="59" t="s">
        <v>3853</v>
      </c>
      <c r="L1219" s="57" t="s">
        <v>4878</v>
      </c>
      <c r="M1219" s="57" t="s">
        <v>4938</v>
      </c>
      <c r="N1219" s="57"/>
      <c r="O1219" s="57"/>
      <c r="P1219" s="56" t="s">
        <v>4068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2278</v>
      </c>
      <c r="X1219" s="59" t="s">
        <v>2278</v>
      </c>
      <c r="Y1219" s="59" t="s">
        <v>2278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4988</v>
      </c>
      <c r="D1220" s="53" t="s">
        <v>4990</v>
      </c>
      <c r="E1220" s="58" t="s">
        <v>4082</v>
      </c>
      <c r="F1220" s="58" t="s">
        <v>4082</v>
      </c>
      <c r="G1220" s="161">
        <v>0</v>
      </c>
      <c r="H1220" s="161">
        <v>0</v>
      </c>
      <c r="I1220" s="159" t="s">
        <v>114</v>
      </c>
      <c r="J1220" s="58" t="s">
        <v>1407</v>
      </c>
      <c r="K1220" s="59" t="s">
        <v>3853</v>
      </c>
      <c r="L1220" s="57" t="s">
        <v>4878</v>
      </c>
      <c r="M1220" s="57" t="s">
        <v>4938</v>
      </c>
      <c r="N1220" s="57"/>
      <c r="O1220" s="57"/>
      <c r="P1220" s="56" t="s">
        <v>4069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2278</v>
      </c>
      <c r="X1220" s="59" t="s">
        <v>2278</v>
      </c>
      <c r="Y1220" s="59" t="s">
        <v>2278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4988</v>
      </c>
      <c r="D1221" s="53" t="s">
        <v>4991</v>
      </c>
      <c r="E1221" s="58" t="s">
        <v>4083</v>
      </c>
      <c r="F1221" s="58" t="s">
        <v>4083</v>
      </c>
      <c r="G1221" s="161">
        <v>0</v>
      </c>
      <c r="H1221" s="161">
        <v>0</v>
      </c>
      <c r="I1221" s="159" t="s">
        <v>114</v>
      </c>
      <c r="J1221" s="58" t="s">
        <v>1407</v>
      </c>
      <c r="K1221" s="59" t="s">
        <v>3853</v>
      </c>
      <c r="L1221" s="57" t="s">
        <v>4878</v>
      </c>
      <c r="M1221" s="57" t="s">
        <v>4938</v>
      </c>
      <c r="N1221" s="57"/>
      <c r="O1221" s="57"/>
      <c r="P1221" s="56" t="s">
        <v>4070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2278</v>
      </c>
      <c r="X1221" s="59" t="s">
        <v>2278</v>
      </c>
      <c r="Y1221" s="59" t="s">
        <v>2278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4855</v>
      </c>
      <c r="D1222" s="53" t="s">
        <v>4856</v>
      </c>
      <c r="E1222" s="58" t="s">
        <v>113</v>
      </c>
      <c r="F1222" s="58" t="s">
        <v>113</v>
      </c>
      <c r="G1222" s="161">
        <v>0</v>
      </c>
      <c r="H1222" s="161">
        <v>0</v>
      </c>
      <c r="I1222" s="159" t="s">
        <v>114</v>
      </c>
      <c r="J1222" s="58" t="s">
        <v>1407</v>
      </c>
      <c r="K1222" s="59" t="s">
        <v>3853</v>
      </c>
      <c r="L1222" s="57" t="s">
        <v>4878</v>
      </c>
      <c r="M1222" s="57" t="s">
        <v>4938</v>
      </c>
      <c r="N1222" s="57"/>
      <c r="O1222" s="57"/>
      <c r="P1222" s="56" t="s">
        <v>4071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4855</v>
      </c>
      <c r="D1223" s="53" t="s">
        <v>4857</v>
      </c>
      <c r="E1223" s="58" t="s">
        <v>151</v>
      </c>
      <c r="F1223" s="58" t="s">
        <v>151</v>
      </c>
      <c r="G1223" s="161">
        <v>0</v>
      </c>
      <c r="H1223" s="161">
        <v>0</v>
      </c>
      <c r="I1223" s="159" t="s">
        <v>114</v>
      </c>
      <c r="J1223" s="58" t="s">
        <v>1407</v>
      </c>
      <c r="K1223" s="59" t="s">
        <v>3853</v>
      </c>
      <c r="L1223" s="57" t="s">
        <v>4878</v>
      </c>
      <c r="M1223" s="57" t="s">
        <v>4938</v>
      </c>
      <c r="N1223" s="57"/>
      <c r="O1223" s="57"/>
      <c r="P1223" s="56" t="s">
        <v>4072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4855</v>
      </c>
      <c r="D1224" s="53" t="s">
        <v>4858</v>
      </c>
      <c r="E1224" s="58" t="s">
        <v>1211</v>
      </c>
      <c r="F1224" s="58" t="s">
        <v>4081</v>
      </c>
      <c r="G1224" s="161">
        <v>0</v>
      </c>
      <c r="H1224" s="161">
        <v>0</v>
      </c>
      <c r="I1224" s="159" t="s">
        <v>114</v>
      </c>
      <c r="J1224" s="58" t="s">
        <v>1407</v>
      </c>
      <c r="K1224" s="59" t="s">
        <v>3853</v>
      </c>
      <c r="L1224" s="57" t="s">
        <v>4878</v>
      </c>
      <c r="M1224" s="57" t="s">
        <v>4938</v>
      </c>
      <c r="N1224" s="57"/>
      <c r="O1224" s="57"/>
      <c r="P1224" s="56" t="s">
        <v>4073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4855</v>
      </c>
      <c r="D1225" s="53" t="s">
        <v>4859</v>
      </c>
      <c r="E1225" s="58" t="s">
        <v>1217</v>
      </c>
      <c r="F1225" s="58" t="s">
        <v>1218</v>
      </c>
      <c r="G1225" s="161">
        <v>0</v>
      </c>
      <c r="H1225" s="161">
        <v>0</v>
      </c>
      <c r="I1225" s="159" t="s">
        <v>114</v>
      </c>
      <c r="J1225" s="58" t="s">
        <v>1407</v>
      </c>
      <c r="K1225" s="59" t="s">
        <v>3853</v>
      </c>
      <c r="L1225" s="57" t="s">
        <v>4878</v>
      </c>
      <c r="M1225" s="57" t="s">
        <v>4938</v>
      </c>
      <c r="N1225" s="57"/>
      <c r="O1225" s="57"/>
      <c r="P1225" s="56" t="s">
        <v>4074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4855</v>
      </c>
      <c r="D1226" s="53" t="s">
        <v>4860</v>
      </c>
      <c r="E1226" s="58" t="s">
        <v>1220</v>
      </c>
      <c r="F1226" s="58" t="s">
        <v>1220</v>
      </c>
      <c r="G1226" s="161">
        <v>0</v>
      </c>
      <c r="H1226" s="161">
        <v>0</v>
      </c>
      <c r="I1226" s="159" t="s">
        <v>114</v>
      </c>
      <c r="J1226" s="58" t="s">
        <v>1407</v>
      </c>
      <c r="K1226" s="59" t="s">
        <v>3853</v>
      </c>
      <c r="L1226" s="57" t="s">
        <v>4878</v>
      </c>
      <c r="M1226" s="57" t="s">
        <v>4938</v>
      </c>
      <c r="N1226" s="57"/>
      <c r="O1226" s="57"/>
      <c r="P1226" s="56" t="s">
        <v>4075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4855</v>
      </c>
      <c r="D1227" s="53" t="s">
        <v>4861</v>
      </c>
      <c r="E1227" s="58" t="s">
        <v>266</v>
      </c>
      <c r="F1227" s="58" t="s">
        <v>266</v>
      </c>
      <c r="G1227" s="161">
        <v>0</v>
      </c>
      <c r="H1227" s="161">
        <v>0</v>
      </c>
      <c r="I1227" s="159" t="s">
        <v>114</v>
      </c>
      <c r="J1227" s="58" t="s">
        <v>1407</v>
      </c>
      <c r="K1227" s="59" t="s">
        <v>3853</v>
      </c>
      <c r="L1227" s="57" t="s">
        <v>4878</v>
      </c>
      <c r="M1227" s="57" t="s">
        <v>4938</v>
      </c>
      <c r="N1227" s="57"/>
      <c r="O1227" s="57"/>
      <c r="P1227" s="56" t="s">
        <v>4076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3839</v>
      </c>
      <c r="D1228" s="53" t="s">
        <v>7</v>
      </c>
      <c r="E1228" s="130" t="s">
        <v>4045</v>
      </c>
      <c r="F1228" s="130" t="s">
        <v>4045</v>
      </c>
      <c r="G1228" s="161">
        <v>0</v>
      </c>
      <c r="H1228" s="161">
        <v>0</v>
      </c>
      <c r="I1228" s="159" t="s">
        <v>114</v>
      </c>
      <c r="J1228" s="58" t="s">
        <v>1407</v>
      </c>
      <c r="K1228" s="59" t="s">
        <v>3853</v>
      </c>
      <c r="L1228" s="57" t="s">
        <v>4878</v>
      </c>
      <c r="M1228" s="57" t="s">
        <v>4938</v>
      </c>
      <c r="N1228" s="57"/>
      <c r="O1228" s="57"/>
      <c r="P1228" s="56" t="s">
        <v>4062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4612</v>
      </c>
      <c r="D1229" s="53" t="s">
        <v>7</v>
      </c>
      <c r="E1229" s="130" t="s">
        <v>1173</v>
      </c>
      <c r="F1229" s="130" t="s">
        <v>4139</v>
      </c>
      <c r="G1229" s="161">
        <v>0</v>
      </c>
      <c r="H1229" s="161">
        <v>0</v>
      </c>
      <c r="I1229" s="159" t="s">
        <v>114</v>
      </c>
      <c r="J1229" s="58" t="s">
        <v>1407</v>
      </c>
      <c r="K1229" s="59" t="s">
        <v>3853</v>
      </c>
      <c r="L1229" s="57" t="s">
        <v>4878</v>
      </c>
      <c r="M1229" s="57" t="s">
        <v>4938</v>
      </c>
      <c r="N1229" s="57"/>
      <c r="O1229" s="57"/>
      <c r="P1229" s="56" t="s">
        <v>4077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3" customFormat="1">
      <c r="A1230" s="50">
        <f t="shared" si="245"/>
        <v>1230</v>
      </c>
      <c r="B1230" s="49">
        <f t="shared" si="246"/>
        <v>1203</v>
      </c>
      <c r="C1230" s="201" t="s">
        <v>4613</v>
      </c>
      <c r="D1230" s="201" t="s">
        <v>7</v>
      </c>
      <c r="E1230" s="209" t="s">
        <v>1174</v>
      </c>
      <c r="F1230" s="209" t="s">
        <v>4140</v>
      </c>
      <c r="G1230" s="210">
        <v>0</v>
      </c>
      <c r="H1230" s="210">
        <v>0</v>
      </c>
      <c r="I1230" s="148" t="s">
        <v>114</v>
      </c>
      <c r="J1230" s="148" t="s">
        <v>1407</v>
      </c>
      <c r="K1230" s="202" t="s">
        <v>3853</v>
      </c>
      <c r="L1230" s="203" t="s">
        <v>4878</v>
      </c>
      <c r="M1230" s="57" t="s">
        <v>4938</v>
      </c>
      <c r="P1230" s="204" t="s">
        <v>4078</v>
      </c>
      <c r="Q1230" s="204"/>
      <c r="S1230" s="203" t="str">
        <f t="shared" si="239"/>
        <v>NOT EQUAL</v>
      </c>
      <c r="T1230" s="203" t="str">
        <f>IF(ISNA(VLOOKUP(AF1230,#REF!,1)),"//","")</f>
        <v/>
      </c>
      <c r="V1230" s="203">
        <f t="shared" si="240"/>
        <v>183</v>
      </c>
      <c r="W1230" s="200"/>
      <c r="X1230" s="202"/>
      <c r="Y1230" s="202"/>
      <c r="Z1230" s="205" t="str">
        <f t="shared" si="237"/>
        <v/>
      </c>
      <c r="AA1230" s="205" t="str">
        <f t="shared" si="241"/>
        <v/>
      </c>
      <c r="AB1230" s="206">
        <f t="shared" si="238"/>
        <v>1203</v>
      </c>
      <c r="AC1230" s="203" t="str">
        <f t="shared" si="242"/>
        <v xml:space="preserve">VAR_MATB   </v>
      </c>
      <c r="AD1230" s="202" t="str">
        <f>IF(ISNA(VLOOKUP(AA1230,Sheet2!J:J,1,0)),"//","")</f>
        <v/>
      </c>
      <c r="AF1230" s="200" t="str">
        <f t="shared" si="243"/>
        <v/>
      </c>
      <c r="AG1230" s="203" t="b">
        <f t="shared" si="244"/>
        <v>1</v>
      </c>
    </row>
    <row r="1231" spans="1:33" s="203" customFormat="1">
      <c r="A1231" s="50">
        <f t="shared" si="245"/>
        <v>1231</v>
      </c>
      <c r="B1231" s="49">
        <f t="shared" si="246"/>
        <v>1204</v>
      </c>
      <c r="C1231" s="53" t="s">
        <v>4620</v>
      </c>
      <c r="D1231" s="201" t="s">
        <v>7</v>
      </c>
      <c r="E1231" s="209" t="s">
        <v>1175</v>
      </c>
      <c r="F1231" s="209" t="s">
        <v>4141</v>
      </c>
      <c r="G1231" s="210">
        <v>0</v>
      </c>
      <c r="H1231" s="210">
        <v>0</v>
      </c>
      <c r="I1231" s="148" t="s">
        <v>114</v>
      </c>
      <c r="J1231" s="148" t="s">
        <v>1407</v>
      </c>
      <c r="K1231" s="202" t="s">
        <v>3853</v>
      </c>
      <c r="L1231" s="203" t="s">
        <v>4878</v>
      </c>
      <c r="M1231" s="57" t="s">
        <v>4938</v>
      </c>
      <c r="P1231" s="204" t="s">
        <v>4079</v>
      </c>
      <c r="Q1231" s="204"/>
      <c r="S1231" s="203" t="str">
        <f t="shared" si="239"/>
        <v>NOT EQUAL</v>
      </c>
      <c r="T1231" s="203" t="str">
        <f>IF(ISNA(VLOOKUP(AF1231,#REF!,1)),"//","")</f>
        <v/>
      </c>
      <c r="V1231" s="203">
        <f t="shared" si="240"/>
        <v>183</v>
      </c>
      <c r="W1231" s="200"/>
      <c r="X1231" s="202"/>
      <c r="Y1231" s="202"/>
      <c r="Z1231" s="205" t="str">
        <f t="shared" si="237"/>
        <v/>
      </c>
      <c r="AA1231" s="205" t="str">
        <f t="shared" si="241"/>
        <v/>
      </c>
      <c r="AB1231" s="206">
        <f t="shared" si="238"/>
        <v>1204</v>
      </c>
      <c r="AC1231" s="203" t="str">
        <f t="shared" si="242"/>
        <v xml:space="preserve">VAR_MATX   </v>
      </c>
      <c r="AD1231" s="202" t="str">
        <f>IF(ISNA(VLOOKUP(AA1231,Sheet2!J:J,1,0)),"//","")</f>
        <v/>
      </c>
      <c r="AF1231" s="200" t="str">
        <f t="shared" si="243"/>
        <v/>
      </c>
      <c r="AG1231" s="203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3839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1407</v>
      </c>
      <c r="K1232" s="98" t="s">
        <v>3853</v>
      </c>
      <c r="L1232" s="17" t="s">
        <v>4878</v>
      </c>
      <c r="M1232" s="57" t="s">
        <v>4938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2278</v>
      </c>
      <c r="X1232" s="98" t="s">
        <v>2278</v>
      </c>
      <c r="Y1232" s="98" t="s">
        <v>2278</v>
      </c>
      <c r="Z1232" s="207" t="str">
        <f t="shared" si="237"/>
        <v/>
      </c>
      <c r="AA1232" s="207" t="str">
        <f t="shared" si="241"/>
        <v/>
      </c>
      <c r="AB1232" s="208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3839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1407</v>
      </c>
      <c r="K1233" s="98" t="s">
        <v>3853</v>
      </c>
      <c r="L1233" s="17" t="s">
        <v>4878</v>
      </c>
      <c r="M1233" s="57" t="s">
        <v>4938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2278</v>
      </c>
      <c r="X1233" s="98" t="s">
        <v>2278</v>
      </c>
      <c r="Y1233" s="98" t="s">
        <v>2278</v>
      </c>
      <c r="Z1233" s="207" t="str">
        <f t="shared" si="237"/>
        <v/>
      </c>
      <c r="AA1233" s="207" t="str">
        <f t="shared" si="241"/>
        <v/>
      </c>
      <c r="AB1233" s="208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2278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2278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2278</v>
      </c>
      <c r="X1234" s="80" t="s">
        <v>2278</v>
      </c>
      <c r="Y1234" s="80" t="s">
        <v>2278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2278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2278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2278</v>
      </c>
      <c r="X1235" s="80" t="s">
        <v>2278</v>
      </c>
      <c r="Y1235" s="80" t="s">
        <v>2278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2761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2278</v>
      </c>
      <c r="X1236" s="80" t="s">
        <v>2278</v>
      </c>
      <c r="Y1236" s="80" t="s">
        <v>2278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3839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1407</v>
      </c>
      <c r="K1237" s="59" t="s">
        <v>3853</v>
      </c>
      <c r="L1237" s="57" t="s">
        <v>4878</v>
      </c>
      <c r="M1237" s="57" t="s">
        <v>4938</v>
      </c>
      <c r="N1237" s="57"/>
      <c r="O1237" s="57"/>
      <c r="P1237" s="56" t="s">
        <v>1466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2278</v>
      </c>
      <c r="X1237" s="59" t="s">
        <v>2278</v>
      </c>
      <c r="Y1237" s="59" t="s">
        <v>2278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4770</v>
      </c>
      <c r="D1238" s="53" t="s">
        <v>7</v>
      </c>
      <c r="E1238" s="74" t="s">
        <v>1052</v>
      </c>
      <c r="F1238" s="74" t="s">
        <v>1052</v>
      </c>
      <c r="G1238" s="161">
        <v>0</v>
      </c>
      <c r="H1238" s="161">
        <v>0</v>
      </c>
      <c r="I1238" s="148" t="s">
        <v>3</v>
      </c>
      <c r="J1238" s="58" t="s">
        <v>1406</v>
      </c>
      <c r="K1238" s="59" t="s">
        <v>4017</v>
      </c>
      <c r="L1238" s="57" t="s">
        <v>4878</v>
      </c>
      <c r="M1238" s="57" t="s">
        <v>4936</v>
      </c>
      <c r="N1238" s="57"/>
      <c r="O1238" s="57"/>
      <c r="P1238" s="79" t="s">
        <v>1463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2278</v>
      </c>
      <c r="X1238" s="59" t="s">
        <v>2278</v>
      </c>
      <c r="Y1238" s="59" t="s">
        <v>2278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4771</v>
      </c>
      <c r="D1239" s="53" t="s">
        <v>7</v>
      </c>
      <c r="E1239" s="74" t="s">
        <v>2360</v>
      </c>
      <c r="F1239" s="74" t="s">
        <v>2360</v>
      </c>
      <c r="G1239" s="161">
        <v>0</v>
      </c>
      <c r="H1239" s="161">
        <v>0</v>
      </c>
      <c r="I1239" s="148" t="s">
        <v>3</v>
      </c>
      <c r="J1239" s="58" t="s">
        <v>1406</v>
      </c>
      <c r="K1239" s="59" t="s">
        <v>4017</v>
      </c>
      <c r="L1239" s="57" t="s">
        <v>4878</v>
      </c>
      <c r="M1239" s="57" t="s">
        <v>4936</v>
      </c>
      <c r="N1239" s="57"/>
      <c r="O1239" s="57"/>
      <c r="P1239" s="79" t="s">
        <v>1462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2278</v>
      </c>
      <c r="X1239" s="59" t="s">
        <v>2278</v>
      </c>
      <c r="Y1239" s="59" t="s">
        <v>2278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4772</v>
      </c>
      <c r="D1240" s="53" t="s">
        <v>7</v>
      </c>
      <c r="E1240" s="74" t="s">
        <v>2361</v>
      </c>
      <c r="F1240" s="74" t="s">
        <v>2361</v>
      </c>
      <c r="G1240" s="161">
        <v>0</v>
      </c>
      <c r="H1240" s="161">
        <v>0</v>
      </c>
      <c r="I1240" s="148" t="s">
        <v>3</v>
      </c>
      <c r="J1240" s="58" t="s">
        <v>1406</v>
      </c>
      <c r="K1240" s="59" t="s">
        <v>4017</v>
      </c>
      <c r="L1240" s="57" t="s">
        <v>4878</v>
      </c>
      <c r="M1240" s="57" t="s">
        <v>4936</v>
      </c>
      <c r="N1240" s="57"/>
      <c r="O1240" s="57"/>
      <c r="P1240" s="56" t="s">
        <v>1464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2278</v>
      </c>
      <c r="X1240" s="59" t="s">
        <v>2278</v>
      </c>
      <c r="Y1240" s="59" t="s">
        <v>2278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4773</v>
      </c>
      <c r="D1241" s="53" t="s">
        <v>7</v>
      </c>
      <c r="E1241" s="58" t="s">
        <v>1053</v>
      </c>
      <c r="F1241" s="58" t="s">
        <v>1053</v>
      </c>
      <c r="G1241" s="161">
        <v>0</v>
      </c>
      <c r="H1241" s="161">
        <v>0</v>
      </c>
      <c r="I1241" s="148" t="s">
        <v>3</v>
      </c>
      <c r="J1241" s="58" t="s">
        <v>1406</v>
      </c>
      <c r="K1241" s="59" t="s">
        <v>4017</v>
      </c>
      <c r="L1241" s="57" t="s">
        <v>4878</v>
      </c>
      <c r="M1241" s="57" t="s">
        <v>4936</v>
      </c>
      <c r="N1241" s="57"/>
      <c r="O1241" s="57"/>
      <c r="P1241" s="56" t="s">
        <v>1465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2278</v>
      </c>
      <c r="X1241" s="59" t="s">
        <v>2278</v>
      </c>
      <c r="Y1241" s="59" t="s">
        <v>2278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3839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1407</v>
      </c>
      <c r="K1242" s="59" t="s">
        <v>3853</v>
      </c>
      <c r="L1242" s="57" t="s">
        <v>4878</v>
      </c>
      <c r="M1242" s="57" t="s">
        <v>4938</v>
      </c>
      <c r="N1242" s="57"/>
      <c r="O1242" s="57"/>
      <c r="P1242" s="56" t="s">
        <v>1482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2278</v>
      </c>
      <c r="X1242" s="59" t="s">
        <v>2278</v>
      </c>
      <c r="Y1242" s="59" t="s">
        <v>2278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4774</v>
      </c>
      <c r="D1243" s="53" t="s">
        <v>7</v>
      </c>
      <c r="E1243" s="74" t="s">
        <v>1060</v>
      </c>
      <c r="F1243" s="74" t="s">
        <v>1060</v>
      </c>
      <c r="G1243" s="161">
        <v>0</v>
      </c>
      <c r="H1243" s="161">
        <v>0</v>
      </c>
      <c r="I1243" s="148" t="s">
        <v>3</v>
      </c>
      <c r="J1243" s="58" t="s">
        <v>1406</v>
      </c>
      <c r="K1243" s="59" t="s">
        <v>4017</v>
      </c>
      <c r="L1243" s="57" t="s">
        <v>4878</v>
      </c>
      <c r="M1243" s="57" t="s">
        <v>4936</v>
      </c>
      <c r="N1243" s="57"/>
      <c r="O1243" s="57"/>
      <c r="P1243" s="79" t="s">
        <v>1479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2278</v>
      </c>
      <c r="X1243" s="59" t="s">
        <v>2278</v>
      </c>
      <c r="Y1243" s="59" t="s">
        <v>2278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4775</v>
      </c>
      <c r="D1244" s="53" t="s">
        <v>7</v>
      </c>
      <c r="E1244" s="74" t="s">
        <v>2362</v>
      </c>
      <c r="F1244" s="74" t="s">
        <v>2362</v>
      </c>
      <c r="G1244" s="161">
        <v>0</v>
      </c>
      <c r="H1244" s="161">
        <v>0</v>
      </c>
      <c r="I1244" s="148" t="s">
        <v>3</v>
      </c>
      <c r="J1244" s="58" t="s">
        <v>1406</v>
      </c>
      <c r="K1244" s="59" t="s">
        <v>4017</v>
      </c>
      <c r="L1244" s="57" t="s">
        <v>4878</v>
      </c>
      <c r="M1244" s="57" t="s">
        <v>4936</v>
      </c>
      <c r="N1244" s="57"/>
      <c r="O1244" s="57"/>
      <c r="P1244" s="79" t="s">
        <v>1478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2278</v>
      </c>
      <c r="X1244" s="59" t="s">
        <v>2278</v>
      </c>
      <c r="Y1244" s="59" t="s">
        <v>2278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4776</v>
      </c>
      <c r="D1245" s="53" t="s">
        <v>7</v>
      </c>
      <c r="E1245" s="74" t="s">
        <v>2363</v>
      </c>
      <c r="F1245" s="74" t="s">
        <v>2363</v>
      </c>
      <c r="G1245" s="161">
        <v>0</v>
      </c>
      <c r="H1245" s="161">
        <v>0</v>
      </c>
      <c r="I1245" s="148" t="s">
        <v>3</v>
      </c>
      <c r="J1245" s="58" t="s">
        <v>1406</v>
      </c>
      <c r="K1245" s="59" t="s">
        <v>4017</v>
      </c>
      <c r="L1245" s="57" t="s">
        <v>4878</v>
      </c>
      <c r="M1245" s="57" t="s">
        <v>4936</v>
      </c>
      <c r="N1245" s="57"/>
      <c r="O1245" s="57"/>
      <c r="P1245" s="56" t="s">
        <v>1480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2278</v>
      </c>
      <c r="X1245" s="59" t="s">
        <v>2278</v>
      </c>
      <c r="Y1245" s="59" t="s">
        <v>2278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4777</v>
      </c>
      <c r="D1246" s="53" t="s">
        <v>7</v>
      </c>
      <c r="E1246" s="58" t="s">
        <v>1061</v>
      </c>
      <c r="F1246" s="58" t="s">
        <v>1061</v>
      </c>
      <c r="G1246" s="161">
        <v>0</v>
      </c>
      <c r="H1246" s="161">
        <v>0</v>
      </c>
      <c r="I1246" s="148" t="s">
        <v>3</v>
      </c>
      <c r="J1246" s="58" t="s">
        <v>1406</v>
      </c>
      <c r="K1246" s="59" t="s">
        <v>4017</v>
      </c>
      <c r="L1246" s="57" t="s">
        <v>4878</v>
      </c>
      <c r="M1246" s="57" t="s">
        <v>4936</v>
      </c>
      <c r="N1246" s="57"/>
      <c r="O1246" s="57"/>
      <c r="P1246" s="56" t="s">
        <v>1481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2278</v>
      </c>
      <c r="X1246" s="59" t="s">
        <v>2278</v>
      </c>
      <c r="Y1246" s="59" t="s">
        <v>2278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3839</v>
      </c>
      <c r="D1247" s="53" t="s">
        <v>7</v>
      </c>
      <c r="E1247" s="58" t="s">
        <v>92</v>
      </c>
      <c r="F1247" s="58" t="s">
        <v>92</v>
      </c>
      <c r="G1247" s="161">
        <v>0</v>
      </c>
      <c r="H1247" s="161">
        <v>0</v>
      </c>
      <c r="I1247" s="153" t="s">
        <v>16</v>
      </c>
      <c r="J1247" s="58" t="s">
        <v>1407</v>
      </c>
      <c r="K1247" s="59" t="s">
        <v>3853</v>
      </c>
      <c r="L1247" s="57" t="s">
        <v>4878</v>
      </c>
      <c r="M1247" s="57" t="s">
        <v>4938</v>
      </c>
      <c r="N1247" s="57"/>
      <c r="O1247" s="57"/>
      <c r="P1247" s="56" t="s">
        <v>1564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2278</v>
      </c>
      <c r="X1247" s="59" t="s">
        <v>2278</v>
      </c>
      <c r="Y1247" s="59" t="s">
        <v>2278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4778</v>
      </c>
      <c r="D1248" s="53" t="s">
        <v>7</v>
      </c>
      <c r="E1248" s="74" t="s">
        <v>1114</v>
      </c>
      <c r="F1248" s="74" t="s">
        <v>1114</v>
      </c>
      <c r="G1248" s="161">
        <v>0</v>
      </c>
      <c r="H1248" s="161">
        <v>0</v>
      </c>
      <c r="I1248" s="148" t="s">
        <v>3</v>
      </c>
      <c r="J1248" s="58" t="s">
        <v>1406</v>
      </c>
      <c r="K1248" s="59" t="s">
        <v>4017</v>
      </c>
      <c r="L1248" s="57" t="s">
        <v>4878</v>
      </c>
      <c r="M1248" s="57" t="s">
        <v>4936</v>
      </c>
      <c r="N1248" s="57"/>
      <c r="O1248" s="57"/>
      <c r="P1248" s="79" t="s">
        <v>1561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2278</v>
      </c>
      <c r="X1248" s="59" t="s">
        <v>2278</v>
      </c>
      <c r="Y1248" s="59" t="s">
        <v>2278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4779</v>
      </c>
      <c r="D1249" s="53" t="s">
        <v>7</v>
      </c>
      <c r="E1249" s="74" t="s">
        <v>2364</v>
      </c>
      <c r="F1249" s="74" t="s">
        <v>2364</v>
      </c>
      <c r="G1249" s="161">
        <v>0</v>
      </c>
      <c r="H1249" s="161">
        <v>0</v>
      </c>
      <c r="I1249" s="148" t="s">
        <v>3</v>
      </c>
      <c r="J1249" s="58" t="s">
        <v>1406</v>
      </c>
      <c r="K1249" s="59" t="s">
        <v>4017</v>
      </c>
      <c r="L1249" s="57" t="s">
        <v>4878</v>
      </c>
      <c r="M1249" s="57" t="s">
        <v>4936</v>
      </c>
      <c r="N1249" s="57"/>
      <c r="O1249" s="57"/>
      <c r="P1249" s="79" t="s">
        <v>1560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2278</v>
      </c>
      <c r="X1249" s="59" t="s">
        <v>2278</v>
      </c>
      <c r="Y1249" s="59" t="s">
        <v>2278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4780</v>
      </c>
      <c r="D1250" s="53" t="s">
        <v>7</v>
      </c>
      <c r="E1250" s="74" t="s">
        <v>2365</v>
      </c>
      <c r="F1250" s="74" t="s">
        <v>2365</v>
      </c>
      <c r="G1250" s="161">
        <v>0</v>
      </c>
      <c r="H1250" s="161">
        <v>0</v>
      </c>
      <c r="I1250" s="148" t="s">
        <v>3</v>
      </c>
      <c r="J1250" s="58" t="s">
        <v>1406</v>
      </c>
      <c r="K1250" s="59" t="s">
        <v>4017</v>
      </c>
      <c r="L1250" s="57" t="s">
        <v>4878</v>
      </c>
      <c r="M1250" s="57" t="s">
        <v>4936</v>
      </c>
      <c r="N1250" s="57"/>
      <c r="O1250" s="57"/>
      <c r="P1250" s="56" t="s">
        <v>1562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2278</v>
      </c>
      <c r="X1250" s="59" t="s">
        <v>2278</v>
      </c>
      <c r="Y1250" s="59" t="s">
        <v>2278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4781</v>
      </c>
      <c r="D1251" s="53" t="s">
        <v>7</v>
      </c>
      <c r="E1251" s="58" t="s">
        <v>1115</v>
      </c>
      <c r="F1251" s="58" t="s">
        <v>1115</v>
      </c>
      <c r="G1251" s="161">
        <v>0</v>
      </c>
      <c r="H1251" s="161">
        <v>0</v>
      </c>
      <c r="I1251" s="148" t="s">
        <v>3</v>
      </c>
      <c r="J1251" s="58" t="s">
        <v>1406</v>
      </c>
      <c r="K1251" s="59" t="s">
        <v>4017</v>
      </c>
      <c r="L1251" s="57" t="s">
        <v>4878</v>
      </c>
      <c r="M1251" s="57" t="s">
        <v>4936</v>
      </c>
      <c r="N1251" s="57"/>
      <c r="O1251" s="57"/>
      <c r="P1251" s="56" t="s">
        <v>1563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2278</v>
      </c>
      <c r="X1251" s="59" t="s">
        <v>2278</v>
      </c>
      <c r="Y1251" s="59" t="s">
        <v>2278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3839</v>
      </c>
      <c r="D1252" s="53" t="s">
        <v>7</v>
      </c>
      <c r="E1252" s="58" t="s">
        <v>117</v>
      </c>
      <c r="F1252" s="58" t="s">
        <v>117</v>
      </c>
      <c r="G1252" s="161">
        <v>0</v>
      </c>
      <c r="H1252" s="161">
        <v>0</v>
      </c>
      <c r="I1252" s="153" t="s">
        <v>16</v>
      </c>
      <c r="J1252" s="58" t="s">
        <v>1407</v>
      </c>
      <c r="K1252" s="59" t="s">
        <v>3853</v>
      </c>
      <c r="L1252" s="57" t="s">
        <v>4878</v>
      </c>
      <c r="M1252" s="57" t="s">
        <v>4938</v>
      </c>
      <c r="N1252" s="57"/>
      <c r="O1252" s="57"/>
      <c r="P1252" s="56" t="s">
        <v>1600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2278</v>
      </c>
      <c r="X1252" s="59" t="s">
        <v>2278</v>
      </c>
      <c r="Y1252" s="59" t="s">
        <v>2278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4782</v>
      </c>
      <c r="D1253" s="53" t="s">
        <v>7</v>
      </c>
      <c r="E1253" s="58" t="s">
        <v>1121</v>
      </c>
      <c r="F1253" s="58" t="s">
        <v>1121</v>
      </c>
      <c r="G1253" s="161">
        <v>0</v>
      </c>
      <c r="H1253" s="161">
        <v>0</v>
      </c>
      <c r="I1253" s="148" t="s">
        <v>3</v>
      </c>
      <c r="J1253" s="58" t="s">
        <v>1406</v>
      </c>
      <c r="K1253" s="59" t="s">
        <v>4017</v>
      </c>
      <c r="L1253" s="57" t="s">
        <v>4878</v>
      </c>
      <c r="M1253" s="57" t="s">
        <v>4936</v>
      </c>
      <c r="N1253" s="57"/>
      <c r="O1253" s="57"/>
      <c r="P1253" s="56" t="s">
        <v>1588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2278</v>
      </c>
      <c r="X1253" s="59" t="s">
        <v>2278</v>
      </c>
      <c r="Y1253" s="59" t="s">
        <v>2278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4783</v>
      </c>
      <c r="D1254" s="53" t="s">
        <v>7</v>
      </c>
      <c r="E1254" s="74" t="s">
        <v>2366</v>
      </c>
      <c r="F1254" s="74" t="s">
        <v>2366</v>
      </c>
      <c r="G1254" s="161">
        <v>0</v>
      </c>
      <c r="H1254" s="161">
        <v>0</v>
      </c>
      <c r="I1254" s="148" t="s">
        <v>3</v>
      </c>
      <c r="J1254" s="58" t="s">
        <v>1406</v>
      </c>
      <c r="K1254" s="59" t="s">
        <v>4017</v>
      </c>
      <c r="L1254" s="57" t="s">
        <v>4878</v>
      </c>
      <c r="M1254" s="57" t="s">
        <v>4936</v>
      </c>
      <c r="N1254" s="57"/>
      <c r="O1254" s="57"/>
      <c r="P1254" s="79" t="s">
        <v>1590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2278</v>
      </c>
      <c r="X1254" s="59" t="s">
        <v>2278</v>
      </c>
      <c r="Y1254" s="59" t="s">
        <v>2278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4784</v>
      </c>
      <c r="D1255" s="53" t="s">
        <v>7</v>
      </c>
      <c r="E1255" s="74" t="s">
        <v>2367</v>
      </c>
      <c r="F1255" s="74" t="s">
        <v>2367</v>
      </c>
      <c r="G1255" s="161">
        <v>0</v>
      </c>
      <c r="H1255" s="161">
        <v>0</v>
      </c>
      <c r="I1255" s="148" t="s">
        <v>3</v>
      </c>
      <c r="J1255" s="58" t="s">
        <v>1406</v>
      </c>
      <c r="K1255" s="59" t="s">
        <v>4017</v>
      </c>
      <c r="L1255" s="57" t="s">
        <v>4878</v>
      </c>
      <c r="M1255" s="57" t="s">
        <v>4936</v>
      </c>
      <c r="N1255" s="57"/>
      <c r="O1255" s="57"/>
      <c r="P1255" s="79" t="s">
        <v>1589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2278</v>
      </c>
      <c r="X1255" s="59" t="s">
        <v>2278</v>
      </c>
      <c r="Y1255" s="59" t="s">
        <v>2278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4785</v>
      </c>
      <c r="D1256" s="53" t="s">
        <v>7</v>
      </c>
      <c r="E1256" s="58" t="s">
        <v>1122</v>
      </c>
      <c r="F1256" s="58" t="s">
        <v>1122</v>
      </c>
      <c r="G1256" s="161">
        <v>0</v>
      </c>
      <c r="H1256" s="161">
        <v>0</v>
      </c>
      <c r="I1256" s="148" t="s">
        <v>3</v>
      </c>
      <c r="J1256" s="58" t="s">
        <v>1406</v>
      </c>
      <c r="K1256" s="59" t="s">
        <v>4017</v>
      </c>
      <c r="L1256" s="57" t="s">
        <v>4878</v>
      </c>
      <c r="M1256" s="57" t="s">
        <v>4936</v>
      </c>
      <c r="N1256" s="57"/>
      <c r="O1256" s="57"/>
      <c r="P1256" s="56" t="s">
        <v>1591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2278</v>
      </c>
      <c r="X1256" s="59" t="s">
        <v>2278</v>
      </c>
      <c r="Y1256" s="59" t="s">
        <v>2278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3839</v>
      </c>
      <c r="D1257" s="53" t="s">
        <v>7</v>
      </c>
      <c r="E1257" s="58" t="s">
        <v>1133</v>
      </c>
      <c r="F1257" s="58" t="s">
        <v>1133</v>
      </c>
      <c r="G1257" s="161">
        <v>0</v>
      </c>
      <c r="H1257" s="161">
        <v>0</v>
      </c>
      <c r="I1257" s="153" t="s">
        <v>16</v>
      </c>
      <c r="J1257" s="58" t="s">
        <v>1407</v>
      </c>
      <c r="K1257" s="59" t="s">
        <v>3853</v>
      </c>
      <c r="L1257" s="57" t="s">
        <v>4878</v>
      </c>
      <c r="M1257" s="57" t="s">
        <v>4938</v>
      </c>
      <c r="N1257" s="57"/>
      <c r="O1257" s="57"/>
      <c r="P1257" s="56" t="s">
        <v>1618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2278</v>
      </c>
      <c r="X1257" s="59" t="s">
        <v>2278</v>
      </c>
      <c r="Y1257" s="59" t="s">
        <v>2278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4786</v>
      </c>
      <c r="D1258" s="53" t="s">
        <v>7</v>
      </c>
      <c r="E1258" s="74" t="s">
        <v>126</v>
      </c>
      <c r="F1258" s="74" t="s">
        <v>126</v>
      </c>
      <c r="G1258" s="161">
        <v>0</v>
      </c>
      <c r="H1258" s="161">
        <v>0</v>
      </c>
      <c r="I1258" s="148" t="s">
        <v>3</v>
      </c>
      <c r="J1258" s="58" t="s">
        <v>1406</v>
      </c>
      <c r="K1258" s="59" t="s">
        <v>4017</v>
      </c>
      <c r="L1258" s="57" t="s">
        <v>4878</v>
      </c>
      <c r="M1258" s="57" t="s">
        <v>4936</v>
      </c>
      <c r="N1258" s="57"/>
      <c r="O1258" s="57"/>
      <c r="P1258" s="79" t="s">
        <v>1615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2278</v>
      </c>
      <c r="X1258" s="59" t="s">
        <v>2278</v>
      </c>
      <c r="Y1258" s="59" t="s">
        <v>2278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4787</v>
      </c>
      <c r="D1259" s="53" t="s">
        <v>7</v>
      </c>
      <c r="E1259" s="74" t="s">
        <v>2368</v>
      </c>
      <c r="F1259" s="74" t="s">
        <v>2368</v>
      </c>
      <c r="G1259" s="161">
        <v>0</v>
      </c>
      <c r="H1259" s="161">
        <v>0</v>
      </c>
      <c r="I1259" s="148" t="s">
        <v>3</v>
      </c>
      <c r="J1259" s="58" t="s">
        <v>1406</v>
      </c>
      <c r="K1259" s="59" t="s">
        <v>4017</v>
      </c>
      <c r="L1259" s="57" t="s">
        <v>4878</v>
      </c>
      <c r="M1259" s="57" t="s">
        <v>4936</v>
      </c>
      <c r="N1259" s="57"/>
      <c r="O1259" s="57"/>
      <c r="P1259" s="79" t="s">
        <v>1614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2278</v>
      </c>
      <c r="X1259" s="59" t="s">
        <v>2278</v>
      </c>
      <c r="Y1259" s="59" t="s">
        <v>2278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4788</v>
      </c>
      <c r="D1260" s="53" t="s">
        <v>7</v>
      </c>
      <c r="E1260" s="74" t="s">
        <v>2369</v>
      </c>
      <c r="F1260" s="74" t="s">
        <v>2369</v>
      </c>
      <c r="G1260" s="161">
        <v>0</v>
      </c>
      <c r="H1260" s="161">
        <v>0</v>
      </c>
      <c r="I1260" s="148" t="s">
        <v>3</v>
      </c>
      <c r="J1260" s="58" t="s">
        <v>1406</v>
      </c>
      <c r="K1260" s="59" t="s">
        <v>4017</v>
      </c>
      <c r="L1260" s="57" t="s">
        <v>4878</v>
      </c>
      <c r="M1260" s="57" t="s">
        <v>4936</v>
      </c>
      <c r="N1260" s="57"/>
      <c r="O1260" s="57"/>
      <c r="P1260" s="56" t="s">
        <v>1616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2278</v>
      </c>
      <c r="X1260" s="59" t="s">
        <v>2278</v>
      </c>
      <c r="Y1260" s="59" t="s">
        <v>2278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4789</v>
      </c>
      <c r="D1261" s="53" t="s">
        <v>7</v>
      </c>
      <c r="E1261" s="58" t="s">
        <v>127</v>
      </c>
      <c r="F1261" s="58" t="s">
        <v>127</v>
      </c>
      <c r="G1261" s="161">
        <v>0</v>
      </c>
      <c r="H1261" s="161">
        <v>0</v>
      </c>
      <c r="I1261" s="148" t="s">
        <v>3</v>
      </c>
      <c r="J1261" s="58" t="s">
        <v>1406</v>
      </c>
      <c r="K1261" s="59" t="s">
        <v>4017</v>
      </c>
      <c r="L1261" s="57" t="s">
        <v>4878</v>
      </c>
      <c r="M1261" s="57" t="s">
        <v>4936</v>
      </c>
      <c r="N1261" s="57"/>
      <c r="O1261" s="57"/>
      <c r="P1261" s="56" t="s">
        <v>1617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2278</v>
      </c>
      <c r="X1261" s="59" t="s">
        <v>2278</v>
      </c>
      <c r="Y1261" s="59" t="s">
        <v>2278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3839</v>
      </c>
      <c r="D1262" s="53" t="s">
        <v>7</v>
      </c>
      <c r="E1262" s="58" t="s">
        <v>137</v>
      </c>
      <c r="F1262" s="58" t="s">
        <v>137</v>
      </c>
      <c r="G1262" s="161">
        <v>0</v>
      </c>
      <c r="H1262" s="161">
        <v>0</v>
      </c>
      <c r="I1262" s="153" t="s">
        <v>16</v>
      </c>
      <c r="J1262" s="58" t="s">
        <v>1407</v>
      </c>
      <c r="K1262" s="59" t="s">
        <v>3853</v>
      </c>
      <c r="L1262" s="57" t="s">
        <v>4878</v>
      </c>
      <c r="M1262" s="57" t="s">
        <v>4938</v>
      </c>
      <c r="N1262" s="57"/>
      <c r="O1262" s="57"/>
      <c r="P1262" s="56" t="s">
        <v>1635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2278</v>
      </c>
      <c r="X1262" s="59" t="s">
        <v>2278</v>
      </c>
      <c r="Y1262" s="59" t="s">
        <v>2278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4790</v>
      </c>
      <c r="D1263" s="53" t="s">
        <v>7</v>
      </c>
      <c r="E1263" s="75" t="s">
        <v>1137</v>
      </c>
      <c r="F1263" s="75" t="s">
        <v>1137</v>
      </c>
      <c r="G1263" s="161">
        <v>0</v>
      </c>
      <c r="H1263" s="161">
        <v>0</v>
      </c>
      <c r="I1263" s="148" t="s">
        <v>3</v>
      </c>
      <c r="J1263" s="58" t="s">
        <v>1406</v>
      </c>
      <c r="K1263" s="59" t="s">
        <v>4017</v>
      </c>
      <c r="L1263" s="57" t="s">
        <v>4878</v>
      </c>
      <c r="M1263" s="57" t="s">
        <v>4936</v>
      </c>
      <c r="N1263" s="57"/>
      <c r="O1263" s="57"/>
      <c r="P1263" s="79" t="s">
        <v>1632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2278</v>
      </c>
      <c r="X1263" s="59" t="s">
        <v>2278</v>
      </c>
      <c r="Y1263" s="59" t="s">
        <v>2278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4791</v>
      </c>
      <c r="D1264" s="53" t="s">
        <v>7</v>
      </c>
      <c r="E1264" s="75" t="s">
        <v>2370</v>
      </c>
      <c r="F1264" s="75" t="s">
        <v>2370</v>
      </c>
      <c r="G1264" s="161">
        <v>0</v>
      </c>
      <c r="H1264" s="161">
        <v>0</v>
      </c>
      <c r="I1264" s="148" t="s">
        <v>3</v>
      </c>
      <c r="J1264" s="58" t="s">
        <v>1406</v>
      </c>
      <c r="K1264" s="59" t="s">
        <v>4017</v>
      </c>
      <c r="L1264" s="57" t="s">
        <v>4878</v>
      </c>
      <c r="M1264" s="57" t="s">
        <v>4936</v>
      </c>
      <c r="N1264" s="57"/>
      <c r="O1264" s="57"/>
      <c r="P1264" s="79" t="s">
        <v>1631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2278</v>
      </c>
      <c r="X1264" s="59" t="s">
        <v>2278</v>
      </c>
      <c r="Y1264" s="59" t="s">
        <v>2278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4792</v>
      </c>
      <c r="D1265" s="53" t="s">
        <v>7</v>
      </c>
      <c r="E1265" s="75" t="s">
        <v>2371</v>
      </c>
      <c r="F1265" s="75" t="s">
        <v>2371</v>
      </c>
      <c r="G1265" s="161">
        <v>0</v>
      </c>
      <c r="H1265" s="161">
        <v>0</v>
      </c>
      <c r="I1265" s="148" t="s">
        <v>3</v>
      </c>
      <c r="J1265" s="58" t="s">
        <v>1406</v>
      </c>
      <c r="K1265" s="59" t="s">
        <v>4017</v>
      </c>
      <c r="L1265" s="57" t="s">
        <v>4878</v>
      </c>
      <c r="M1265" s="57" t="s">
        <v>4936</v>
      </c>
      <c r="N1265" s="57"/>
      <c r="O1265" s="57"/>
      <c r="P1265" s="56" t="s">
        <v>1633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2278</v>
      </c>
      <c r="X1265" s="59" t="s">
        <v>2278</v>
      </c>
      <c r="Y1265" s="59" t="s">
        <v>2278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4793</v>
      </c>
      <c r="D1266" s="53" t="s">
        <v>7</v>
      </c>
      <c r="E1266" s="58" t="s">
        <v>1138</v>
      </c>
      <c r="F1266" s="58" t="s">
        <v>1138</v>
      </c>
      <c r="G1266" s="161">
        <v>0</v>
      </c>
      <c r="H1266" s="161">
        <v>0</v>
      </c>
      <c r="I1266" s="148" t="s">
        <v>3</v>
      </c>
      <c r="J1266" s="58" t="s">
        <v>1406</v>
      </c>
      <c r="K1266" s="59" t="s">
        <v>4017</v>
      </c>
      <c r="L1266" s="57" t="s">
        <v>4878</v>
      </c>
      <c r="M1266" s="57" t="s">
        <v>4936</v>
      </c>
      <c r="N1266" s="57"/>
      <c r="O1266" s="57"/>
      <c r="P1266" s="56" t="s">
        <v>1634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2278</v>
      </c>
      <c r="X1266" s="59" t="s">
        <v>2278</v>
      </c>
      <c r="Y1266" s="59" t="s">
        <v>2278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3839</v>
      </c>
      <c r="D1267" s="53" t="s">
        <v>7</v>
      </c>
      <c r="E1267" s="58" t="s">
        <v>175</v>
      </c>
      <c r="F1267" s="58" t="s">
        <v>175</v>
      </c>
      <c r="G1267" s="161">
        <v>0</v>
      </c>
      <c r="H1267" s="161">
        <v>0</v>
      </c>
      <c r="I1267" s="153" t="s">
        <v>16</v>
      </c>
      <c r="J1267" s="58" t="s">
        <v>1407</v>
      </c>
      <c r="K1267" s="59" t="s">
        <v>3853</v>
      </c>
      <c r="L1267" s="57" t="s">
        <v>4878</v>
      </c>
      <c r="M1267" s="57" t="s">
        <v>4938</v>
      </c>
      <c r="N1267" s="57"/>
      <c r="O1267" s="57"/>
      <c r="P1267" s="56" t="s">
        <v>1685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2278</v>
      </c>
      <c r="X1267" s="59" t="s">
        <v>2278</v>
      </c>
      <c r="Y1267" s="59" t="s">
        <v>2278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4794</v>
      </c>
      <c r="D1268" s="53" t="s">
        <v>7</v>
      </c>
      <c r="E1268" s="58" t="s">
        <v>1157</v>
      </c>
      <c r="F1268" s="58" t="s">
        <v>1157</v>
      </c>
      <c r="G1268" s="161">
        <v>0</v>
      </c>
      <c r="H1268" s="161">
        <v>0</v>
      </c>
      <c r="I1268" s="148" t="s">
        <v>3</v>
      </c>
      <c r="J1268" s="58" t="s">
        <v>1406</v>
      </c>
      <c r="K1268" s="59" t="s">
        <v>4017</v>
      </c>
      <c r="L1268" s="57" t="s">
        <v>4878</v>
      </c>
      <c r="M1268" s="57" t="s">
        <v>4936</v>
      </c>
      <c r="N1268" s="57"/>
      <c r="O1268" s="57"/>
      <c r="P1268" s="79" t="s">
        <v>1682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2278</v>
      </c>
      <c r="X1268" s="59" t="s">
        <v>2278</v>
      </c>
      <c r="Y1268" s="59" t="s">
        <v>2278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4795</v>
      </c>
      <c r="D1269" s="53" t="s">
        <v>7</v>
      </c>
      <c r="E1269" s="58" t="s">
        <v>2394</v>
      </c>
      <c r="F1269" s="58" t="s">
        <v>2394</v>
      </c>
      <c r="G1269" s="161">
        <v>0</v>
      </c>
      <c r="H1269" s="161">
        <v>0</v>
      </c>
      <c r="I1269" s="148" t="s">
        <v>3</v>
      </c>
      <c r="J1269" s="58" t="s">
        <v>1406</v>
      </c>
      <c r="K1269" s="59" t="s">
        <v>4017</v>
      </c>
      <c r="L1269" s="57" t="s">
        <v>4878</v>
      </c>
      <c r="M1269" s="57" t="s">
        <v>4936</v>
      </c>
      <c r="N1269" s="57"/>
      <c r="O1269" s="57"/>
      <c r="P1269" s="79" t="s">
        <v>1681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2278</v>
      </c>
      <c r="X1269" s="59" t="s">
        <v>2278</v>
      </c>
      <c r="Y1269" s="59" t="s">
        <v>2278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4796</v>
      </c>
      <c r="D1270" s="53" t="s">
        <v>7</v>
      </c>
      <c r="E1270" s="58" t="s">
        <v>2395</v>
      </c>
      <c r="F1270" s="58" t="s">
        <v>2395</v>
      </c>
      <c r="G1270" s="161">
        <v>0</v>
      </c>
      <c r="H1270" s="161">
        <v>0</v>
      </c>
      <c r="I1270" s="148" t="s">
        <v>3</v>
      </c>
      <c r="J1270" s="58" t="s">
        <v>1406</v>
      </c>
      <c r="K1270" s="59" t="s">
        <v>4017</v>
      </c>
      <c r="L1270" s="57" t="s">
        <v>4878</v>
      </c>
      <c r="M1270" s="57" t="s">
        <v>4936</v>
      </c>
      <c r="N1270" s="57"/>
      <c r="O1270" s="57"/>
      <c r="P1270" s="56" t="s">
        <v>1683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2278</v>
      </c>
      <c r="X1270" s="59" t="s">
        <v>2278</v>
      </c>
      <c r="Y1270" s="59" t="s">
        <v>2278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4797</v>
      </c>
      <c r="D1271" s="53" t="s">
        <v>7</v>
      </c>
      <c r="E1271" s="58" t="s">
        <v>1158</v>
      </c>
      <c r="F1271" s="58" t="s">
        <v>1158</v>
      </c>
      <c r="G1271" s="161">
        <v>0</v>
      </c>
      <c r="H1271" s="161">
        <v>0</v>
      </c>
      <c r="I1271" s="148" t="s">
        <v>3</v>
      </c>
      <c r="J1271" s="58" t="s">
        <v>1406</v>
      </c>
      <c r="K1271" s="59" t="s">
        <v>4017</v>
      </c>
      <c r="L1271" s="57" t="s">
        <v>4878</v>
      </c>
      <c r="M1271" s="57" t="s">
        <v>4936</v>
      </c>
      <c r="N1271" s="57"/>
      <c r="O1271" s="57"/>
      <c r="P1271" s="56" t="s">
        <v>1684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2278</v>
      </c>
      <c r="X1271" s="59" t="s">
        <v>2278</v>
      </c>
      <c r="Y1271" s="59" t="s">
        <v>2278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3839</v>
      </c>
      <c r="D1272" s="53" t="s">
        <v>7</v>
      </c>
      <c r="E1272" s="58" t="s">
        <v>188</v>
      </c>
      <c r="F1272" s="58" t="s">
        <v>188</v>
      </c>
      <c r="G1272" s="161">
        <v>0</v>
      </c>
      <c r="H1272" s="161">
        <v>0</v>
      </c>
      <c r="I1272" s="153" t="s">
        <v>16</v>
      </c>
      <c r="J1272" s="58" t="s">
        <v>1407</v>
      </c>
      <c r="K1272" s="59" t="s">
        <v>3853</v>
      </c>
      <c r="L1272" s="57" t="s">
        <v>4878</v>
      </c>
      <c r="M1272" s="57" t="s">
        <v>4938</v>
      </c>
      <c r="N1272" s="57"/>
      <c r="O1272" s="57"/>
      <c r="P1272" s="56" t="s">
        <v>1706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2278</v>
      </c>
      <c r="X1272" s="59" t="s">
        <v>2278</v>
      </c>
      <c r="Y1272" s="59" t="s">
        <v>2278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4798</v>
      </c>
      <c r="D1273" s="53" t="s">
        <v>7</v>
      </c>
      <c r="E1273" s="75" t="s">
        <v>1166</v>
      </c>
      <c r="F1273" s="75" t="s">
        <v>1166</v>
      </c>
      <c r="G1273" s="161">
        <v>0</v>
      </c>
      <c r="H1273" s="161">
        <v>0</v>
      </c>
      <c r="I1273" s="148" t="s">
        <v>3</v>
      </c>
      <c r="J1273" s="58" t="s">
        <v>1406</v>
      </c>
      <c r="K1273" s="59" t="s">
        <v>4017</v>
      </c>
      <c r="L1273" s="57" t="s">
        <v>4878</v>
      </c>
      <c r="M1273" s="57" t="s">
        <v>4936</v>
      </c>
      <c r="N1273" s="57"/>
      <c r="O1273" s="57"/>
      <c r="P1273" s="79" t="s">
        <v>1703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2278</v>
      </c>
      <c r="X1273" s="59" t="s">
        <v>2278</v>
      </c>
      <c r="Y1273" s="59" t="s">
        <v>2278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4799</v>
      </c>
      <c r="D1274" s="53" t="s">
        <v>7</v>
      </c>
      <c r="E1274" s="75" t="s">
        <v>2372</v>
      </c>
      <c r="F1274" s="75" t="s">
        <v>2372</v>
      </c>
      <c r="G1274" s="161">
        <v>0</v>
      </c>
      <c r="H1274" s="161">
        <v>0</v>
      </c>
      <c r="I1274" s="148" t="s">
        <v>3</v>
      </c>
      <c r="J1274" s="58" t="s">
        <v>1406</v>
      </c>
      <c r="K1274" s="59" t="s">
        <v>4017</v>
      </c>
      <c r="L1274" s="57" t="s">
        <v>4878</v>
      </c>
      <c r="M1274" s="57" t="s">
        <v>4936</v>
      </c>
      <c r="N1274" s="57"/>
      <c r="O1274" s="57"/>
      <c r="P1274" s="79" t="s">
        <v>1702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2278</v>
      </c>
      <c r="X1274" s="59" t="s">
        <v>2278</v>
      </c>
      <c r="Y1274" s="59" t="s">
        <v>2278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4800</v>
      </c>
      <c r="D1275" s="53" t="s">
        <v>7</v>
      </c>
      <c r="E1275" s="75" t="s">
        <v>2373</v>
      </c>
      <c r="F1275" s="75" t="s">
        <v>2373</v>
      </c>
      <c r="G1275" s="161">
        <v>0</v>
      </c>
      <c r="H1275" s="161">
        <v>0</v>
      </c>
      <c r="I1275" s="148" t="s">
        <v>3</v>
      </c>
      <c r="J1275" s="58" t="s">
        <v>1406</v>
      </c>
      <c r="K1275" s="59" t="s">
        <v>4017</v>
      </c>
      <c r="L1275" s="57" t="s">
        <v>4878</v>
      </c>
      <c r="M1275" s="57" t="s">
        <v>4936</v>
      </c>
      <c r="N1275" s="57"/>
      <c r="O1275" s="57"/>
      <c r="P1275" s="56" t="s">
        <v>1704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2278</v>
      </c>
      <c r="X1275" s="59" t="s">
        <v>2278</v>
      </c>
      <c r="Y1275" s="59" t="s">
        <v>2278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4801</v>
      </c>
      <c r="D1276" s="53" t="s">
        <v>7</v>
      </c>
      <c r="E1276" s="58" t="s">
        <v>1167</v>
      </c>
      <c r="F1276" s="58" t="s">
        <v>1167</v>
      </c>
      <c r="G1276" s="161">
        <v>0</v>
      </c>
      <c r="H1276" s="161">
        <v>0</v>
      </c>
      <c r="I1276" s="148" t="s">
        <v>3</v>
      </c>
      <c r="J1276" s="58" t="s">
        <v>1406</v>
      </c>
      <c r="K1276" s="59" t="s">
        <v>4017</v>
      </c>
      <c r="L1276" s="57" t="s">
        <v>4878</v>
      </c>
      <c r="M1276" s="57" t="s">
        <v>4936</v>
      </c>
      <c r="N1276" s="57"/>
      <c r="O1276" s="57"/>
      <c r="P1276" s="56" t="s">
        <v>1705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2278</v>
      </c>
      <c r="X1276" s="59" t="s">
        <v>2278</v>
      </c>
      <c r="Y1276" s="59" t="s">
        <v>2278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3839</v>
      </c>
      <c r="D1277" s="53" t="s">
        <v>7</v>
      </c>
      <c r="E1277" s="58" t="s">
        <v>1204</v>
      </c>
      <c r="F1277" s="58" t="s">
        <v>1204</v>
      </c>
      <c r="G1277" s="161">
        <v>0</v>
      </c>
      <c r="H1277" s="161">
        <v>0</v>
      </c>
      <c r="I1277" s="153" t="s">
        <v>16</v>
      </c>
      <c r="J1277" s="58" t="s">
        <v>1407</v>
      </c>
      <c r="K1277" s="59" t="s">
        <v>3853</v>
      </c>
      <c r="L1277" s="57" t="s">
        <v>4878</v>
      </c>
      <c r="M1277" s="57" t="s">
        <v>4938</v>
      </c>
      <c r="N1277" s="57"/>
      <c r="O1277" s="57"/>
      <c r="P1277" s="56" t="s">
        <v>1774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2278</v>
      </c>
      <c r="X1277" s="59" t="s">
        <v>2278</v>
      </c>
      <c r="Y1277" s="59" t="s">
        <v>2278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4802</v>
      </c>
      <c r="D1278" s="53" t="s">
        <v>7</v>
      </c>
      <c r="E1278" s="75" t="s">
        <v>235</v>
      </c>
      <c r="F1278" s="75" t="s">
        <v>235</v>
      </c>
      <c r="G1278" s="161">
        <v>0</v>
      </c>
      <c r="H1278" s="161">
        <v>0</v>
      </c>
      <c r="I1278" s="148" t="s">
        <v>3</v>
      </c>
      <c r="J1278" s="58" t="s">
        <v>1406</v>
      </c>
      <c r="K1278" s="59" t="s">
        <v>4017</v>
      </c>
      <c r="L1278" s="57" t="s">
        <v>4878</v>
      </c>
      <c r="M1278" s="57" t="s">
        <v>4936</v>
      </c>
      <c r="N1278" s="57"/>
      <c r="O1278" s="57"/>
      <c r="P1278" s="79" t="s">
        <v>1771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2278</v>
      </c>
      <c r="X1278" s="59" t="s">
        <v>2278</v>
      </c>
      <c r="Y1278" s="59" t="s">
        <v>2278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4803</v>
      </c>
      <c r="D1279" s="53" t="s">
        <v>7</v>
      </c>
      <c r="E1279" s="75" t="s">
        <v>2374</v>
      </c>
      <c r="F1279" s="75" t="s">
        <v>2374</v>
      </c>
      <c r="G1279" s="161">
        <v>0</v>
      </c>
      <c r="H1279" s="161">
        <v>0</v>
      </c>
      <c r="I1279" s="148" t="s">
        <v>3</v>
      </c>
      <c r="J1279" s="58" t="s">
        <v>1406</v>
      </c>
      <c r="K1279" s="59" t="s">
        <v>4017</v>
      </c>
      <c r="L1279" s="57" t="s">
        <v>4878</v>
      </c>
      <c r="M1279" s="57" t="s">
        <v>4936</v>
      </c>
      <c r="N1279" s="57"/>
      <c r="O1279" s="57"/>
      <c r="P1279" s="79" t="s">
        <v>1770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2278</v>
      </c>
      <c r="X1279" s="59" t="s">
        <v>2278</v>
      </c>
      <c r="Y1279" s="59" t="s">
        <v>2278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4804</v>
      </c>
      <c r="D1280" s="53" t="s">
        <v>7</v>
      </c>
      <c r="E1280" s="75" t="s">
        <v>2375</v>
      </c>
      <c r="F1280" s="75" t="s">
        <v>2375</v>
      </c>
      <c r="G1280" s="161">
        <v>0</v>
      </c>
      <c r="H1280" s="161">
        <v>0</v>
      </c>
      <c r="I1280" s="148" t="s">
        <v>3</v>
      </c>
      <c r="J1280" s="58" t="s">
        <v>1406</v>
      </c>
      <c r="K1280" s="59" t="s">
        <v>4017</v>
      </c>
      <c r="L1280" s="57" t="s">
        <v>4878</v>
      </c>
      <c r="M1280" s="57" t="s">
        <v>4936</v>
      </c>
      <c r="N1280" s="57"/>
      <c r="O1280" s="57"/>
      <c r="P1280" s="56" t="s">
        <v>1772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2278</v>
      </c>
      <c r="X1280" s="59" t="s">
        <v>2278</v>
      </c>
      <c r="Y1280" s="59" t="s">
        <v>2278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4805</v>
      </c>
      <c r="D1281" s="53" t="s">
        <v>7</v>
      </c>
      <c r="E1281" s="58" t="s">
        <v>236</v>
      </c>
      <c r="F1281" s="58" t="s">
        <v>236</v>
      </c>
      <c r="G1281" s="161">
        <v>0</v>
      </c>
      <c r="H1281" s="161">
        <v>0</v>
      </c>
      <c r="I1281" s="148" t="s">
        <v>3</v>
      </c>
      <c r="J1281" s="58" t="s">
        <v>1406</v>
      </c>
      <c r="K1281" s="59" t="s">
        <v>4017</v>
      </c>
      <c r="L1281" s="57" t="s">
        <v>4878</v>
      </c>
      <c r="M1281" s="57" t="s">
        <v>4936</v>
      </c>
      <c r="N1281" s="57"/>
      <c r="O1281" s="57"/>
      <c r="P1281" s="56" t="s">
        <v>1773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2278</v>
      </c>
      <c r="X1281" s="59" t="s">
        <v>2278</v>
      </c>
      <c r="Y1281" s="59" t="s">
        <v>2278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3839</v>
      </c>
      <c r="D1282" s="53" t="s">
        <v>7</v>
      </c>
      <c r="E1282" s="58" t="s">
        <v>238</v>
      </c>
      <c r="F1282" s="58" t="s">
        <v>238</v>
      </c>
      <c r="G1282" s="161">
        <v>0</v>
      </c>
      <c r="H1282" s="161">
        <v>0</v>
      </c>
      <c r="I1282" s="153" t="s">
        <v>16</v>
      </c>
      <c r="J1282" s="58" t="s">
        <v>1407</v>
      </c>
      <c r="K1282" s="59" t="s">
        <v>3853</v>
      </c>
      <c r="L1282" s="57" t="s">
        <v>4878</v>
      </c>
      <c r="M1282" s="57" t="s">
        <v>4938</v>
      </c>
      <c r="N1282" s="57"/>
      <c r="O1282" s="57"/>
      <c r="P1282" s="56" t="s">
        <v>1783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2278</v>
      </c>
      <c r="X1282" s="59" t="s">
        <v>2278</v>
      </c>
      <c r="Y1282" s="59" t="s">
        <v>2278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4806</v>
      </c>
      <c r="D1283" s="53" t="s">
        <v>7</v>
      </c>
      <c r="E1283" s="75" t="s">
        <v>1208</v>
      </c>
      <c r="F1283" s="75" t="s">
        <v>1208</v>
      </c>
      <c r="G1283" s="161">
        <v>0</v>
      </c>
      <c r="H1283" s="161">
        <v>0</v>
      </c>
      <c r="I1283" s="148" t="s">
        <v>3</v>
      </c>
      <c r="J1283" s="58" t="s">
        <v>1406</v>
      </c>
      <c r="K1283" s="59" t="s">
        <v>4017</v>
      </c>
      <c r="L1283" s="57" t="s">
        <v>4878</v>
      </c>
      <c r="M1283" s="57" t="s">
        <v>4936</v>
      </c>
      <c r="N1283" s="57"/>
      <c r="O1283" s="57"/>
      <c r="P1283" s="79" t="s">
        <v>1780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2278</v>
      </c>
      <c r="X1283" s="59" t="s">
        <v>2278</v>
      </c>
      <c r="Y1283" s="59" t="s">
        <v>2278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4807</v>
      </c>
      <c r="D1284" s="53" t="s">
        <v>7</v>
      </c>
      <c r="E1284" s="75" t="s">
        <v>2376</v>
      </c>
      <c r="F1284" s="75" t="s">
        <v>2376</v>
      </c>
      <c r="G1284" s="161">
        <v>0</v>
      </c>
      <c r="H1284" s="161">
        <v>0</v>
      </c>
      <c r="I1284" s="148" t="s">
        <v>3</v>
      </c>
      <c r="J1284" s="58" t="s">
        <v>1406</v>
      </c>
      <c r="K1284" s="59" t="s">
        <v>4017</v>
      </c>
      <c r="L1284" s="57" t="s">
        <v>4878</v>
      </c>
      <c r="M1284" s="57" t="s">
        <v>4936</v>
      </c>
      <c r="N1284" s="57"/>
      <c r="O1284" s="57"/>
      <c r="P1284" s="79" t="s">
        <v>1779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2278</v>
      </c>
      <c r="X1284" s="59" t="s">
        <v>2278</v>
      </c>
      <c r="Y1284" s="59" t="s">
        <v>2278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4808</v>
      </c>
      <c r="D1285" s="53" t="s">
        <v>7</v>
      </c>
      <c r="E1285" s="75" t="s">
        <v>2377</v>
      </c>
      <c r="F1285" s="75" t="s">
        <v>2377</v>
      </c>
      <c r="G1285" s="161">
        <v>0</v>
      </c>
      <c r="H1285" s="161">
        <v>0</v>
      </c>
      <c r="I1285" s="148" t="s">
        <v>3</v>
      </c>
      <c r="J1285" s="58" t="s">
        <v>1406</v>
      </c>
      <c r="K1285" s="59" t="s">
        <v>4017</v>
      </c>
      <c r="L1285" s="57" t="s">
        <v>4878</v>
      </c>
      <c r="M1285" s="57" t="s">
        <v>4936</v>
      </c>
      <c r="N1285" s="57"/>
      <c r="O1285" s="57"/>
      <c r="P1285" s="56" t="s">
        <v>1781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2278</v>
      </c>
      <c r="X1285" s="59" t="s">
        <v>2278</v>
      </c>
      <c r="Y1285" s="59" t="s">
        <v>2278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4809</v>
      </c>
      <c r="D1286" s="53" t="s">
        <v>7</v>
      </c>
      <c r="E1286" s="58" t="s">
        <v>1209</v>
      </c>
      <c r="F1286" s="58" t="s">
        <v>1209</v>
      </c>
      <c r="G1286" s="161">
        <v>0</v>
      </c>
      <c r="H1286" s="161">
        <v>0</v>
      </c>
      <c r="I1286" s="148" t="s">
        <v>3</v>
      </c>
      <c r="J1286" s="58" t="s">
        <v>1406</v>
      </c>
      <c r="K1286" s="59" t="s">
        <v>4017</v>
      </c>
      <c r="L1286" s="57" t="s">
        <v>4878</v>
      </c>
      <c r="M1286" s="57" t="s">
        <v>4936</v>
      </c>
      <c r="N1286" s="57"/>
      <c r="O1286" s="57"/>
      <c r="P1286" s="56" t="s">
        <v>1782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2278</v>
      </c>
      <c r="X1286" s="59" t="s">
        <v>2278</v>
      </c>
      <c r="Y1286" s="59" t="s">
        <v>2278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3839</v>
      </c>
      <c r="D1287" s="53" t="s">
        <v>7</v>
      </c>
      <c r="E1287" s="58" t="s">
        <v>256</v>
      </c>
      <c r="F1287" s="58" t="s">
        <v>256</v>
      </c>
      <c r="G1287" s="161">
        <v>0</v>
      </c>
      <c r="H1287" s="161">
        <v>0</v>
      </c>
      <c r="I1287" s="153" t="s">
        <v>16</v>
      </c>
      <c r="J1287" s="58" t="s">
        <v>1407</v>
      </c>
      <c r="K1287" s="59" t="s">
        <v>3853</v>
      </c>
      <c r="L1287" s="57" t="s">
        <v>4878</v>
      </c>
      <c r="M1287" s="57" t="s">
        <v>4938</v>
      </c>
      <c r="N1287" s="57"/>
      <c r="O1287" s="57"/>
      <c r="P1287" s="56" t="s">
        <v>1810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2278</v>
      </c>
      <c r="X1287" s="59" t="s">
        <v>2278</v>
      </c>
      <c r="Y1287" s="59" t="s">
        <v>2278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4810</v>
      </c>
      <c r="D1288" s="53" t="s">
        <v>7</v>
      </c>
      <c r="E1288" s="75" t="s">
        <v>1223</v>
      </c>
      <c r="F1288" s="75" t="s">
        <v>1223</v>
      </c>
      <c r="G1288" s="161">
        <v>0</v>
      </c>
      <c r="H1288" s="161">
        <v>0</v>
      </c>
      <c r="I1288" s="148" t="s">
        <v>3</v>
      </c>
      <c r="J1288" s="58" t="s">
        <v>1406</v>
      </c>
      <c r="K1288" s="59" t="s">
        <v>4017</v>
      </c>
      <c r="L1288" s="57" t="s">
        <v>4878</v>
      </c>
      <c r="M1288" s="57" t="s">
        <v>4936</v>
      </c>
      <c r="N1288" s="57"/>
      <c r="O1288" s="57"/>
      <c r="P1288" s="79" t="s">
        <v>1807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2278</v>
      </c>
      <c r="X1288" s="59" t="s">
        <v>2278</v>
      </c>
      <c r="Y1288" s="59" t="s">
        <v>2278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4811</v>
      </c>
      <c r="D1289" s="53" t="s">
        <v>7</v>
      </c>
      <c r="E1289" s="75" t="s">
        <v>2378</v>
      </c>
      <c r="F1289" s="75" t="s">
        <v>2378</v>
      </c>
      <c r="G1289" s="161">
        <v>0</v>
      </c>
      <c r="H1289" s="161">
        <v>0</v>
      </c>
      <c r="I1289" s="148" t="s">
        <v>3</v>
      </c>
      <c r="J1289" s="58" t="s">
        <v>1406</v>
      </c>
      <c r="K1289" s="59" t="s">
        <v>4017</v>
      </c>
      <c r="L1289" s="57" t="s">
        <v>4878</v>
      </c>
      <c r="M1289" s="57" t="s">
        <v>4936</v>
      </c>
      <c r="N1289" s="57"/>
      <c r="O1289" s="57"/>
      <c r="P1289" s="79" t="s">
        <v>1806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2278</v>
      </c>
      <c r="X1289" s="59" t="s">
        <v>2278</v>
      </c>
      <c r="Y1289" s="59" t="s">
        <v>2278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4812</v>
      </c>
      <c r="D1290" s="53" t="s">
        <v>7</v>
      </c>
      <c r="E1290" s="75" t="s">
        <v>2379</v>
      </c>
      <c r="F1290" s="75" t="s">
        <v>2379</v>
      </c>
      <c r="G1290" s="161">
        <v>0</v>
      </c>
      <c r="H1290" s="161">
        <v>0</v>
      </c>
      <c r="I1290" s="148" t="s">
        <v>3</v>
      </c>
      <c r="J1290" s="58" t="s">
        <v>1406</v>
      </c>
      <c r="K1290" s="59" t="s">
        <v>4017</v>
      </c>
      <c r="L1290" s="57" t="s">
        <v>4878</v>
      </c>
      <c r="M1290" s="57" t="s">
        <v>4936</v>
      </c>
      <c r="N1290" s="57"/>
      <c r="O1290" s="57"/>
      <c r="P1290" s="56" t="s">
        <v>1808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2278</v>
      </c>
      <c r="X1290" s="59" t="s">
        <v>2278</v>
      </c>
      <c r="Y1290" s="59" t="s">
        <v>2278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4813</v>
      </c>
      <c r="D1291" s="53" t="s">
        <v>7</v>
      </c>
      <c r="E1291" s="58" t="s">
        <v>1224</v>
      </c>
      <c r="F1291" s="58" t="s">
        <v>1224</v>
      </c>
      <c r="G1291" s="161">
        <v>0</v>
      </c>
      <c r="H1291" s="161">
        <v>0</v>
      </c>
      <c r="I1291" s="148" t="s">
        <v>3</v>
      </c>
      <c r="J1291" s="58" t="s">
        <v>1406</v>
      </c>
      <c r="K1291" s="59" t="s">
        <v>4017</v>
      </c>
      <c r="L1291" s="57" t="s">
        <v>4878</v>
      </c>
      <c r="M1291" s="57" t="s">
        <v>4936</v>
      </c>
      <c r="N1291" s="57"/>
      <c r="O1291" s="57"/>
      <c r="P1291" s="56" t="s">
        <v>1809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2278</v>
      </c>
      <c r="X1291" s="59" t="s">
        <v>2278</v>
      </c>
      <c r="Y1291" s="59" t="s">
        <v>2278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3839</v>
      </c>
      <c r="D1292" s="53" t="s">
        <v>7</v>
      </c>
      <c r="E1292" s="58" t="s">
        <v>361</v>
      </c>
      <c r="F1292" s="58" t="s">
        <v>361</v>
      </c>
      <c r="G1292" s="161">
        <v>0</v>
      </c>
      <c r="H1292" s="161">
        <v>0</v>
      </c>
      <c r="I1292" s="153" t="s">
        <v>16</v>
      </c>
      <c r="J1292" s="58" t="s">
        <v>1407</v>
      </c>
      <c r="K1292" s="59" t="s">
        <v>3853</v>
      </c>
      <c r="L1292" s="57" t="s">
        <v>4878</v>
      </c>
      <c r="M1292" s="57" t="s">
        <v>4938</v>
      </c>
      <c r="N1292" s="57"/>
      <c r="O1292" s="57"/>
      <c r="P1292" s="56" t="s">
        <v>1957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2278</v>
      </c>
      <c r="X1292" s="59" t="s">
        <v>2278</v>
      </c>
      <c r="Y1292" s="59" t="s">
        <v>2278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4814</v>
      </c>
      <c r="D1293" s="53" t="s">
        <v>7</v>
      </c>
      <c r="E1293" s="58" t="s">
        <v>1290</v>
      </c>
      <c r="F1293" s="58" t="s">
        <v>1290</v>
      </c>
      <c r="G1293" s="161">
        <v>0</v>
      </c>
      <c r="H1293" s="161">
        <v>0</v>
      </c>
      <c r="I1293" s="148" t="s">
        <v>3</v>
      </c>
      <c r="J1293" s="58" t="s">
        <v>1406</v>
      </c>
      <c r="K1293" s="59" t="s">
        <v>4017</v>
      </c>
      <c r="L1293" s="57" t="s">
        <v>4878</v>
      </c>
      <c r="M1293" s="57" t="s">
        <v>4936</v>
      </c>
      <c r="N1293" s="57"/>
      <c r="O1293" s="57"/>
      <c r="P1293" s="56" t="s">
        <v>1951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2278</v>
      </c>
      <c r="X1293" s="59" t="s">
        <v>2278</v>
      </c>
      <c r="Y1293" s="59" t="s">
        <v>2278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4815</v>
      </c>
      <c r="D1294" s="53" t="s">
        <v>7</v>
      </c>
      <c r="E1294" s="74" t="s">
        <v>2382</v>
      </c>
      <c r="F1294" s="74" t="s">
        <v>2382</v>
      </c>
      <c r="G1294" s="161">
        <v>0</v>
      </c>
      <c r="H1294" s="161">
        <v>0</v>
      </c>
      <c r="I1294" s="148" t="s">
        <v>3</v>
      </c>
      <c r="J1294" s="58" t="s">
        <v>1406</v>
      </c>
      <c r="K1294" s="59" t="s">
        <v>4017</v>
      </c>
      <c r="L1294" s="57" t="s">
        <v>4878</v>
      </c>
      <c r="M1294" s="57" t="s">
        <v>4936</v>
      </c>
      <c r="N1294" s="57"/>
      <c r="O1294" s="57"/>
      <c r="P1294" s="79" t="s">
        <v>1953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2278</v>
      </c>
      <c r="X1294" s="59" t="s">
        <v>2278</v>
      </c>
      <c r="Y1294" s="59" t="s">
        <v>2278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4816</v>
      </c>
      <c r="D1295" s="53" t="s">
        <v>7</v>
      </c>
      <c r="E1295" s="74" t="s">
        <v>2383</v>
      </c>
      <c r="F1295" s="74" t="s">
        <v>2383</v>
      </c>
      <c r="G1295" s="161">
        <v>0</v>
      </c>
      <c r="H1295" s="161">
        <v>0</v>
      </c>
      <c r="I1295" s="148" t="s">
        <v>3</v>
      </c>
      <c r="J1295" s="58" t="s">
        <v>1406</v>
      </c>
      <c r="K1295" s="59" t="s">
        <v>4017</v>
      </c>
      <c r="L1295" s="57" t="s">
        <v>4878</v>
      </c>
      <c r="M1295" s="57" t="s">
        <v>4936</v>
      </c>
      <c r="N1295" s="57"/>
      <c r="O1295" s="57"/>
      <c r="P1295" s="79" t="s">
        <v>1952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2278</v>
      </c>
      <c r="X1295" s="59" t="s">
        <v>2278</v>
      </c>
      <c r="Y1295" s="59" t="s">
        <v>2278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4817</v>
      </c>
      <c r="D1296" s="53" t="s">
        <v>7</v>
      </c>
      <c r="E1296" s="58" t="s">
        <v>1291</v>
      </c>
      <c r="F1296" s="58" t="s">
        <v>1291</v>
      </c>
      <c r="G1296" s="161">
        <v>0</v>
      </c>
      <c r="H1296" s="161">
        <v>0</v>
      </c>
      <c r="I1296" s="148" t="s">
        <v>3</v>
      </c>
      <c r="J1296" s="58" t="s">
        <v>1406</v>
      </c>
      <c r="K1296" s="59" t="s">
        <v>4017</v>
      </c>
      <c r="L1296" s="57" t="s">
        <v>4878</v>
      </c>
      <c r="M1296" s="57" t="s">
        <v>4936</v>
      </c>
      <c r="N1296" s="57"/>
      <c r="O1296" s="57"/>
      <c r="P1296" s="56" t="s">
        <v>1954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2278</v>
      </c>
      <c r="X1296" s="59" t="s">
        <v>2278</v>
      </c>
      <c r="Y1296" s="59" t="s">
        <v>2278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3839</v>
      </c>
      <c r="D1297" s="53" t="s">
        <v>7</v>
      </c>
      <c r="E1297" s="58" t="s">
        <v>371</v>
      </c>
      <c r="F1297" s="58" t="s">
        <v>371</v>
      </c>
      <c r="G1297" s="161">
        <v>0</v>
      </c>
      <c r="H1297" s="161">
        <v>0</v>
      </c>
      <c r="I1297" s="153" t="s">
        <v>16</v>
      </c>
      <c r="J1297" s="58" t="s">
        <v>1407</v>
      </c>
      <c r="K1297" s="59" t="s">
        <v>3853</v>
      </c>
      <c r="L1297" s="57" t="s">
        <v>4878</v>
      </c>
      <c r="M1297" s="57" t="s">
        <v>4938</v>
      </c>
      <c r="N1297" s="57"/>
      <c r="O1297" s="57"/>
      <c r="P1297" s="56" t="s">
        <v>1974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2278</v>
      </c>
      <c r="X1297" s="59" t="s">
        <v>2278</v>
      </c>
      <c r="Y1297" s="59" t="s">
        <v>2278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4818</v>
      </c>
      <c r="D1298" s="53" t="s">
        <v>7</v>
      </c>
      <c r="E1298" s="75" t="s">
        <v>1298</v>
      </c>
      <c r="F1298" s="75" t="s">
        <v>1298</v>
      </c>
      <c r="G1298" s="161">
        <v>0</v>
      </c>
      <c r="H1298" s="161">
        <v>0</v>
      </c>
      <c r="I1298" s="148" t="s">
        <v>3</v>
      </c>
      <c r="J1298" s="58" t="s">
        <v>1406</v>
      </c>
      <c r="K1298" s="59" t="s">
        <v>4017</v>
      </c>
      <c r="L1298" s="57" t="s">
        <v>4878</v>
      </c>
      <c r="M1298" s="57" t="s">
        <v>4936</v>
      </c>
      <c r="N1298" s="57"/>
      <c r="O1298" s="57"/>
      <c r="P1298" s="79" t="s">
        <v>1971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2278</v>
      </c>
      <c r="X1298" s="59" t="s">
        <v>2278</v>
      </c>
      <c r="Y1298" s="59" t="s">
        <v>2278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4819</v>
      </c>
      <c r="D1299" s="53" t="s">
        <v>7</v>
      </c>
      <c r="E1299" s="75" t="s">
        <v>2380</v>
      </c>
      <c r="F1299" s="75" t="s">
        <v>2380</v>
      </c>
      <c r="G1299" s="161">
        <v>0</v>
      </c>
      <c r="H1299" s="161">
        <v>0</v>
      </c>
      <c r="I1299" s="148" t="s">
        <v>3</v>
      </c>
      <c r="J1299" s="58" t="s">
        <v>1406</v>
      </c>
      <c r="K1299" s="59" t="s">
        <v>4017</v>
      </c>
      <c r="L1299" s="57" t="s">
        <v>4878</v>
      </c>
      <c r="M1299" s="57" t="s">
        <v>4936</v>
      </c>
      <c r="N1299" s="57"/>
      <c r="O1299" s="57"/>
      <c r="P1299" s="79" t="s">
        <v>1970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2278</v>
      </c>
      <c r="X1299" s="59" t="s">
        <v>2278</v>
      </c>
      <c r="Y1299" s="59" t="s">
        <v>2278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4820</v>
      </c>
      <c r="D1300" s="53" t="s">
        <v>7</v>
      </c>
      <c r="E1300" s="75" t="s">
        <v>2381</v>
      </c>
      <c r="F1300" s="75" t="s">
        <v>2381</v>
      </c>
      <c r="G1300" s="161">
        <v>0</v>
      </c>
      <c r="H1300" s="161">
        <v>0</v>
      </c>
      <c r="I1300" s="148" t="s">
        <v>3</v>
      </c>
      <c r="J1300" s="58" t="s">
        <v>1406</v>
      </c>
      <c r="K1300" s="59" t="s">
        <v>4017</v>
      </c>
      <c r="L1300" s="57" t="s">
        <v>4878</v>
      </c>
      <c r="M1300" s="57" t="s">
        <v>4936</v>
      </c>
      <c r="N1300" s="57"/>
      <c r="O1300" s="57"/>
      <c r="P1300" s="56" t="s">
        <v>1972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2278</v>
      </c>
      <c r="X1300" s="59" t="s">
        <v>2278</v>
      </c>
      <c r="Y1300" s="59" t="s">
        <v>2278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4821</v>
      </c>
      <c r="D1301" s="53" t="s">
        <v>7</v>
      </c>
      <c r="E1301" s="58" t="s">
        <v>1299</v>
      </c>
      <c r="F1301" s="58" t="s">
        <v>1299</v>
      </c>
      <c r="G1301" s="161">
        <v>0</v>
      </c>
      <c r="H1301" s="161">
        <v>0</v>
      </c>
      <c r="I1301" s="148" t="s">
        <v>3</v>
      </c>
      <c r="J1301" s="58" t="s">
        <v>1406</v>
      </c>
      <c r="K1301" s="59" t="s">
        <v>4017</v>
      </c>
      <c r="L1301" s="57" t="s">
        <v>4878</v>
      </c>
      <c r="M1301" s="57" t="s">
        <v>4936</v>
      </c>
      <c r="N1301" s="57"/>
      <c r="O1301" s="57"/>
      <c r="P1301" s="56" t="s">
        <v>1973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2278</v>
      </c>
      <c r="X1301" s="59" t="s">
        <v>2278</v>
      </c>
      <c r="Y1301" s="59" t="s">
        <v>2278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3839</v>
      </c>
      <c r="D1302" s="53" t="s">
        <v>7</v>
      </c>
      <c r="E1302" s="58" t="s">
        <v>1340</v>
      </c>
      <c r="F1302" s="58" t="s">
        <v>1340</v>
      </c>
      <c r="G1302" s="63">
        <v>0</v>
      </c>
      <c r="H1302" s="63">
        <v>0</v>
      </c>
      <c r="I1302" s="153" t="s">
        <v>16</v>
      </c>
      <c r="J1302" s="58" t="s">
        <v>1407</v>
      </c>
      <c r="K1302" s="59" t="s">
        <v>3853</v>
      </c>
      <c r="L1302" s="57" t="s">
        <v>4878</v>
      </c>
      <c r="M1302" s="57" t="s">
        <v>4938</v>
      </c>
      <c r="N1302" s="57"/>
      <c r="O1302" s="57"/>
      <c r="P1302" s="56" t="s">
        <v>2079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2278</v>
      </c>
      <c r="X1302" s="59" t="s">
        <v>2278</v>
      </c>
      <c r="Y1302" s="59" t="s">
        <v>2278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4822</v>
      </c>
      <c r="D1303" s="53" t="s">
        <v>7</v>
      </c>
      <c r="E1303" s="75" t="s">
        <v>2397</v>
      </c>
      <c r="F1303" s="75" t="s">
        <v>2397</v>
      </c>
      <c r="G1303" s="63">
        <v>0</v>
      </c>
      <c r="H1303" s="63">
        <v>0</v>
      </c>
      <c r="I1303" s="148" t="s">
        <v>3</v>
      </c>
      <c r="J1303" s="58" t="s">
        <v>1406</v>
      </c>
      <c r="K1303" s="59" t="s">
        <v>4017</v>
      </c>
      <c r="L1303" s="57" t="s">
        <v>4878</v>
      </c>
      <c r="M1303" s="57" t="s">
        <v>4936</v>
      </c>
      <c r="N1303" s="57"/>
      <c r="O1303" s="57"/>
      <c r="P1303" s="79" t="s">
        <v>2076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2278</v>
      </c>
      <c r="X1303" s="59" t="s">
        <v>2278</v>
      </c>
      <c r="Y1303" s="59" t="s">
        <v>2278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4823</v>
      </c>
      <c r="D1304" s="53" t="s">
        <v>7</v>
      </c>
      <c r="E1304" s="75" t="s">
        <v>2389</v>
      </c>
      <c r="F1304" s="75" t="s">
        <v>2389</v>
      </c>
      <c r="G1304" s="63">
        <v>0</v>
      </c>
      <c r="H1304" s="63">
        <v>0</v>
      </c>
      <c r="I1304" s="148" t="s">
        <v>3</v>
      </c>
      <c r="J1304" s="58" t="s">
        <v>1406</v>
      </c>
      <c r="K1304" s="59" t="s">
        <v>4017</v>
      </c>
      <c r="L1304" s="57" t="s">
        <v>4878</v>
      </c>
      <c r="M1304" s="57" t="s">
        <v>4936</v>
      </c>
      <c r="N1304" s="57"/>
      <c r="O1304" s="57"/>
      <c r="P1304" s="79" t="s">
        <v>2075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2278</v>
      </c>
      <c r="X1304" s="59" t="s">
        <v>2278</v>
      </c>
      <c r="Y1304" s="59" t="s">
        <v>2278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4824</v>
      </c>
      <c r="D1305" s="53" t="s">
        <v>7</v>
      </c>
      <c r="E1305" s="75" t="s">
        <v>2390</v>
      </c>
      <c r="F1305" s="75" t="s">
        <v>2390</v>
      </c>
      <c r="G1305" s="63">
        <v>0</v>
      </c>
      <c r="H1305" s="63">
        <v>0</v>
      </c>
      <c r="I1305" s="148" t="s">
        <v>3</v>
      </c>
      <c r="J1305" s="58" t="s">
        <v>1406</v>
      </c>
      <c r="K1305" s="59" t="s">
        <v>4017</v>
      </c>
      <c r="L1305" s="57" t="s">
        <v>4878</v>
      </c>
      <c r="M1305" s="57" t="s">
        <v>4936</v>
      </c>
      <c r="N1305" s="57"/>
      <c r="O1305" s="57"/>
      <c r="P1305" s="56" t="s">
        <v>2077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2278</v>
      </c>
      <c r="X1305" s="59" t="s">
        <v>2278</v>
      </c>
      <c r="Y1305" s="59" t="s">
        <v>2278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4825</v>
      </c>
      <c r="D1306" s="53" t="s">
        <v>7</v>
      </c>
      <c r="E1306" s="58" t="s">
        <v>1339</v>
      </c>
      <c r="F1306" s="58" t="s">
        <v>1339</v>
      </c>
      <c r="G1306" s="63">
        <v>0</v>
      </c>
      <c r="H1306" s="63">
        <v>0</v>
      </c>
      <c r="I1306" s="148" t="s">
        <v>3</v>
      </c>
      <c r="J1306" s="58" t="s">
        <v>1406</v>
      </c>
      <c r="K1306" s="59" t="s">
        <v>4017</v>
      </c>
      <c r="L1306" s="57" t="s">
        <v>4878</v>
      </c>
      <c r="M1306" s="57" t="s">
        <v>4936</v>
      </c>
      <c r="N1306" s="57"/>
      <c r="O1306" s="57"/>
      <c r="P1306" s="56" t="s">
        <v>2078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2278</v>
      </c>
      <c r="X1306" s="59" t="s">
        <v>2278</v>
      </c>
      <c r="Y1306" s="59" t="s">
        <v>2278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3839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1407</v>
      </c>
      <c r="K1307" s="98" t="s">
        <v>3853</v>
      </c>
      <c r="L1307" s="17" t="s">
        <v>4878</v>
      </c>
      <c r="M1307" s="57" t="s">
        <v>4938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2278</v>
      </c>
      <c r="X1307" s="98" t="s">
        <v>2278</v>
      </c>
      <c r="Y1307" s="98" t="s">
        <v>2278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3839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1407</v>
      </c>
      <c r="K1308" s="98" t="s">
        <v>3853</v>
      </c>
      <c r="L1308" s="17" t="s">
        <v>4878</v>
      </c>
      <c r="M1308" s="57" t="s">
        <v>4938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2278</v>
      </c>
      <c r="X1308" s="98" t="s">
        <v>2278</v>
      </c>
      <c r="Y1308" s="98" t="s">
        <v>2278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3839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1407</v>
      </c>
      <c r="K1309" s="98" t="s">
        <v>3853</v>
      </c>
      <c r="L1309" s="17" t="s">
        <v>4878</v>
      </c>
      <c r="M1309" s="57" t="s">
        <v>4938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2278</v>
      </c>
      <c r="X1309" s="98" t="s">
        <v>2278</v>
      </c>
      <c r="Y1309" s="98" t="s">
        <v>2278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3839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1407</v>
      </c>
      <c r="K1310" s="98" t="s">
        <v>3853</v>
      </c>
      <c r="L1310" s="17" t="s">
        <v>4878</v>
      </c>
      <c r="M1310" s="57" t="s">
        <v>4938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2278</v>
      </c>
      <c r="X1310" s="98" t="s">
        <v>2278</v>
      </c>
      <c r="Y1310" s="98" t="s">
        <v>2278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3839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1407</v>
      </c>
      <c r="K1311" s="98" t="s">
        <v>3853</v>
      </c>
      <c r="L1311" s="17" t="s">
        <v>4878</v>
      </c>
      <c r="M1311" s="57" t="s">
        <v>4938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2278</v>
      </c>
      <c r="X1311" s="98" t="s">
        <v>2278</v>
      </c>
      <c r="Y1311" s="98" t="s">
        <v>2278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3839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1407</v>
      </c>
      <c r="K1312" s="98" t="s">
        <v>3853</v>
      </c>
      <c r="L1312" s="17" t="s">
        <v>4878</v>
      </c>
      <c r="M1312" s="57" t="s">
        <v>4938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2278</v>
      </c>
      <c r="X1312" s="98" t="s">
        <v>2278</v>
      </c>
      <c r="Y1312" s="98" t="s">
        <v>2278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3839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1407</v>
      </c>
      <c r="K1313" s="98" t="s">
        <v>3853</v>
      </c>
      <c r="L1313" s="17" t="s">
        <v>4878</v>
      </c>
      <c r="M1313" s="57" t="s">
        <v>4938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2278</v>
      </c>
      <c r="X1313" s="98" t="s">
        <v>2278</v>
      </c>
      <c r="Y1313" s="98" t="s">
        <v>2278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3839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1407</v>
      </c>
      <c r="K1314" s="98" t="s">
        <v>3853</v>
      </c>
      <c r="L1314" s="17" t="s">
        <v>4878</v>
      </c>
      <c r="M1314" s="57" t="s">
        <v>4938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2278</v>
      </c>
      <c r="X1314" s="98" t="s">
        <v>2278</v>
      </c>
      <c r="Y1314" s="98" t="s">
        <v>2278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3839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1407</v>
      </c>
      <c r="K1315" s="98" t="s">
        <v>3853</v>
      </c>
      <c r="L1315" s="17" t="s">
        <v>4878</v>
      </c>
      <c r="M1315" s="57" t="s">
        <v>4938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2278</v>
      </c>
      <c r="X1315" s="98" t="s">
        <v>2278</v>
      </c>
      <c r="Y1315" s="98" t="s">
        <v>2278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3839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1407</v>
      </c>
      <c r="K1316" s="98" t="s">
        <v>3853</v>
      </c>
      <c r="L1316" s="17" t="s">
        <v>4878</v>
      </c>
      <c r="M1316" s="57" t="s">
        <v>4938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2278</v>
      </c>
      <c r="X1316" s="98" t="s">
        <v>2278</v>
      </c>
      <c r="Y1316" s="98" t="s">
        <v>2278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3839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1407</v>
      </c>
      <c r="K1317" s="98" t="s">
        <v>3853</v>
      </c>
      <c r="L1317" s="17" t="s">
        <v>4878</v>
      </c>
      <c r="M1317" s="57" t="s">
        <v>4938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2278</v>
      </c>
      <c r="X1317" s="98" t="s">
        <v>2278</v>
      </c>
      <c r="Y1317" s="98" t="s">
        <v>2278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3839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1407</v>
      </c>
      <c r="K1318" s="98" t="s">
        <v>3853</v>
      </c>
      <c r="L1318" s="17" t="s">
        <v>4878</v>
      </c>
      <c r="M1318" s="57" t="s">
        <v>4938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2278</v>
      </c>
      <c r="X1318" s="98" t="s">
        <v>2278</v>
      </c>
      <c r="Y1318" s="98" t="s">
        <v>2278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3839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1407</v>
      </c>
      <c r="K1319" s="98" t="s">
        <v>3853</v>
      </c>
      <c r="L1319" s="17" t="s">
        <v>4878</v>
      </c>
      <c r="M1319" s="57" t="s">
        <v>4938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2278</v>
      </c>
      <c r="X1319" s="98" t="s">
        <v>2278</v>
      </c>
      <c r="Y1319" s="98" t="s">
        <v>2278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3839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1407</v>
      </c>
      <c r="K1320" s="98" t="s">
        <v>3853</v>
      </c>
      <c r="L1320" s="17" t="s">
        <v>4878</v>
      </c>
      <c r="M1320" s="57" t="s">
        <v>4938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2278</v>
      </c>
      <c r="X1320" s="98" t="s">
        <v>2278</v>
      </c>
      <c r="Y1320" s="98" t="s">
        <v>2278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3839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1407</v>
      </c>
      <c r="K1321" s="98" t="s">
        <v>3853</v>
      </c>
      <c r="L1321" s="17" t="s">
        <v>4878</v>
      </c>
      <c r="M1321" s="57" t="s">
        <v>4938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2278</v>
      </c>
      <c r="X1321" s="98" t="s">
        <v>2278</v>
      </c>
      <c r="Y1321" s="98" t="s">
        <v>2278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3839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1407</v>
      </c>
      <c r="K1322" s="98" t="s">
        <v>3853</v>
      </c>
      <c r="L1322" s="17" t="s">
        <v>4878</v>
      </c>
      <c r="M1322" s="57" t="s">
        <v>4938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2278</v>
      </c>
      <c r="X1322" s="98" t="s">
        <v>2278</v>
      </c>
      <c r="Y1322" s="98" t="s">
        <v>2278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3839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1407</v>
      </c>
      <c r="K1323" s="98" t="s">
        <v>3853</v>
      </c>
      <c r="L1323" s="17" t="s">
        <v>4878</v>
      </c>
      <c r="M1323" s="57" t="s">
        <v>4938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2278</v>
      </c>
      <c r="X1323" s="98" t="s">
        <v>2278</v>
      </c>
      <c r="Y1323" s="98" t="s">
        <v>2278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3839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1407</v>
      </c>
      <c r="K1324" s="98" t="s">
        <v>3853</v>
      </c>
      <c r="L1324" s="17" t="s">
        <v>4878</v>
      </c>
      <c r="M1324" s="57" t="s">
        <v>4938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2278</v>
      </c>
      <c r="X1324" s="98" t="s">
        <v>2278</v>
      </c>
      <c r="Y1324" s="98" t="s">
        <v>2278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3839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1407</v>
      </c>
      <c r="K1325" s="98" t="s">
        <v>3853</v>
      </c>
      <c r="L1325" s="17" t="s">
        <v>4878</v>
      </c>
      <c r="M1325" s="57" t="s">
        <v>4938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2278</v>
      </c>
      <c r="X1325" s="98" t="s">
        <v>2278</v>
      </c>
      <c r="Y1325" s="98" t="s">
        <v>2278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3839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1407</v>
      </c>
      <c r="K1326" s="98" t="s">
        <v>3853</v>
      </c>
      <c r="L1326" s="17" t="s">
        <v>4878</v>
      </c>
      <c r="M1326" s="57" t="s">
        <v>4938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2278</v>
      </c>
      <c r="X1326" s="98" t="s">
        <v>2278</v>
      </c>
      <c r="Y1326" s="98" t="s">
        <v>2278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2278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2278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2278</v>
      </c>
      <c r="X1327" s="80" t="s">
        <v>2278</v>
      </c>
      <c r="Y1327" s="80" t="s">
        <v>2278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2278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2278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2278</v>
      </c>
      <c r="X1328" s="80" t="s">
        <v>2278</v>
      </c>
      <c r="Y1328" s="80" t="s">
        <v>2278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2762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2278</v>
      </c>
      <c r="X1329" s="80" t="s">
        <v>2278</v>
      </c>
      <c r="Y1329" s="80" t="s">
        <v>2278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3634</v>
      </c>
      <c r="D1330" s="53" t="s">
        <v>12</v>
      </c>
      <c r="E1330" s="58" t="s">
        <v>1051</v>
      </c>
      <c r="F1330" s="58" t="s">
        <v>1051</v>
      </c>
      <c r="G1330" s="81">
        <v>0</v>
      </c>
      <c r="H1330" s="81">
        <v>510</v>
      </c>
      <c r="I1330" s="148" t="s">
        <v>3</v>
      </c>
      <c r="J1330" s="58" t="s">
        <v>1406</v>
      </c>
      <c r="K1330" s="59" t="s">
        <v>4017</v>
      </c>
      <c r="L1330" s="57" t="s">
        <v>4878</v>
      </c>
      <c r="M1330" s="57" t="s">
        <v>4945</v>
      </c>
      <c r="N1330" s="57"/>
      <c r="O1330" s="57"/>
      <c r="P1330" s="56" t="s">
        <v>1461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2278</v>
      </c>
      <c r="X1330" s="59" t="s">
        <v>2278</v>
      </c>
      <c r="Y1330" s="59" t="s">
        <v>2278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3634</v>
      </c>
      <c r="D1331" s="53" t="s">
        <v>4542</v>
      </c>
      <c r="E1331" s="58" t="s">
        <v>91</v>
      </c>
      <c r="F1331" s="58" t="s">
        <v>91</v>
      </c>
      <c r="G1331" s="161">
        <v>0</v>
      </c>
      <c r="H1331" s="161">
        <v>0</v>
      </c>
      <c r="I1331" s="148" t="s">
        <v>3</v>
      </c>
      <c r="J1331" s="58" t="s">
        <v>1406</v>
      </c>
      <c r="K1331" s="59" t="s">
        <v>4017</v>
      </c>
      <c r="L1331" s="57" t="s">
        <v>4878</v>
      </c>
      <c r="M1331" s="57" t="s">
        <v>4936</v>
      </c>
      <c r="N1331" s="57"/>
      <c r="O1331" s="57"/>
      <c r="P1331" s="56" t="s">
        <v>1559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2278</v>
      </c>
      <c r="X1331" s="59" t="s">
        <v>2278</v>
      </c>
      <c r="Y1331" s="59" t="s">
        <v>2278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3634</v>
      </c>
      <c r="D1332" s="53" t="s">
        <v>4543</v>
      </c>
      <c r="E1332" s="58" t="s">
        <v>176</v>
      </c>
      <c r="F1332" s="58" t="s">
        <v>176</v>
      </c>
      <c r="G1332" s="161">
        <v>0</v>
      </c>
      <c r="H1332" s="161">
        <v>0</v>
      </c>
      <c r="I1332" s="148" t="s">
        <v>3</v>
      </c>
      <c r="J1332" s="58" t="s">
        <v>1406</v>
      </c>
      <c r="K1332" s="59" t="s">
        <v>4017</v>
      </c>
      <c r="L1332" s="57" t="s">
        <v>4878</v>
      </c>
      <c r="M1332" s="57" t="s">
        <v>4936</v>
      </c>
      <c r="N1332" s="57"/>
      <c r="O1332" s="57"/>
      <c r="P1332" s="56" t="s">
        <v>1686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2278</v>
      </c>
      <c r="X1332" s="59" t="s">
        <v>2278</v>
      </c>
      <c r="Y1332" s="59" t="s">
        <v>2278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3634</v>
      </c>
      <c r="D1333" s="53" t="s">
        <v>4544</v>
      </c>
      <c r="E1333" s="58" t="s">
        <v>187</v>
      </c>
      <c r="F1333" s="58" t="s">
        <v>187</v>
      </c>
      <c r="G1333" s="161">
        <v>0</v>
      </c>
      <c r="H1333" s="161">
        <v>0</v>
      </c>
      <c r="I1333" s="148" t="s">
        <v>3</v>
      </c>
      <c r="J1333" s="58" t="s">
        <v>1406</v>
      </c>
      <c r="K1333" s="59" t="s">
        <v>4017</v>
      </c>
      <c r="L1333" s="57" t="s">
        <v>4878</v>
      </c>
      <c r="M1333" s="57" t="s">
        <v>4936</v>
      </c>
      <c r="N1333" s="57"/>
      <c r="O1333" s="57"/>
      <c r="P1333" s="56" t="s">
        <v>1701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2278</v>
      </c>
      <c r="X1333" s="59" t="s">
        <v>2278</v>
      </c>
      <c r="Y1333" s="59" t="s">
        <v>2278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3634</v>
      </c>
      <c r="D1334" s="53" t="s">
        <v>4545</v>
      </c>
      <c r="E1334" s="58" t="s">
        <v>242</v>
      </c>
      <c r="F1334" s="58" t="s">
        <v>242</v>
      </c>
      <c r="G1334" s="161">
        <v>0</v>
      </c>
      <c r="H1334" s="161">
        <v>0</v>
      </c>
      <c r="I1334" s="148" t="s">
        <v>3</v>
      </c>
      <c r="J1334" s="58" t="s">
        <v>1406</v>
      </c>
      <c r="K1334" s="59" t="s">
        <v>4017</v>
      </c>
      <c r="L1334" s="57" t="s">
        <v>4878</v>
      </c>
      <c r="M1334" s="57" t="s">
        <v>4936</v>
      </c>
      <c r="N1334" s="57"/>
      <c r="O1334" s="57"/>
      <c r="P1334" s="56" t="s">
        <v>1790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2278</v>
      </c>
      <c r="X1334" s="59" t="s">
        <v>2278</v>
      </c>
      <c r="Y1334" s="59" t="s">
        <v>2278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3634</v>
      </c>
      <c r="D1335" s="53" t="s">
        <v>4546</v>
      </c>
      <c r="E1335" s="58" t="s">
        <v>258</v>
      </c>
      <c r="F1335" s="58" t="s">
        <v>258</v>
      </c>
      <c r="G1335" s="161">
        <v>0</v>
      </c>
      <c r="H1335" s="161">
        <v>0</v>
      </c>
      <c r="I1335" s="148" t="s">
        <v>3</v>
      </c>
      <c r="J1335" s="58" t="s">
        <v>1406</v>
      </c>
      <c r="K1335" s="59" t="s">
        <v>4017</v>
      </c>
      <c r="L1335" s="57" t="s">
        <v>4878</v>
      </c>
      <c r="M1335" s="57" t="s">
        <v>4936</v>
      </c>
      <c r="N1335" s="57"/>
      <c r="O1335" s="57"/>
      <c r="P1335" s="56" t="s">
        <v>1813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2278</v>
      </c>
      <c r="X1335" s="59" t="s">
        <v>2278</v>
      </c>
      <c r="Y1335" s="59" t="s">
        <v>2278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3634</v>
      </c>
      <c r="D1336" s="53" t="s">
        <v>4547</v>
      </c>
      <c r="E1336" s="58" t="s">
        <v>912</v>
      </c>
      <c r="F1336" s="58" t="s">
        <v>912</v>
      </c>
      <c r="G1336" s="63">
        <v>0</v>
      </c>
      <c r="H1336" s="63">
        <v>0</v>
      </c>
      <c r="I1336" s="148" t="s">
        <v>3</v>
      </c>
      <c r="J1336" s="58" t="s">
        <v>1406</v>
      </c>
      <c r="K1336" s="59" t="s">
        <v>4017</v>
      </c>
      <c r="L1336" s="57" t="s">
        <v>4878</v>
      </c>
      <c r="M1336" s="57" t="s">
        <v>4936</v>
      </c>
      <c r="N1336" s="57"/>
      <c r="O1336" s="57"/>
      <c r="P1336" s="56" t="s">
        <v>2194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2278</v>
      </c>
      <c r="X1336" s="59" t="s">
        <v>2278</v>
      </c>
      <c r="Y1336" s="59" t="s">
        <v>2278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3634</v>
      </c>
      <c r="D1337" s="53" t="s">
        <v>4548</v>
      </c>
      <c r="E1337" s="58" t="s">
        <v>913</v>
      </c>
      <c r="F1337" s="58" t="s">
        <v>913</v>
      </c>
      <c r="G1337" s="63">
        <v>0</v>
      </c>
      <c r="H1337" s="63">
        <v>0</v>
      </c>
      <c r="I1337" s="148" t="s">
        <v>3</v>
      </c>
      <c r="J1337" s="58" t="s">
        <v>1406</v>
      </c>
      <c r="K1337" s="59" t="s">
        <v>4017</v>
      </c>
      <c r="L1337" s="57" t="s">
        <v>4878</v>
      </c>
      <c r="M1337" s="57" t="s">
        <v>4936</v>
      </c>
      <c r="N1337" s="57"/>
      <c r="O1337" s="57"/>
      <c r="P1337" s="56" t="s">
        <v>2195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2278</v>
      </c>
      <c r="X1337" s="59" t="s">
        <v>2278</v>
      </c>
      <c r="Y1337" s="59" t="s">
        <v>2278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3634</v>
      </c>
      <c r="D1338" s="53" t="s">
        <v>4549</v>
      </c>
      <c r="E1338" s="58" t="s">
        <v>914</v>
      </c>
      <c r="F1338" s="58" t="s">
        <v>914</v>
      </c>
      <c r="G1338" s="63">
        <v>0</v>
      </c>
      <c r="H1338" s="63">
        <v>0</v>
      </c>
      <c r="I1338" s="148" t="s">
        <v>3</v>
      </c>
      <c r="J1338" s="58" t="s">
        <v>1406</v>
      </c>
      <c r="K1338" s="59" t="s">
        <v>4017</v>
      </c>
      <c r="L1338" s="57" t="s">
        <v>4878</v>
      </c>
      <c r="M1338" s="57" t="s">
        <v>4936</v>
      </c>
      <c r="N1338" s="57"/>
      <c r="O1338" s="57"/>
      <c r="P1338" s="56" t="s">
        <v>2196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2278</v>
      </c>
      <c r="X1338" s="59" t="s">
        <v>2278</v>
      </c>
      <c r="Y1338" s="59" t="s">
        <v>2278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3634</v>
      </c>
      <c r="D1339" s="53" t="s">
        <v>4550</v>
      </c>
      <c r="E1339" s="58" t="s">
        <v>915</v>
      </c>
      <c r="F1339" s="58" t="s">
        <v>915</v>
      </c>
      <c r="G1339" s="63">
        <v>0</v>
      </c>
      <c r="H1339" s="63">
        <v>0</v>
      </c>
      <c r="I1339" s="148" t="s">
        <v>3</v>
      </c>
      <c r="J1339" s="58" t="s">
        <v>1406</v>
      </c>
      <c r="K1339" s="59" t="s">
        <v>4017</v>
      </c>
      <c r="L1339" s="57" t="s">
        <v>4878</v>
      </c>
      <c r="M1339" s="57" t="s">
        <v>4936</v>
      </c>
      <c r="N1339" s="57"/>
      <c r="O1339" s="57"/>
      <c r="P1339" s="56" t="s">
        <v>2197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2278</v>
      </c>
      <c r="X1339" s="59" t="s">
        <v>2278</v>
      </c>
      <c r="Y1339" s="59" t="s">
        <v>2278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3634</v>
      </c>
      <c r="D1340" s="53" t="s">
        <v>4551</v>
      </c>
      <c r="E1340" s="58" t="s">
        <v>1381</v>
      </c>
      <c r="F1340" s="58" t="s">
        <v>1381</v>
      </c>
      <c r="G1340" s="63">
        <v>0</v>
      </c>
      <c r="H1340" s="63">
        <v>0</v>
      </c>
      <c r="I1340" s="148" t="s">
        <v>3</v>
      </c>
      <c r="J1340" s="58" t="s">
        <v>1406</v>
      </c>
      <c r="K1340" s="59" t="s">
        <v>4017</v>
      </c>
      <c r="L1340" s="57" t="s">
        <v>4878</v>
      </c>
      <c r="M1340" s="57" t="s">
        <v>4936</v>
      </c>
      <c r="N1340" s="57"/>
      <c r="O1340" s="57"/>
      <c r="P1340" s="56" t="s">
        <v>2198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2278</v>
      </c>
      <c r="X1340" s="59" t="s">
        <v>2278</v>
      </c>
      <c r="Y1340" s="59" t="s">
        <v>2278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3839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1406</v>
      </c>
      <c r="K1341" s="98" t="s">
        <v>3853</v>
      </c>
      <c r="L1341" s="17" t="s">
        <v>4878</v>
      </c>
      <c r="M1341" s="57" t="s">
        <v>4938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2278</v>
      </c>
      <c r="X1341" s="98" t="s">
        <v>2278</v>
      </c>
      <c r="Y1341" s="98" t="s">
        <v>2278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3839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1406</v>
      </c>
      <c r="K1342" s="98" t="s">
        <v>3853</v>
      </c>
      <c r="L1342" s="17" t="s">
        <v>4878</v>
      </c>
      <c r="M1342" s="57" t="s">
        <v>4938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2278</v>
      </c>
      <c r="X1342" s="98" t="s">
        <v>2278</v>
      </c>
      <c r="Y1342" s="98" t="s">
        <v>2278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3839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1406</v>
      </c>
      <c r="K1343" s="98" t="s">
        <v>3853</v>
      </c>
      <c r="L1343" s="17" t="s">
        <v>4878</v>
      </c>
      <c r="M1343" s="57" t="s">
        <v>4938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2278</v>
      </c>
      <c r="X1343" s="98" t="s">
        <v>2278</v>
      </c>
      <c r="Y1343" s="98" t="s">
        <v>2278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3839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1406</v>
      </c>
      <c r="K1344" s="98" t="s">
        <v>3853</v>
      </c>
      <c r="L1344" s="17" t="s">
        <v>4878</v>
      </c>
      <c r="M1344" s="57" t="s">
        <v>4938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2278</v>
      </c>
      <c r="X1344" s="98" t="s">
        <v>2278</v>
      </c>
      <c r="Y1344" s="98" t="s">
        <v>2278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3839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1406</v>
      </c>
      <c r="K1345" s="98" t="s">
        <v>3853</v>
      </c>
      <c r="L1345" s="17" t="s">
        <v>4878</v>
      </c>
      <c r="M1345" s="57" t="s">
        <v>4938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2278</v>
      </c>
      <c r="X1345" s="98" t="s">
        <v>2278</v>
      </c>
      <c r="Y1345" s="98" t="s">
        <v>2278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2278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2278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2278</v>
      </c>
      <c r="X1346" s="80" t="s">
        <v>2278</v>
      </c>
      <c r="Y1346" s="80" t="s">
        <v>2278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2278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2278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2278</v>
      </c>
      <c r="X1347" s="80" t="s">
        <v>2278</v>
      </c>
      <c r="Y1347" s="80" t="s">
        <v>2278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2763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2278</v>
      </c>
      <c r="X1348" s="80" t="s">
        <v>2278</v>
      </c>
      <c r="Y1348" s="80" t="s">
        <v>2278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3839</v>
      </c>
      <c r="D1349" s="53" t="s">
        <v>7</v>
      </c>
      <c r="E1349" s="58" t="s">
        <v>1039</v>
      </c>
      <c r="F1349" s="58" t="s">
        <v>1039</v>
      </c>
      <c r="G1349" s="81">
        <v>0</v>
      </c>
      <c r="H1349" s="81">
        <v>0</v>
      </c>
      <c r="I1349" s="153" t="s">
        <v>16</v>
      </c>
      <c r="J1349" s="58" t="s">
        <v>1407</v>
      </c>
      <c r="K1349" s="59" t="s">
        <v>3853</v>
      </c>
      <c r="L1349" s="57" t="s">
        <v>4878</v>
      </c>
      <c r="M1349" s="57" t="s">
        <v>4938</v>
      </c>
      <c r="N1349" s="57"/>
      <c r="O1349" s="57"/>
      <c r="P1349" s="56" t="s">
        <v>1436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2278</v>
      </c>
      <c r="X1349" s="59" t="s">
        <v>2278</v>
      </c>
      <c r="Y1349" s="59" t="s">
        <v>2278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3839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1407</v>
      </c>
      <c r="K1350" s="59" t="s">
        <v>3853</v>
      </c>
      <c r="L1350" s="57" t="s">
        <v>4878</v>
      </c>
      <c r="M1350" s="57" t="s">
        <v>4938</v>
      </c>
      <c r="N1350" s="57"/>
      <c r="O1350" s="57"/>
      <c r="P1350" s="56" t="s">
        <v>1442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2278</v>
      </c>
      <c r="X1350" s="59" t="s">
        <v>2278</v>
      </c>
      <c r="Y1350" s="59" t="s">
        <v>2278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3839</v>
      </c>
      <c r="D1351" s="53" t="s">
        <v>7</v>
      </c>
      <c r="E1351" s="58" t="s">
        <v>2325</v>
      </c>
      <c r="F1351" s="58" t="s">
        <v>2325</v>
      </c>
      <c r="G1351" s="161">
        <v>0</v>
      </c>
      <c r="H1351" s="161">
        <v>0</v>
      </c>
      <c r="I1351" s="153" t="s">
        <v>16</v>
      </c>
      <c r="J1351" s="58" t="s">
        <v>1407</v>
      </c>
      <c r="K1351" s="59" t="s">
        <v>3853</v>
      </c>
      <c r="L1351" s="57" t="s">
        <v>4878</v>
      </c>
      <c r="M1351" s="57" t="s">
        <v>4938</v>
      </c>
      <c r="N1351" s="57"/>
      <c r="O1351" s="57"/>
      <c r="P1351" s="56" t="s">
        <v>2320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2278</v>
      </c>
      <c r="X1351" s="59" t="s">
        <v>2278</v>
      </c>
      <c r="Y1351" s="59" t="s">
        <v>2278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3839</v>
      </c>
      <c r="D1352" s="61" t="s">
        <v>2861</v>
      </c>
      <c r="E1352" s="130" t="s">
        <v>2286</v>
      </c>
      <c r="F1352" s="130" t="s">
        <v>2286</v>
      </c>
      <c r="G1352" s="161">
        <v>0</v>
      </c>
      <c r="H1352" s="161">
        <v>0</v>
      </c>
      <c r="I1352" s="153" t="s">
        <v>16</v>
      </c>
      <c r="J1352" s="58" t="s">
        <v>1407</v>
      </c>
      <c r="K1352" s="59" t="s">
        <v>3853</v>
      </c>
      <c r="L1352" s="57" t="s">
        <v>4878</v>
      </c>
      <c r="M1352" s="57" t="s">
        <v>4938</v>
      </c>
      <c r="N1352" s="57"/>
      <c r="O1352" s="57"/>
      <c r="P1352" s="56" t="s">
        <v>1453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2278</v>
      </c>
      <c r="X1352" s="59" t="s">
        <v>2278</v>
      </c>
      <c r="Y1352" s="59" t="s">
        <v>2278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3839</v>
      </c>
      <c r="D1353" s="61" t="s">
        <v>2861</v>
      </c>
      <c r="E1353" s="77" t="s">
        <v>5003</v>
      </c>
      <c r="F1353" s="77" t="s">
        <v>5003</v>
      </c>
      <c r="G1353" s="161">
        <v>0</v>
      </c>
      <c r="H1353" s="161">
        <v>0</v>
      </c>
      <c r="I1353" s="153" t="s">
        <v>16</v>
      </c>
      <c r="J1353" s="58" t="s">
        <v>1407</v>
      </c>
      <c r="K1353" s="59" t="s">
        <v>3853</v>
      </c>
      <c r="L1353" s="57" t="s">
        <v>4878</v>
      </c>
      <c r="M1353" s="57" t="s">
        <v>4938</v>
      </c>
      <c r="N1353" s="57"/>
      <c r="O1353" s="57"/>
      <c r="P1353" s="56" t="s">
        <v>1467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2278</v>
      </c>
      <c r="X1353" s="59" t="s">
        <v>2278</v>
      </c>
      <c r="Y1353" s="59" t="s">
        <v>2278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3839</v>
      </c>
      <c r="D1354" s="61" t="s">
        <v>2861</v>
      </c>
      <c r="E1354" s="130" t="s">
        <v>1058</v>
      </c>
      <c r="F1354" s="130" t="s">
        <v>1059</v>
      </c>
      <c r="G1354" s="161">
        <v>0</v>
      </c>
      <c r="H1354" s="161">
        <v>0</v>
      </c>
      <c r="I1354" s="153" t="s">
        <v>16</v>
      </c>
      <c r="J1354" s="58" t="s">
        <v>1407</v>
      </c>
      <c r="K1354" s="59" t="s">
        <v>3853</v>
      </c>
      <c r="L1354" s="57" t="s">
        <v>4878</v>
      </c>
      <c r="M1354" s="57" t="s">
        <v>4938</v>
      </c>
      <c r="N1354" s="57"/>
      <c r="O1354" s="53" t="s">
        <v>1416</v>
      </c>
      <c r="P1354" s="56" t="s">
        <v>1477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2278</v>
      </c>
      <c r="X1354" s="59" t="s">
        <v>2278</v>
      </c>
      <c r="Y1354" s="59" t="s">
        <v>2278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3839</v>
      </c>
      <c r="D1355" s="53" t="s">
        <v>7</v>
      </c>
      <c r="E1355" s="130" t="s">
        <v>1062</v>
      </c>
      <c r="F1355" s="130" t="s">
        <v>1062</v>
      </c>
      <c r="G1355" s="161">
        <v>0</v>
      </c>
      <c r="H1355" s="161">
        <v>0</v>
      </c>
      <c r="I1355" s="153" t="s">
        <v>16</v>
      </c>
      <c r="J1355" s="58" t="s">
        <v>1407</v>
      </c>
      <c r="K1355" s="59" t="s">
        <v>3853</v>
      </c>
      <c r="L1355" s="57" t="s">
        <v>4878</v>
      </c>
      <c r="M1355" s="57" t="s">
        <v>4938</v>
      </c>
      <c r="N1355" s="57"/>
      <c r="O1355" s="57"/>
      <c r="P1355" s="56" t="s">
        <v>1486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2278</v>
      </c>
      <c r="X1355" s="59" t="s">
        <v>2278</v>
      </c>
      <c r="Y1355" s="59" t="s">
        <v>2278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3839</v>
      </c>
      <c r="D1356" s="53" t="s">
        <v>7</v>
      </c>
      <c r="E1356" s="130" t="s">
        <v>1066</v>
      </c>
      <c r="F1356" s="130" t="s">
        <v>1066</v>
      </c>
      <c r="G1356" s="161">
        <v>0</v>
      </c>
      <c r="H1356" s="161">
        <v>0</v>
      </c>
      <c r="I1356" s="153" t="s">
        <v>16</v>
      </c>
      <c r="J1356" s="58" t="s">
        <v>1407</v>
      </c>
      <c r="K1356" s="59" t="s">
        <v>3853</v>
      </c>
      <c r="L1356" s="57" t="s">
        <v>4878</v>
      </c>
      <c r="M1356" s="57" t="s">
        <v>4938</v>
      </c>
      <c r="N1356" s="57"/>
      <c r="O1356" s="57"/>
      <c r="P1356" s="56" t="s">
        <v>1490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2278</v>
      </c>
      <c r="X1356" s="59" t="s">
        <v>2278</v>
      </c>
      <c r="Y1356" s="59" t="s">
        <v>2278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3839</v>
      </c>
      <c r="D1357" s="53" t="s">
        <v>7</v>
      </c>
      <c r="E1357" s="130" t="s">
        <v>1070</v>
      </c>
      <c r="F1357" s="130" t="s">
        <v>1070</v>
      </c>
      <c r="G1357" s="161">
        <v>0</v>
      </c>
      <c r="H1357" s="161">
        <v>0</v>
      </c>
      <c r="I1357" s="153" t="s">
        <v>16</v>
      </c>
      <c r="J1357" s="58" t="s">
        <v>1407</v>
      </c>
      <c r="K1357" s="59" t="s">
        <v>3853</v>
      </c>
      <c r="L1357" s="57" t="s">
        <v>4878</v>
      </c>
      <c r="M1357" s="57" t="s">
        <v>4938</v>
      </c>
      <c r="N1357" s="57"/>
      <c r="O1357" s="57"/>
      <c r="P1357" s="56" t="s">
        <v>1497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2278</v>
      </c>
      <c r="X1357" s="59" t="s">
        <v>2278</v>
      </c>
      <c r="Y1357" s="59" t="s">
        <v>2278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3839</v>
      </c>
      <c r="D1358" s="61" t="s">
        <v>2861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1407</v>
      </c>
      <c r="K1358" s="59" t="s">
        <v>3853</v>
      </c>
      <c r="L1358" s="57" t="s">
        <v>4878</v>
      </c>
      <c r="M1358" s="57" t="s">
        <v>4938</v>
      </c>
      <c r="N1358" s="57"/>
      <c r="O1358" s="53" t="s">
        <v>2330</v>
      </c>
      <c r="P1358" s="56" t="s">
        <v>2328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2278</v>
      </c>
      <c r="X1358" s="59" t="s">
        <v>2278</v>
      </c>
      <c r="Y1358" s="59" t="s">
        <v>2278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3839</v>
      </c>
      <c r="D1359" s="53" t="s">
        <v>7</v>
      </c>
      <c r="E1359" s="130" t="s">
        <v>1079</v>
      </c>
      <c r="F1359" s="130" t="s">
        <v>1079</v>
      </c>
      <c r="G1359" s="161">
        <v>0</v>
      </c>
      <c r="H1359" s="161">
        <v>0</v>
      </c>
      <c r="I1359" s="153" t="s">
        <v>16</v>
      </c>
      <c r="J1359" s="58" t="s">
        <v>1407</v>
      </c>
      <c r="K1359" s="59" t="s">
        <v>3853</v>
      </c>
      <c r="L1359" s="57" t="s">
        <v>4878</v>
      </c>
      <c r="M1359" s="57" t="s">
        <v>4938</v>
      </c>
      <c r="N1359" s="57"/>
      <c r="O1359" s="57"/>
      <c r="P1359" s="56" t="s">
        <v>1509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2278</v>
      </c>
      <c r="X1359" s="59" t="s">
        <v>2278</v>
      </c>
      <c r="Y1359" s="59" t="s">
        <v>2278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3839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1407</v>
      </c>
      <c r="K1360" s="59" t="s">
        <v>3853</v>
      </c>
      <c r="L1360" s="57" t="s">
        <v>4878</v>
      </c>
      <c r="M1360" s="57" t="s">
        <v>4938</v>
      </c>
      <c r="N1360" s="57"/>
      <c r="O1360" s="57"/>
      <c r="P1360" s="56" t="s">
        <v>1510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2278</v>
      </c>
      <c r="X1360" s="59" t="s">
        <v>2278</v>
      </c>
      <c r="Y1360" s="59" t="s">
        <v>2278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3839</v>
      </c>
      <c r="D1361" s="53" t="s">
        <v>7</v>
      </c>
      <c r="E1361" s="130" t="s">
        <v>1083</v>
      </c>
      <c r="F1361" s="130" t="s">
        <v>1083</v>
      </c>
      <c r="G1361" s="161">
        <v>0</v>
      </c>
      <c r="H1361" s="161">
        <v>0</v>
      </c>
      <c r="I1361" s="153" t="s">
        <v>16</v>
      </c>
      <c r="J1361" s="58" t="s">
        <v>1407</v>
      </c>
      <c r="K1361" s="59" t="s">
        <v>3853</v>
      </c>
      <c r="L1361" s="57" t="s">
        <v>4878</v>
      </c>
      <c r="M1361" s="57" t="s">
        <v>4938</v>
      </c>
      <c r="N1361" s="57"/>
      <c r="O1361" s="57"/>
      <c r="P1361" s="56" t="s">
        <v>1516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2278</v>
      </c>
      <c r="X1361" s="59" t="s">
        <v>2278</v>
      </c>
      <c r="Y1361" s="59" t="s">
        <v>2278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3839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1407</v>
      </c>
      <c r="K1362" s="59" t="s">
        <v>3853</v>
      </c>
      <c r="L1362" s="57" t="s">
        <v>4878</v>
      </c>
      <c r="M1362" s="57" t="s">
        <v>4938</v>
      </c>
      <c r="N1362" s="57"/>
      <c r="O1362" s="57"/>
      <c r="P1362" s="56" t="s">
        <v>4655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2278</v>
      </c>
      <c r="X1362" s="59" t="s">
        <v>2278</v>
      </c>
      <c r="Y1362" s="59" t="s">
        <v>2278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3839</v>
      </c>
      <c r="D1363" s="53" t="s">
        <v>7</v>
      </c>
      <c r="E1363" s="130" t="s">
        <v>1103</v>
      </c>
      <c r="F1363" s="130" t="s">
        <v>1103</v>
      </c>
      <c r="G1363" s="161">
        <v>0</v>
      </c>
      <c r="H1363" s="161">
        <v>0</v>
      </c>
      <c r="I1363" s="153" t="s">
        <v>16</v>
      </c>
      <c r="J1363" s="58" t="s">
        <v>1407</v>
      </c>
      <c r="K1363" s="59" t="s">
        <v>3853</v>
      </c>
      <c r="L1363" s="57" t="s">
        <v>4878</v>
      </c>
      <c r="M1363" s="57" t="s">
        <v>4938</v>
      </c>
      <c r="N1363" s="57"/>
      <c r="O1363" s="57"/>
      <c r="P1363" s="56" t="s">
        <v>1549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2278</v>
      </c>
      <c r="X1363" s="59" t="s">
        <v>2278</v>
      </c>
      <c r="Y1363" s="59" t="s">
        <v>2278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3839</v>
      </c>
      <c r="D1364" s="53" t="s">
        <v>7</v>
      </c>
      <c r="E1364" s="130" t="s">
        <v>1113</v>
      </c>
      <c r="F1364" s="130" t="s">
        <v>1113</v>
      </c>
      <c r="G1364" s="161">
        <v>0</v>
      </c>
      <c r="H1364" s="161">
        <v>0</v>
      </c>
      <c r="I1364" s="153" t="s">
        <v>16</v>
      </c>
      <c r="J1364" s="58" t="s">
        <v>1407</v>
      </c>
      <c r="K1364" s="59" t="s">
        <v>3853</v>
      </c>
      <c r="L1364" s="57" t="s">
        <v>4878</v>
      </c>
      <c r="M1364" s="57" t="s">
        <v>4938</v>
      </c>
      <c r="N1364" s="57"/>
      <c r="O1364" s="57"/>
      <c r="P1364" s="56" t="s">
        <v>1558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2278</v>
      </c>
      <c r="X1364" s="59" t="s">
        <v>2278</v>
      </c>
      <c r="Y1364" s="59" t="s">
        <v>2278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3839</v>
      </c>
      <c r="D1365" s="61" t="s">
        <v>2861</v>
      </c>
      <c r="E1365" s="130" t="s">
        <v>2284</v>
      </c>
      <c r="F1365" s="130" t="s">
        <v>2284</v>
      </c>
      <c r="G1365" s="161">
        <v>0</v>
      </c>
      <c r="H1365" s="161">
        <v>0</v>
      </c>
      <c r="I1365" s="153" t="s">
        <v>16</v>
      </c>
      <c r="J1365" s="58" t="s">
        <v>1407</v>
      </c>
      <c r="K1365" s="59" t="s">
        <v>3853</v>
      </c>
      <c r="L1365" s="57" t="s">
        <v>4878</v>
      </c>
      <c r="M1365" s="57" t="s">
        <v>4938</v>
      </c>
      <c r="N1365" s="57"/>
      <c r="O1365" s="57"/>
      <c r="P1365" s="56" t="s">
        <v>1568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2278</v>
      </c>
      <c r="X1365" s="59" t="s">
        <v>2278</v>
      </c>
      <c r="Y1365" s="59" t="s">
        <v>2278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3839</v>
      </c>
      <c r="D1366" s="53" t="s">
        <v>7</v>
      </c>
      <c r="E1366" s="130" t="s">
        <v>97</v>
      </c>
      <c r="F1366" s="130" t="s">
        <v>97</v>
      </c>
      <c r="G1366" s="161">
        <v>0</v>
      </c>
      <c r="H1366" s="161">
        <v>0</v>
      </c>
      <c r="I1366" s="153" t="s">
        <v>16</v>
      </c>
      <c r="J1366" s="58" t="s">
        <v>1407</v>
      </c>
      <c r="K1366" s="59" t="s">
        <v>3853</v>
      </c>
      <c r="L1366" s="57" t="s">
        <v>4878</v>
      </c>
      <c r="M1366" s="57" t="s">
        <v>4938</v>
      </c>
      <c r="N1366" s="57"/>
      <c r="O1366" s="57"/>
      <c r="P1366" s="56" t="s">
        <v>1571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2278</v>
      </c>
      <c r="X1366" s="59" t="s">
        <v>2278</v>
      </c>
      <c r="Y1366" s="59" t="s">
        <v>2278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3839</v>
      </c>
      <c r="D1367" s="53" t="s">
        <v>7</v>
      </c>
      <c r="E1367" s="130" t="s">
        <v>1118</v>
      </c>
      <c r="F1367" s="130" t="s">
        <v>1118</v>
      </c>
      <c r="G1367" s="161">
        <v>0</v>
      </c>
      <c r="H1367" s="161">
        <v>0</v>
      </c>
      <c r="I1367" s="153" t="s">
        <v>16</v>
      </c>
      <c r="J1367" s="58" t="s">
        <v>1407</v>
      </c>
      <c r="K1367" s="59" t="s">
        <v>3853</v>
      </c>
      <c r="L1367" s="57" t="s">
        <v>4878</v>
      </c>
      <c r="M1367" s="57" t="s">
        <v>4938</v>
      </c>
      <c r="N1367" s="57"/>
      <c r="O1367" s="57"/>
      <c r="P1367" s="56" t="s">
        <v>1580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2278</v>
      </c>
      <c r="X1367" s="59" t="s">
        <v>2278</v>
      </c>
      <c r="Y1367" s="59" t="s">
        <v>2278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3839</v>
      </c>
      <c r="D1368" s="53" t="s">
        <v>7</v>
      </c>
      <c r="E1368" s="130" t="s">
        <v>104</v>
      </c>
      <c r="F1368" s="130" t="s">
        <v>104</v>
      </c>
      <c r="G1368" s="161">
        <v>0</v>
      </c>
      <c r="H1368" s="161">
        <v>0</v>
      </c>
      <c r="I1368" s="153" t="s">
        <v>16</v>
      </c>
      <c r="J1368" s="58" t="s">
        <v>1407</v>
      </c>
      <c r="K1368" s="59" t="s">
        <v>3853</v>
      </c>
      <c r="L1368" s="57" t="s">
        <v>4878</v>
      </c>
      <c r="M1368" s="57" t="s">
        <v>4938</v>
      </c>
      <c r="N1368" s="57"/>
      <c r="O1368" s="57"/>
      <c r="P1368" s="56" t="s">
        <v>2321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2278</v>
      </c>
      <c r="X1368" s="59" t="s">
        <v>2278</v>
      </c>
      <c r="Y1368" s="59" t="s">
        <v>2278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3839</v>
      </c>
      <c r="D1369" s="53" t="s">
        <v>7</v>
      </c>
      <c r="E1369" s="77" t="s">
        <v>5001</v>
      </c>
      <c r="F1369" s="77" t="s">
        <v>5001</v>
      </c>
      <c r="G1369" s="161">
        <v>0</v>
      </c>
      <c r="H1369" s="161">
        <v>0</v>
      </c>
      <c r="I1369" s="153" t="s">
        <v>16</v>
      </c>
      <c r="J1369" s="58" t="s">
        <v>1407</v>
      </c>
      <c r="K1369" s="59" t="s">
        <v>3853</v>
      </c>
      <c r="L1369" s="57" t="s">
        <v>4878</v>
      </c>
      <c r="M1369" s="57" t="s">
        <v>4938</v>
      </c>
      <c r="N1369" s="57"/>
      <c r="O1369" s="57"/>
      <c r="P1369" s="56" t="s">
        <v>1582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2278</v>
      </c>
      <c r="X1369" s="59" t="s">
        <v>2278</v>
      </c>
      <c r="Y1369" s="59" t="s">
        <v>2278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3839</v>
      </c>
      <c r="D1370" s="53" t="s">
        <v>7</v>
      </c>
      <c r="E1370" s="130" t="s">
        <v>1119</v>
      </c>
      <c r="F1370" s="130" t="s">
        <v>1119</v>
      </c>
      <c r="G1370" s="161">
        <v>0</v>
      </c>
      <c r="H1370" s="161">
        <v>0</v>
      </c>
      <c r="I1370" s="153" t="s">
        <v>16</v>
      </c>
      <c r="J1370" s="58" t="s">
        <v>1407</v>
      </c>
      <c r="K1370" s="59" t="s">
        <v>3853</v>
      </c>
      <c r="L1370" s="57" t="s">
        <v>4878</v>
      </c>
      <c r="M1370" s="57" t="s">
        <v>4938</v>
      </c>
      <c r="N1370" s="57"/>
      <c r="O1370" s="57"/>
      <c r="P1370" s="56" t="s">
        <v>1583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2278</v>
      </c>
      <c r="X1370" s="59" t="s">
        <v>2278</v>
      </c>
      <c r="Y1370" s="59" t="s">
        <v>2278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3839</v>
      </c>
      <c r="D1371" s="53" t="s">
        <v>7</v>
      </c>
      <c r="E1371" s="77" t="s">
        <v>527</v>
      </c>
      <c r="F1371" s="130" t="s">
        <v>118</v>
      </c>
      <c r="G1371" s="161">
        <v>0</v>
      </c>
      <c r="H1371" s="161">
        <v>0</v>
      </c>
      <c r="I1371" s="153" t="s">
        <v>16</v>
      </c>
      <c r="J1371" s="58" t="s">
        <v>1407</v>
      </c>
      <c r="K1371" s="59" t="s">
        <v>3853</v>
      </c>
      <c r="L1371" s="57" t="s">
        <v>4878</v>
      </c>
      <c r="M1371" s="57" t="s">
        <v>4938</v>
      </c>
      <c r="N1371" s="57"/>
      <c r="O1371" s="57"/>
      <c r="P1371" s="56" t="s">
        <v>1601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2278</v>
      </c>
      <c r="X1371" s="59" t="s">
        <v>2278</v>
      </c>
      <c r="Y1371" s="59" t="s">
        <v>2278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3839</v>
      </c>
      <c r="D1372" s="53" t="s">
        <v>7</v>
      </c>
      <c r="E1372" s="77" t="s">
        <v>527</v>
      </c>
      <c r="F1372" s="130" t="s">
        <v>1128</v>
      </c>
      <c r="G1372" s="161">
        <v>0</v>
      </c>
      <c r="H1372" s="161">
        <v>0</v>
      </c>
      <c r="I1372" s="153" t="s">
        <v>16</v>
      </c>
      <c r="J1372" s="58" t="s">
        <v>1407</v>
      </c>
      <c r="K1372" s="59" t="s">
        <v>3853</v>
      </c>
      <c r="L1372" s="57" t="s">
        <v>4878</v>
      </c>
      <c r="M1372" s="57" t="s">
        <v>4938</v>
      </c>
      <c r="N1372" s="57"/>
      <c r="O1372" s="57"/>
      <c r="P1372" s="56" t="s">
        <v>1602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2278</v>
      </c>
      <c r="X1372" s="59" t="s">
        <v>2278</v>
      </c>
      <c r="Y1372" s="59" t="s">
        <v>2278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3839</v>
      </c>
      <c r="D1373" s="53" t="s">
        <v>7</v>
      </c>
      <c r="E1373" s="130" t="s">
        <v>120</v>
      </c>
      <c r="F1373" s="130" t="s">
        <v>120</v>
      </c>
      <c r="G1373" s="161">
        <v>0</v>
      </c>
      <c r="H1373" s="161">
        <v>0</v>
      </c>
      <c r="I1373" s="153" t="s">
        <v>16</v>
      </c>
      <c r="J1373" s="58" t="s">
        <v>1407</v>
      </c>
      <c r="K1373" s="59" t="s">
        <v>3853</v>
      </c>
      <c r="L1373" s="57" t="s">
        <v>4878</v>
      </c>
      <c r="M1373" s="57" t="s">
        <v>4938</v>
      </c>
      <c r="N1373" s="57"/>
      <c r="O1373" s="57"/>
      <c r="P1373" s="56" t="s">
        <v>1605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2278</v>
      </c>
      <c r="X1373" s="59" t="s">
        <v>2278</v>
      </c>
      <c r="Y1373" s="59" t="s">
        <v>2278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3839</v>
      </c>
      <c r="D1374" s="53" t="s">
        <v>7</v>
      </c>
      <c r="E1374" s="130" t="s">
        <v>143</v>
      </c>
      <c r="F1374" s="130" t="s">
        <v>143</v>
      </c>
      <c r="G1374" s="161">
        <v>0</v>
      </c>
      <c r="H1374" s="161">
        <v>0</v>
      </c>
      <c r="I1374" s="153" t="s">
        <v>16</v>
      </c>
      <c r="J1374" s="58" t="s">
        <v>1407</v>
      </c>
      <c r="K1374" s="59" t="s">
        <v>3853</v>
      </c>
      <c r="L1374" s="57" t="s">
        <v>4878</v>
      </c>
      <c r="M1374" s="57" t="s">
        <v>4938</v>
      </c>
      <c r="N1374" s="57"/>
      <c r="O1374" s="57"/>
      <c r="P1374" s="56" t="s">
        <v>2322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2278</v>
      </c>
      <c r="X1374" s="59" t="s">
        <v>2278</v>
      </c>
      <c r="Y1374" s="59" t="s">
        <v>2278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3839</v>
      </c>
      <c r="D1375" s="53" t="s">
        <v>7</v>
      </c>
      <c r="E1375" s="130" t="s">
        <v>145</v>
      </c>
      <c r="F1375" s="130" t="s">
        <v>145</v>
      </c>
      <c r="G1375" s="161">
        <v>0</v>
      </c>
      <c r="H1375" s="161">
        <v>0</v>
      </c>
      <c r="I1375" s="153" t="s">
        <v>16</v>
      </c>
      <c r="J1375" s="58" t="s">
        <v>1407</v>
      </c>
      <c r="K1375" s="59" t="s">
        <v>3853</v>
      </c>
      <c r="L1375" s="57" t="s">
        <v>4878</v>
      </c>
      <c r="M1375" s="57" t="s">
        <v>4938</v>
      </c>
      <c r="N1375" s="57"/>
      <c r="O1375" s="57"/>
      <c r="P1375" s="56" t="s">
        <v>1641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2278</v>
      </c>
      <c r="X1375" s="59" t="s">
        <v>2278</v>
      </c>
      <c r="Y1375" s="59" t="s">
        <v>2278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3839</v>
      </c>
      <c r="D1376" s="53" t="s">
        <v>7</v>
      </c>
      <c r="E1376" s="130" t="s">
        <v>146</v>
      </c>
      <c r="F1376" s="130" t="s">
        <v>146</v>
      </c>
      <c r="G1376" s="161">
        <v>0</v>
      </c>
      <c r="H1376" s="161">
        <v>0</v>
      </c>
      <c r="I1376" s="153" t="s">
        <v>16</v>
      </c>
      <c r="J1376" s="58" t="s">
        <v>1407</v>
      </c>
      <c r="K1376" s="59" t="s">
        <v>3853</v>
      </c>
      <c r="L1376" s="57" t="s">
        <v>4878</v>
      </c>
      <c r="M1376" s="57" t="s">
        <v>4938</v>
      </c>
      <c r="N1376" s="57"/>
      <c r="O1376" s="57"/>
      <c r="P1376" s="56" t="s">
        <v>1643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2748</v>
      </c>
      <c r="X1376" s="59" t="s">
        <v>2278</v>
      </c>
      <c r="Y1376" s="59" t="s">
        <v>2278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3839</v>
      </c>
      <c r="D1377" s="53" t="s">
        <v>7</v>
      </c>
      <c r="E1377" s="130" t="s">
        <v>1147</v>
      </c>
      <c r="F1377" s="130" t="s">
        <v>1147</v>
      </c>
      <c r="G1377" s="161">
        <v>0</v>
      </c>
      <c r="H1377" s="161">
        <v>0</v>
      </c>
      <c r="I1377" s="153" t="s">
        <v>16</v>
      </c>
      <c r="J1377" s="58" t="s">
        <v>1407</v>
      </c>
      <c r="K1377" s="59" t="s">
        <v>3853</v>
      </c>
      <c r="L1377" s="57" t="s">
        <v>4878</v>
      </c>
      <c r="M1377" s="57" t="s">
        <v>4938</v>
      </c>
      <c r="N1377" s="57"/>
      <c r="O1377" s="57"/>
      <c r="P1377" s="56" t="s">
        <v>1654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2278</v>
      </c>
      <c r="X1377" s="59" t="s">
        <v>2278</v>
      </c>
      <c r="Y1377" s="59" t="s">
        <v>2278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3839</v>
      </c>
      <c r="D1378" s="53" t="s">
        <v>7</v>
      </c>
      <c r="E1378" s="130" t="s">
        <v>189</v>
      </c>
      <c r="F1378" s="130" t="s">
        <v>189</v>
      </c>
      <c r="G1378" s="161">
        <v>0</v>
      </c>
      <c r="H1378" s="161">
        <v>0</v>
      </c>
      <c r="I1378" s="153" t="s">
        <v>16</v>
      </c>
      <c r="J1378" s="58" t="s">
        <v>1407</v>
      </c>
      <c r="K1378" s="59" t="s">
        <v>3853</v>
      </c>
      <c r="L1378" s="57" t="s">
        <v>4878</v>
      </c>
      <c r="M1378" s="57" t="s">
        <v>4938</v>
      </c>
      <c r="N1378" s="57"/>
      <c r="O1378" s="57"/>
      <c r="P1378" s="56" t="s">
        <v>1708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2278</v>
      </c>
      <c r="X1378" s="59" t="s">
        <v>2278</v>
      </c>
      <c r="Y1378" s="59" t="s">
        <v>2278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3839</v>
      </c>
      <c r="D1379" s="53" t="s">
        <v>7</v>
      </c>
      <c r="E1379" s="130" t="s">
        <v>1171</v>
      </c>
      <c r="F1379" s="130" t="s">
        <v>1171</v>
      </c>
      <c r="G1379" s="161">
        <v>0</v>
      </c>
      <c r="H1379" s="161">
        <v>0</v>
      </c>
      <c r="I1379" s="153" t="s">
        <v>16</v>
      </c>
      <c r="J1379" s="58" t="s">
        <v>1407</v>
      </c>
      <c r="K1379" s="59" t="s">
        <v>3853</v>
      </c>
      <c r="L1379" s="57" t="s">
        <v>4878</v>
      </c>
      <c r="M1379" s="57" t="s">
        <v>4938</v>
      </c>
      <c r="N1379" s="57"/>
      <c r="O1379" s="57"/>
      <c r="P1379" s="56" t="s">
        <v>1715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2278</v>
      </c>
      <c r="X1379" s="59" t="s">
        <v>2278</v>
      </c>
      <c r="Y1379" s="59" t="s">
        <v>2278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3839</v>
      </c>
      <c r="D1380" s="53" t="s">
        <v>7</v>
      </c>
      <c r="E1380" s="130" t="s">
        <v>193</v>
      </c>
      <c r="F1380" s="130" t="s">
        <v>193</v>
      </c>
      <c r="G1380" s="161">
        <v>0</v>
      </c>
      <c r="H1380" s="161">
        <v>0</v>
      </c>
      <c r="I1380" s="153" t="s">
        <v>16</v>
      </c>
      <c r="J1380" s="58" t="s">
        <v>1407</v>
      </c>
      <c r="K1380" s="59" t="s">
        <v>3853</v>
      </c>
      <c r="L1380" s="57" t="s">
        <v>4878</v>
      </c>
      <c r="M1380" s="57" t="s">
        <v>4938</v>
      </c>
      <c r="N1380" s="57"/>
      <c r="O1380" s="57"/>
      <c r="P1380" s="56" t="s">
        <v>1717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2278</v>
      </c>
      <c r="X1380" s="59" t="s">
        <v>2278</v>
      </c>
      <c r="Y1380" s="59" t="s">
        <v>2278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3839</v>
      </c>
      <c r="D1381" s="53" t="s">
        <v>7</v>
      </c>
      <c r="E1381" s="130" t="s">
        <v>1177</v>
      </c>
      <c r="F1381" s="130" t="s">
        <v>1177</v>
      </c>
      <c r="G1381" s="161">
        <v>0</v>
      </c>
      <c r="H1381" s="161">
        <v>0</v>
      </c>
      <c r="I1381" s="153" t="s">
        <v>16</v>
      </c>
      <c r="J1381" s="58" t="s">
        <v>1407</v>
      </c>
      <c r="K1381" s="59" t="s">
        <v>3853</v>
      </c>
      <c r="L1381" s="57" t="s">
        <v>4878</v>
      </c>
      <c r="M1381" s="57" t="s">
        <v>4938</v>
      </c>
      <c r="N1381" s="57"/>
      <c r="O1381" s="57"/>
      <c r="P1381" s="56" t="s">
        <v>1722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2278</v>
      </c>
      <c r="X1381" s="59" t="s">
        <v>2278</v>
      </c>
      <c r="Y1381" s="59" t="s">
        <v>2278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3839</v>
      </c>
      <c r="D1382" s="53" t="s">
        <v>7</v>
      </c>
      <c r="E1382" s="130" t="s">
        <v>201</v>
      </c>
      <c r="F1382" s="130" t="s">
        <v>201</v>
      </c>
      <c r="G1382" s="161">
        <v>0</v>
      </c>
      <c r="H1382" s="161">
        <v>0</v>
      </c>
      <c r="I1382" s="153" t="s">
        <v>16</v>
      </c>
      <c r="J1382" s="58" t="s">
        <v>1407</v>
      </c>
      <c r="K1382" s="59" t="s">
        <v>3853</v>
      </c>
      <c r="L1382" s="57" t="s">
        <v>4878</v>
      </c>
      <c r="M1382" s="57" t="s">
        <v>4938</v>
      </c>
      <c r="N1382" s="57"/>
      <c r="O1382" s="57"/>
      <c r="P1382" s="56" t="s">
        <v>1729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2278</v>
      </c>
      <c r="X1382" s="59" t="s">
        <v>2278</v>
      </c>
      <c r="Y1382" s="59" t="s">
        <v>2278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3839</v>
      </c>
      <c r="D1383" s="53" t="s">
        <v>7</v>
      </c>
      <c r="E1383" s="117" t="s">
        <v>221</v>
      </c>
      <c r="F1383" s="117" t="s">
        <v>221</v>
      </c>
      <c r="G1383" s="66">
        <v>0</v>
      </c>
      <c r="H1383" s="66">
        <v>0</v>
      </c>
      <c r="I1383" s="153" t="s">
        <v>16</v>
      </c>
      <c r="J1383" s="58" t="s">
        <v>1407</v>
      </c>
      <c r="K1383" s="59" t="s">
        <v>3853</v>
      </c>
      <c r="L1383" s="57" t="s">
        <v>4878</v>
      </c>
      <c r="M1383" s="57" t="s">
        <v>4938</v>
      </c>
      <c r="N1383" s="57"/>
      <c r="O1383" s="57"/>
      <c r="P1383" s="56" t="s">
        <v>2592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2278</v>
      </c>
      <c r="X1383" s="59" t="s">
        <v>2278</v>
      </c>
      <c r="Y1383" s="59" t="s">
        <v>2278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3839</v>
      </c>
      <c r="D1384" s="53" t="s">
        <v>7</v>
      </c>
      <c r="E1384" s="117" t="s">
        <v>1188</v>
      </c>
      <c r="F1384" s="117" t="s">
        <v>1188</v>
      </c>
      <c r="G1384" s="66">
        <v>0</v>
      </c>
      <c r="H1384" s="66">
        <v>0</v>
      </c>
      <c r="I1384" s="153" t="s">
        <v>16</v>
      </c>
      <c r="J1384" s="58" t="s">
        <v>1407</v>
      </c>
      <c r="K1384" s="59" t="s">
        <v>3853</v>
      </c>
      <c r="L1384" s="57" t="s">
        <v>4878</v>
      </c>
      <c r="M1384" s="57" t="s">
        <v>4938</v>
      </c>
      <c r="N1384" s="57"/>
      <c r="O1384" s="57"/>
      <c r="P1384" s="56" t="s">
        <v>2593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2278</v>
      </c>
      <c r="X1384" s="59" t="s">
        <v>2278</v>
      </c>
      <c r="Y1384" s="59" t="s">
        <v>2278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3839</v>
      </c>
      <c r="D1385" s="61" t="s">
        <v>2861</v>
      </c>
      <c r="E1385" s="130" t="s">
        <v>210</v>
      </c>
      <c r="F1385" s="130" t="s">
        <v>2296</v>
      </c>
      <c r="G1385" s="161">
        <v>0</v>
      </c>
      <c r="H1385" s="161">
        <v>0</v>
      </c>
      <c r="I1385" s="153" t="s">
        <v>16</v>
      </c>
      <c r="J1385" s="58" t="s">
        <v>1407</v>
      </c>
      <c r="K1385" s="59" t="s">
        <v>3853</v>
      </c>
      <c r="L1385" s="57" t="s">
        <v>4878</v>
      </c>
      <c r="M1385" s="57" t="s">
        <v>4938</v>
      </c>
      <c r="N1385" s="57"/>
      <c r="O1385" s="57"/>
      <c r="P1385" s="56" t="s">
        <v>1739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2278</v>
      </c>
      <c r="X1385" s="59" t="s">
        <v>2278</v>
      </c>
      <c r="Y1385" s="59" t="s">
        <v>2278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3839</v>
      </c>
      <c r="D1386" s="53" t="s">
        <v>7</v>
      </c>
      <c r="E1386" s="130" t="s">
        <v>211</v>
      </c>
      <c r="F1386" s="130" t="s">
        <v>211</v>
      </c>
      <c r="G1386" s="161">
        <v>0</v>
      </c>
      <c r="H1386" s="161">
        <v>0</v>
      </c>
      <c r="I1386" s="153" t="s">
        <v>16</v>
      </c>
      <c r="J1386" s="58" t="s">
        <v>1407</v>
      </c>
      <c r="K1386" s="59" t="s">
        <v>3853</v>
      </c>
      <c r="L1386" s="57" t="s">
        <v>4878</v>
      </c>
      <c r="M1386" s="57" t="s">
        <v>4938</v>
      </c>
      <c r="N1386" s="57"/>
      <c r="O1386" s="57"/>
      <c r="P1386" s="56" t="s">
        <v>1740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2278</v>
      </c>
      <c r="X1386" s="59" t="s">
        <v>2278</v>
      </c>
      <c r="Y1386" s="59" t="s">
        <v>2278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3839</v>
      </c>
      <c r="D1387" s="61" t="s">
        <v>2861</v>
      </c>
      <c r="E1387" s="130" t="s">
        <v>2289</v>
      </c>
      <c r="F1387" s="130" t="s">
        <v>2289</v>
      </c>
      <c r="G1387" s="161">
        <v>0</v>
      </c>
      <c r="H1387" s="161">
        <v>0</v>
      </c>
      <c r="I1387" s="153" t="s">
        <v>16</v>
      </c>
      <c r="J1387" s="58" t="s">
        <v>1407</v>
      </c>
      <c r="K1387" s="59" t="s">
        <v>3853</v>
      </c>
      <c r="L1387" s="57" t="s">
        <v>4878</v>
      </c>
      <c r="M1387" s="57" t="s">
        <v>4938</v>
      </c>
      <c r="N1387" s="57"/>
      <c r="O1387" s="57"/>
      <c r="P1387" s="56" t="s">
        <v>1757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2278</v>
      </c>
      <c r="X1387" s="59" t="s">
        <v>2278</v>
      </c>
      <c r="Y1387" s="59" t="s">
        <v>2278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3839</v>
      </c>
      <c r="D1388" s="53" t="s">
        <v>7</v>
      </c>
      <c r="E1388" s="130" t="s">
        <v>1214</v>
      </c>
      <c r="F1388" s="130" t="s">
        <v>243</v>
      </c>
      <c r="G1388" s="161">
        <v>0</v>
      </c>
      <c r="H1388" s="161">
        <v>0</v>
      </c>
      <c r="I1388" s="153" t="s">
        <v>16</v>
      </c>
      <c r="J1388" s="58" t="s">
        <v>1407</v>
      </c>
      <c r="K1388" s="59" t="s">
        <v>3853</v>
      </c>
      <c r="L1388" s="57" t="s">
        <v>4878</v>
      </c>
      <c r="M1388" s="57" t="s">
        <v>4938</v>
      </c>
      <c r="N1388" s="57"/>
      <c r="O1388" s="57"/>
      <c r="P1388" s="56" t="s">
        <v>1791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2278</v>
      </c>
      <c r="X1388" s="59" t="s">
        <v>2278</v>
      </c>
      <c r="Y1388" s="59" t="s">
        <v>2278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3839</v>
      </c>
      <c r="D1389" s="53" t="s">
        <v>7</v>
      </c>
      <c r="E1389" s="77" t="s">
        <v>5002</v>
      </c>
      <c r="F1389" s="77" t="s">
        <v>5002</v>
      </c>
      <c r="G1389" s="161">
        <v>0</v>
      </c>
      <c r="H1389" s="161">
        <v>0</v>
      </c>
      <c r="I1389" s="153" t="s">
        <v>16</v>
      </c>
      <c r="J1389" s="58" t="s">
        <v>1407</v>
      </c>
      <c r="K1389" s="59" t="s">
        <v>3853</v>
      </c>
      <c r="L1389" s="57" t="s">
        <v>4878</v>
      </c>
      <c r="M1389" s="57" t="s">
        <v>4938</v>
      </c>
      <c r="N1389" s="57"/>
      <c r="O1389" s="57"/>
      <c r="P1389" s="56" t="s">
        <v>1798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2278</v>
      </c>
      <c r="X1389" s="59" t="s">
        <v>2278</v>
      </c>
      <c r="Y1389" s="59" t="s">
        <v>2278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3839</v>
      </c>
      <c r="D1390" s="53" t="s">
        <v>7</v>
      </c>
      <c r="E1390" s="130" t="s">
        <v>262</v>
      </c>
      <c r="F1390" s="130" t="s">
        <v>262</v>
      </c>
      <c r="G1390" s="161">
        <v>0</v>
      </c>
      <c r="H1390" s="161">
        <v>0</v>
      </c>
      <c r="I1390" s="153" t="s">
        <v>16</v>
      </c>
      <c r="J1390" s="58" t="s">
        <v>1407</v>
      </c>
      <c r="K1390" s="59" t="s">
        <v>3853</v>
      </c>
      <c r="L1390" s="57" t="s">
        <v>4878</v>
      </c>
      <c r="M1390" s="57" t="s">
        <v>4938</v>
      </c>
      <c r="N1390" s="57"/>
      <c r="O1390" s="57"/>
      <c r="P1390" s="56" t="s">
        <v>1817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2278</v>
      </c>
      <c r="X1390" s="59" t="s">
        <v>2278</v>
      </c>
      <c r="Y1390" s="59" t="s">
        <v>2278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3839</v>
      </c>
      <c r="D1391" s="53" t="s">
        <v>7</v>
      </c>
      <c r="E1391" s="130" t="s">
        <v>1227</v>
      </c>
      <c r="F1391" s="130" t="s">
        <v>1227</v>
      </c>
      <c r="G1391" s="161">
        <v>0</v>
      </c>
      <c r="H1391" s="161">
        <v>0</v>
      </c>
      <c r="I1391" s="153" t="s">
        <v>16</v>
      </c>
      <c r="J1391" s="58" t="s">
        <v>1407</v>
      </c>
      <c r="K1391" s="59" t="s">
        <v>3853</v>
      </c>
      <c r="L1391" s="57" t="s">
        <v>4878</v>
      </c>
      <c r="M1391" s="57" t="s">
        <v>4938</v>
      </c>
      <c r="N1391" s="57"/>
      <c r="O1391" s="57"/>
      <c r="P1391" s="56" t="s">
        <v>1818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2278</v>
      </c>
      <c r="X1391" s="59" t="s">
        <v>2278</v>
      </c>
      <c r="Y1391" s="59" t="s">
        <v>2278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3839</v>
      </c>
      <c r="D1392" s="53" t="s">
        <v>7</v>
      </c>
      <c r="E1392" s="130" t="s">
        <v>267</v>
      </c>
      <c r="F1392" s="130" t="s">
        <v>267</v>
      </c>
      <c r="G1392" s="161">
        <v>0</v>
      </c>
      <c r="H1392" s="161">
        <v>0</v>
      </c>
      <c r="I1392" s="153" t="s">
        <v>16</v>
      </c>
      <c r="J1392" s="58" t="s">
        <v>1407</v>
      </c>
      <c r="K1392" s="59" t="s">
        <v>3853</v>
      </c>
      <c r="L1392" s="57" t="s">
        <v>4878</v>
      </c>
      <c r="M1392" s="57" t="s">
        <v>4938</v>
      </c>
      <c r="N1392" s="57"/>
      <c r="O1392" s="57"/>
      <c r="P1392" s="56" t="s">
        <v>1822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2278</v>
      </c>
      <c r="X1392" s="59" t="s">
        <v>2278</v>
      </c>
      <c r="Y1392" s="59" t="s">
        <v>2278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3839</v>
      </c>
      <c r="D1393" s="53" t="s">
        <v>7</v>
      </c>
      <c r="E1393" s="130" t="s">
        <v>1228</v>
      </c>
      <c r="F1393" s="130" t="s">
        <v>1228</v>
      </c>
      <c r="G1393" s="161">
        <v>0</v>
      </c>
      <c r="H1393" s="161">
        <v>0</v>
      </c>
      <c r="I1393" s="153" t="s">
        <v>16</v>
      </c>
      <c r="J1393" s="58" t="s">
        <v>1407</v>
      </c>
      <c r="K1393" s="59" t="s">
        <v>3853</v>
      </c>
      <c r="L1393" s="57" t="s">
        <v>4878</v>
      </c>
      <c r="M1393" s="57" t="s">
        <v>4938</v>
      </c>
      <c r="N1393" s="57"/>
      <c r="O1393" s="57"/>
      <c r="P1393" s="56" t="s">
        <v>1823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2278</v>
      </c>
      <c r="X1393" s="59" t="s">
        <v>2278</v>
      </c>
      <c r="Y1393" s="59" t="s">
        <v>2278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3839</v>
      </c>
      <c r="D1394" s="61" t="s">
        <v>2861</v>
      </c>
      <c r="E1394" s="130" t="s">
        <v>2285</v>
      </c>
      <c r="F1394" s="130" t="s">
        <v>2285</v>
      </c>
      <c r="G1394" s="161">
        <v>0</v>
      </c>
      <c r="H1394" s="161">
        <v>0</v>
      </c>
      <c r="I1394" s="153" t="s">
        <v>16</v>
      </c>
      <c r="J1394" s="58" t="s">
        <v>1407</v>
      </c>
      <c r="K1394" s="59" t="s">
        <v>3853</v>
      </c>
      <c r="L1394" s="57" t="s">
        <v>4878</v>
      </c>
      <c r="M1394" s="57" t="s">
        <v>4938</v>
      </c>
      <c r="N1394" s="57"/>
      <c r="O1394" s="57"/>
      <c r="P1394" s="56" t="s">
        <v>1824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2278</v>
      </c>
      <c r="X1394" s="59" t="s">
        <v>2278</v>
      </c>
      <c r="Y1394" s="59" t="s">
        <v>2278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3839</v>
      </c>
      <c r="D1395" s="53" t="s">
        <v>7</v>
      </c>
      <c r="E1395" s="130" t="s">
        <v>1232</v>
      </c>
      <c r="F1395" s="130" t="s">
        <v>1232</v>
      </c>
      <c r="G1395" s="161">
        <v>0</v>
      </c>
      <c r="H1395" s="161">
        <v>0</v>
      </c>
      <c r="I1395" s="153" t="s">
        <v>16</v>
      </c>
      <c r="J1395" s="58" t="s">
        <v>1407</v>
      </c>
      <c r="K1395" s="59" t="s">
        <v>3853</v>
      </c>
      <c r="L1395" s="57" t="s">
        <v>4878</v>
      </c>
      <c r="M1395" s="57" t="s">
        <v>4938</v>
      </c>
      <c r="N1395" s="57"/>
      <c r="O1395" s="57"/>
      <c r="P1395" s="56" t="s">
        <v>1828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2278</v>
      </c>
      <c r="X1395" s="59" t="s">
        <v>2278</v>
      </c>
      <c r="Y1395" s="59" t="s">
        <v>2278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3839</v>
      </c>
      <c r="D1396" s="53" t="s">
        <v>7</v>
      </c>
      <c r="E1396" s="130" t="s">
        <v>1241</v>
      </c>
      <c r="F1396" s="130" t="s">
        <v>1241</v>
      </c>
      <c r="G1396" s="161">
        <v>0</v>
      </c>
      <c r="H1396" s="161">
        <v>0</v>
      </c>
      <c r="I1396" s="153" t="s">
        <v>16</v>
      </c>
      <c r="J1396" s="58" t="s">
        <v>1407</v>
      </c>
      <c r="K1396" s="59" t="s">
        <v>3853</v>
      </c>
      <c r="L1396" s="57" t="s">
        <v>4878</v>
      </c>
      <c r="M1396" s="57" t="s">
        <v>4938</v>
      </c>
      <c r="N1396" s="57"/>
      <c r="O1396" s="57"/>
      <c r="P1396" s="56" t="s">
        <v>1844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2278</v>
      </c>
      <c r="X1396" s="59" t="s">
        <v>2278</v>
      </c>
      <c r="Y1396" s="59" t="s">
        <v>2278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3839</v>
      </c>
      <c r="D1397" s="53" t="s">
        <v>7</v>
      </c>
      <c r="E1397" s="77" t="s">
        <v>527</v>
      </c>
      <c r="F1397" s="130" t="s">
        <v>330</v>
      </c>
      <c r="G1397" s="161">
        <v>0</v>
      </c>
      <c r="H1397" s="161">
        <v>0</v>
      </c>
      <c r="I1397" s="153" t="s">
        <v>16</v>
      </c>
      <c r="J1397" s="58" t="s">
        <v>1407</v>
      </c>
      <c r="K1397" s="59" t="s">
        <v>3853</v>
      </c>
      <c r="L1397" s="57" t="s">
        <v>4878</v>
      </c>
      <c r="M1397" s="57" t="s">
        <v>4938</v>
      </c>
      <c r="N1397" s="57"/>
      <c r="O1397" s="57"/>
      <c r="P1397" s="56" t="s">
        <v>1912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2278</v>
      </c>
      <c r="X1397" s="59" t="s">
        <v>2278</v>
      </c>
      <c r="Y1397" s="59" t="s">
        <v>2278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3839</v>
      </c>
      <c r="D1398" s="53" t="s">
        <v>7</v>
      </c>
      <c r="E1398" s="130" t="s">
        <v>334</v>
      </c>
      <c r="F1398" s="130" t="s">
        <v>334</v>
      </c>
      <c r="G1398" s="161">
        <v>0</v>
      </c>
      <c r="H1398" s="161">
        <v>0</v>
      </c>
      <c r="I1398" s="153" t="s">
        <v>16</v>
      </c>
      <c r="J1398" s="58" t="s">
        <v>1407</v>
      </c>
      <c r="K1398" s="59" t="s">
        <v>3853</v>
      </c>
      <c r="L1398" s="57" t="s">
        <v>4878</v>
      </c>
      <c r="M1398" s="57" t="s">
        <v>4938</v>
      </c>
      <c r="N1398" s="57"/>
      <c r="O1398" s="57"/>
      <c r="P1398" s="56" t="s">
        <v>1916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2278</v>
      </c>
      <c r="X1398" s="59" t="s">
        <v>2278</v>
      </c>
      <c r="Y1398" s="59" t="s">
        <v>2278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3839</v>
      </c>
      <c r="D1399" s="53" t="s">
        <v>7</v>
      </c>
      <c r="E1399" s="130" t="s">
        <v>1270</v>
      </c>
      <c r="F1399" s="130" t="s">
        <v>1270</v>
      </c>
      <c r="G1399" s="161">
        <v>0</v>
      </c>
      <c r="H1399" s="161">
        <v>0</v>
      </c>
      <c r="I1399" s="153" t="s">
        <v>16</v>
      </c>
      <c r="J1399" s="58" t="s">
        <v>1407</v>
      </c>
      <c r="K1399" s="59" t="s">
        <v>3853</v>
      </c>
      <c r="L1399" s="57" t="s">
        <v>4878</v>
      </c>
      <c r="M1399" s="57" t="s">
        <v>4938</v>
      </c>
      <c r="N1399" s="57"/>
      <c r="O1399" s="57"/>
      <c r="P1399" s="56" t="s">
        <v>1918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2278</v>
      </c>
      <c r="X1399" s="59" t="s">
        <v>2278</v>
      </c>
      <c r="Y1399" s="59" t="s">
        <v>2278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3839</v>
      </c>
      <c r="D1400" s="53" t="s">
        <v>7</v>
      </c>
      <c r="E1400" s="130" t="s">
        <v>342</v>
      </c>
      <c r="F1400" s="130" t="s">
        <v>342</v>
      </c>
      <c r="G1400" s="161">
        <v>0</v>
      </c>
      <c r="H1400" s="161">
        <v>0</v>
      </c>
      <c r="I1400" s="153" t="s">
        <v>16</v>
      </c>
      <c r="J1400" s="58" t="s">
        <v>1407</v>
      </c>
      <c r="K1400" s="59" t="s">
        <v>3853</v>
      </c>
      <c r="L1400" s="57" t="s">
        <v>4878</v>
      </c>
      <c r="M1400" s="57" t="s">
        <v>4938</v>
      </c>
      <c r="N1400" s="57"/>
      <c r="O1400" s="57"/>
      <c r="P1400" s="56" t="s">
        <v>3452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3839</v>
      </c>
      <c r="D1401" s="53" t="s">
        <v>7</v>
      </c>
      <c r="E1401" s="130" t="s">
        <v>351</v>
      </c>
      <c r="F1401" s="130" t="s">
        <v>351</v>
      </c>
      <c r="G1401" s="161">
        <v>0</v>
      </c>
      <c r="H1401" s="161">
        <v>0</v>
      </c>
      <c r="I1401" s="153" t="s">
        <v>16</v>
      </c>
      <c r="J1401" s="58" t="s">
        <v>1407</v>
      </c>
      <c r="K1401" s="59" t="s">
        <v>3853</v>
      </c>
      <c r="L1401" s="57" t="s">
        <v>4878</v>
      </c>
      <c r="M1401" s="57" t="s">
        <v>4938</v>
      </c>
      <c r="N1401" s="57"/>
      <c r="O1401" s="57"/>
      <c r="P1401" s="56" t="s">
        <v>1940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2278</v>
      </c>
      <c r="X1401" s="59" t="s">
        <v>2278</v>
      </c>
      <c r="Y1401" s="59" t="s">
        <v>2278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3839</v>
      </c>
      <c r="D1402" s="53" t="s">
        <v>7</v>
      </c>
      <c r="E1402" s="130" t="s">
        <v>1287</v>
      </c>
      <c r="F1402" s="130" t="s">
        <v>1287</v>
      </c>
      <c r="G1402" s="161">
        <v>0</v>
      </c>
      <c r="H1402" s="161">
        <v>0</v>
      </c>
      <c r="I1402" s="153" t="s">
        <v>16</v>
      </c>
      <c r="J1402" s="58" t="s">
        <v>1407</v>
      </c>
      <c r="K1402" s="59" t="s">
        <v>3853</v>
      </c>
      <c r="L1402" s="57" t="s">
        <v>4878</v>
      </c>
      <c r="M1402" s="57" t="s">
        <v>4938</v>
      </c>
      <c r="N1402" s="57"/>
      <c r="O1402" s="57"/>
      <c r="P1402" s="56" t="s">
        <v>1944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2278</v>
      </c>
      <c r="X1402" s="59" t="s">
        <v>2278</v>
      </c>
      <c r="Y1402" s="59" t="s">
        <v>2278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3839</v>
      </c>
      <c r="D1403" s="61" t="s">
        <v>2861</v>
      </c>
      <c r="E1403" s="130" t="s">
        <v>1292</v>
      </c>
      <c r="F1403" s="130" t="s">
        <v>1292</v>
      </c>
      <c r="G1403" s="161">
        <v>0</v>
      </c>
      <c r="H1403" s="161">
        <v>0</v>
      </c>
      <c r="I1403" s="153" t="s">
        <v>16</v>
      </c>
      <c r="J1403" s="58" t="s">
        <v>1407</v>
      </c>
      <c r="K1403" s="59" t="s">
        <v>3853</v>
      </c>
      <c r="L1403" s="57" t="s">
        <v>4878</v>
      </c>
      <c r="M1403" s="57" t="s">
        <v>4938</v>
      </c>
      <c r="N1403" s="57"/>
      <c r="O1403" s="53" t="s">
        <v>18</v>
      </c>
      <c r="P1403" s="56" t="s">
        <v>1955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2278</v>
      </c>
      <c r="X1403" s="59" t="s">
        <v>2278</v>
      </c>
      <c r="Y1403" s="59" t="s">
        <v>2278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3839</v>
      </c>
      <c r="D1404" s="53" t="s">
        <v>7</v>
      </c>
      <c r="E1404" s="130" t="s">
        <v>1293</v>
      </c>
      <c r="F1404" s="130" t="s">
        <v>1293</v>
      </c>
      <c r="G1404" s="161">
        <v>0</v>
      </c>
      <c r="H1404" s="161">
        <v>0</v>
      </c>
      <c r="I1404" s="153" t="s">
        <v>16</v>
      </c>
      <c r="J1404" s="58" t="s">
        <v>1407</v>
      </c>
      <c r="K1404" s="59" t="s">
        <v>3853</v>
      </c>
      <c r="L1404" s="57" t="s">
        <v>4878</v>
      </c>
      <c r="M1404" s="57" t="s">
        <v>4938</v>
      </c>
      <c r="N1404" s="57"/>
      <c r="O1404" s="57"/>
      <c r="P1404" s="56" t="s">
        <v>1956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2278</v>
      </c>
      <c r="X1404" s="59" t="s">
        <v>2278</v>
      </c>
      <c r="Y1404" s="59" t="s">
        <v>2278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3839</v>
      </c>
      <c r="D1405" s="61" t="s">
        <v>2861</v>
      </c>
      <c r="E1405" s="130" t="s">
        <v>364</v>
      </c>
      <c r="F1405" s="130" t="s">
        <v>364</v>
      </c>
      <c r="G1405" s="161">
        <v>0</v>
      </c>
      <c r="H1405" s="161">
        <v>0</v>
      </c>
      <c r="I1405" s="153" t="s">
        <v>16</v>
      </c>
      <c r="J1405" s="58" t="s">
        <v>1407</v>
      </c>
      <c r="K1405" s="59" t="s">
        <v>3853</v>
      </c>
      <c r="L1405" s="57" t="s">
        <v>4878</v>
      </c>
      <c r="M1405" s="57" t="s">
        <v>4938</v>
      </c>
      <c r="N1405" s="57"/>
      <c r="O1405" s="53" t="s">
        <v>365</v>
      </c>
      <c r="P1405" s="56" t="s">
        <v>1962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2278</v>
      </c>
      <c r="X1405" s="59" t="s">
        <v>2278</v>
      </c>
      <c r="Y1405" s="59" t="s">
        <v>2278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3839</v>
      </c>
      <c r="D1406" s="53" t="s">
        <v>7</v>
      </c>
      <c r="E1406" s="130" t="s">
        <v>367</v>
      </c>
      <c r="F1406" s="130" t="s">
        <v>367</v>
      </c>
      <c r="G1406" s="161">
        <v>0</v>
      </c>
      <c r="H1406" s="161">
        <v>0</v>
      </c>
      <c r="I1406" s="153" t="s">
        <v>16</v>
      </c>
      <c r="J1406" s="58" t="s">
        <v>1407</v>
      </c>
      <c r="K1406" s="59" t="s">
        <v>3853</v>
      </c>
      <c r="L1406" s="57" t="s">
        <v>4878</v>
      </c>
      <c r="M1406" s="57" t="s">
        <v>4938</v>
      </c>
      <c r="N1406" s="57"/>
      <c r="O1406" s="57"/>
      <c r="P1406" s="56" t="s">
        <v>1964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2278</v>
      </c>
      <c r="X1406" s="59" t="s">
        <v>2278</v>
      </c>
      <c r="Y1406" s="59" t="s">
        <v>2278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3839</v>
      </c>
      <c r="D1407" s="61" t="s">
        <v>2861</v>
      </c>
      <c r="E1407" s="130" t="s">
        <v>2290</v>
      </c>
      <c r="F1407" s="130" t="s">
        <v>2290</v>
      </c>
      <c r="G1407" s="161">
        <v>0</v>
      </c>
      <c r="H1407" s="161">
        <v>0</v>
      </c>
      <c r="I1407" s="153" t="s">
        <v>16</v>
      </c>
      <c r="J1407" s="58" t="s">
        <v>1407</v>
      </c>
      <c r="K1407" s="59" t="s">
        <v>3853</v>
      </c>
      <c r="L1407" s="57" t="s">
        <v>4878</v>
      </c>
      <c r="M1407" s="57" t="s">
        <v>4938</v>
      </c>
      <c r="N1407" s="57"/>
      <c r="O1407" s="57"/>
      <c r="P1407" s="56" t="s">
        <v>1968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2278</v>
      </c>
      <c r="X1407" s="59" t="s">
        <v>2278</v>
      </c>
      <c r="Y1407" s="59" t="s">
        <v>2278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3839</v>
      </c>
      <c r="D1408" s="53" t="s">
        <v>7</v>
      </c>
      <c r="E1408" s="130" t="s">
        <v>381</v>
      </c>
      <c r="F1408" s="130" t="s">
        <v>381</v>
      </c>
      <c r="G1408" s="161">
        <v>0</v>
      </c>
      <c r="H1408" s="161">
        <v>0</v>
      </c>
      <c r="I1408" s="153" t="s">
        <v>16</v>
      </c>
      <c r="J1408" s="58" t="s">
        <v>1407</v>
      </c>
      <c r="K1408" s="59" t="s">
        <v>3853</v>
      </c>
      <c r="L1408" s="57" t="s">
        <v>4878</v>
      </c>
      <c r="M1408" s="57" t="s">
        <v>4938</v>
      </c>
      <c r="N1408" s="57"/>
      <c r="O1408" s="57"/>
      <c r="P1408" s="56" t="s">
        <v>1993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2278</v>
      </c>
      <c r="X1408" s="59" t="s">
        <v>2278</v>
      </c>
      <c r="Y1408" s="59" t="s">
        <v>2278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3839</v>
      </c>
      <c r="D1409" s="61" t="s">
        <v>2861</v>
      </c>
      <c r="E1409" s="130" t="s">
        <v>2310</v>
      </c>
      <c r="F1409" s="130" t="s">
        <v>2310</v>
      </c>
      <c r="G1409" s="161">
        <v>0</v>
      </c>
      <c r="H1409" s="161">
        <v>0</v>
      </c>
      <c r="I1409" s="153" t="s">
        <v>16</v>
      </c>
      <c r="J1409" s="58" t="s">
        <v>1407</v>
      </c>
      <c r="K1409" s="59" t="s">
        <v>3853</v>
      </c>
      <c r="L1409" s="57" t="s">
        <v>4878</v>
      </c>
      <c r="M1409" s="57" t="s">
        <v>4938</v>
      </c>
      <c r="N1409" s="57"/>
      <c r="O1409" s="57"/>
      <c r="P1409" s="56" t="s">
        <v>1995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2278</v>
      </c>
      <c r="X1409" s="59" t="s">
        <v>2278</v>
      </c>
      <c r="Y1409" s="59" t="s">
        <v>2278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3839</v>
      </c>
      <c r="D1410" s="53" t="s">
        <v>7</v>
      </c>
      <c r="E1410" s="58" t="s">
        <v>395</v>
      </c>
      <c r="F1410" s="58" t="s">
        <v>395</v>
      </c>
      <c r="G1410" s="161">
        <v>0</v>
      </c>
      <c r="H1410" s="161">
        <v>0</v>
      </c>
      <c r="I1410" s="153" t="s">
        <v>16</v>
      </c>
      <c r="J1410" s="58" t="s">
        <v>1407</v>
      </c>
      <c r="K1410" s="59" t="s">
        <v>3853</v>
      </c>
      <c r="L1410" s="57" t="s">
        <v>4878</v>
      </c>
      <c r="M1410" s="57" t="s">
        <v>4938</v>
      </c>
      <c r="N1410" s="57"/>
      <c r="O1410" s="57"/>
      <c r="P1410" s="56" t="s">
        <v>2020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2278</v>
      </c>
      <c r="X1410" s="59" t="s">
        <v>2278</v>
      </c>
      <c r="Y1410" s="59" t="s">
        <v>2278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3839</v>
      </c>
      <c r="D1411" s="53" t="s">
        <v>7</v>
      </c>
      <c r="E1411" s="58" t="s">
        <v>396</v>
      </c>
      <c r="F1411" s="58" t="s">
        <v>396</v>
      </c>
      <c r="G1411" s="161">
        <v>0</v>
      </c>
      <c r="H1411" s="161">
        <v>0</v>
      </c>
      <c r="I1411" s="153" t="s">
        <v>16</v>
      </c>
      <c r="J1411" s="58" t="s">
        <v>1407</v>
      </c>
      <c r="K1411" s="59" t="s">
        <v>3853</v>
      </c>
      <c r="L1411" s="57" t="s">
        <v>4878</v>
      </c>
      <c r="M1411" s="57" t="s">
        <v>4938</v>
      </c>
      <c r="N1411" s="57"/>
      <c r="O1411" s="57"/>
      <c r="P1411" s="56" t="s">
        <v>2022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2278</v>
      </c>
      <c r="X1411" s="59" t="s">
        <v>2278</v>
      </c>
      <c r="Y1411" s="59" t="s">
        <v>2278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3839</v>
      </c>
      <c r="D1412" s="61" t="s">
        <v>2861</v>
      </c>
      <c r="E1412" s="58" t="s">
        <v>1321</v>
      </c>
      <c r="F1412" s="58" t="s">
        <v>1321</v>
      </c>
      <c r="G1412" s="161">
        <v>0</v>
      </c>
      <c r="H1412" s="161">
        <v>0</v>
      </c>
      <c r="I1412" s="153" t="s">
        <v>16</v>
      </c>
      <c r="J1412" s="58" t="s">
        <v>1407</v>
      </c>
      <c r="K1412" s="59" t="s">
        <v>3853</v>
      </c>
      <c r="L1412" s="57" t="s">
        <v>4878</v>
      </c>
      <c r="M1412" s="57" t="s">
        <v>4938</v>
      </c>
      <c r="N1412" s="57"/>
      <c r="O1412" s="53" t="s">
        <v>401</v>
      </c>
      <c r="P1412" s="56" t="s">
        <v>2027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2278</v>
      </c>
      <c r="X1412" s="59" t="s">
        <v>2278</v>
      </c>
      <c r="Y1412" s="59" t="s">
        <v>2278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3839</v>
      </c>
      <c r="D1413" s="53" t="s">
        <v>7</v>
      </c>
      <c r="E1413" s="58" t="s">
        <v>402</v>
      </c>
      <c r="F1413" s="58" t="s">
        <v>402</v>
      </c>
      <c r="G1413" s="161">
        <v>0</v>
      </c>
      <c r="H1413" s="161">
        <v>0</v>
      </c>
      <c r="I1413" s="153" t="s">
        <v>16</v>
      </c>
      <c r="J1413" s="58" t="s">
        <v>1407</v>
      </c>
      <c r="K1413" s="59" t="s">
        <v>3853</v>
      </c>
      <c r="L1413" s="57" t="s">
        <v>4878</v>
      </c>
      <c r="M1413" s="57" t="s">
        <v>4938</v>
      </c>
      <c r="N1413" s="57"/>
      <c r="O1413" s="57" t="s">
        <v>3248</v>
      </c>
      <c r="P1413" s="56" t="s">
        <v>2028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2278</v>
      </c>
      <c r="X1413" s="59" t="s">
        <v>2278</v>
      </c>
      <c r="Y1413" s="59" t="s">
        <v>2278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3839</v>
      </c>
      <c r="D1414" s="53" t="s">
        <v>7</v>
      </c>
      <c r="E1414" s="58" t="s">
        <v>2326</v>
      </c>
      <c r="F1414" s="58" t="s">
        <v>2326</v>
      </c>
      <c r="G1414" s="161">
        <v>0</v>
      </c>
      <c r="H1414" s="161">
        <v>0</v>
      </c>
      <c r="I1414" s="153" t="s">
        <v>16</v>
      </c>
      <c r="J1414" s="58" t="s">
        <v>1407</v>
      </c>
      <c r="K1414" s="59" t="s">
        <v>3853</v>
      </c>
      <c r="L1414" s="57" t="s">
        <v>4878</v>
      </c>
      <c r="M1414" s="57" t="s">
        <v>4938</v>
      </c>
      <c r="N1414" s="57"/>
      <c r="O1414" s="57" t="s">
        <v>3249</v>
      </c>
      <c r="P1414" s="56" t="s">
        <v>2029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2278</v>
      </c>
      <c r="X1414" s="59" t="s">
        <v>2278</v>
      </c>
      <c r="Y1414" s="59" t="s">
        <v>2278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3839</v>
      </c>
      <c r="D1415" s="53" t="s">
        <v>7</v>
      </c>
      <c r="E1415" s="58" t="s">
        <v>2327</v>
      </c>
      <c r="F1415" s="58" t="s">
        <v>2327</v>
      </c>
      <c r="G1415" s="161">
        <v>0</v>
      </c>
      <c r="H1415" s="161">
        <v>0</v>
      </c>
      <c r="I1415" s="153" t="s">
        <v>16</v>
      </c>
      <c r="J1415" s="58" t="s">
        <v>1407</v>
      </c>
      <c r="K1415" s="59" t="s">
        <v>3853</v>
      </c>
      <c r="L1415" s="57" t="s">
        <v>4878</v>
      </c>
      <c r="M1415" s="57" t="s">
        <v>4938</v>
      </c>
      <c r="N1415" s="57"/>
      <c r="O1415" s="57"/>
      <c r="P1415" s="56" t="s">
        <v>2324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2278</v>
      </c>
      <c r="X1415" s="59" t="s">
        <v>2278</v>
      </c>
      <c r="Y1415" s="59" t="s">
        <v>2278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3839</v>
      </c>
      <c r="D1416" s="53" t="s">
        <v>7</v>
      </c>
      <c r="E1416" s="58" t="s">
        <v>527</v>
      </c>
      <c r="F1416" s="58" t="s">
        <v>454</v>
      </c>
      <c r="G1416" s="161">
        <v>0</v>
      </c>
      <c r="H1416" s="161">
        <v>0</v>
      </c>
      <c r="I1416" s="153" t="s">
        <v>16</v>
      </c>
      <c r="J1416" s="58" t="s">
        <v>1407</v>
      </c>
      <c r="K1416" s="59" t="s">
        <v>3853</v>
      </c>
      <c r="L1416" s="57" t="s">
        <v>4878</v>
      </c>
      <c r="M1416" s="57" t="s">
        <v>4938</v>
      </c>
      <c r="N1416" s="57"/>
      <c r="O1416" s="57"/>
      <c r="P1416" s="56" t="s">
        <v>2106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2278</v>
      </c>
      <c r="X1416" s="59" t="s">
        <v>2278</v>
      </c>
      <c r="Y1416" s="59" t="s">
        <v>2278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4988</v>
      </c>
      <c r="D1417" s="53" t="s">
        <v>2860</v>
      </c>
      <c r="E1417" s="58" t="s">
        <v>455</v>
      </c>
      <c r="F1417" s="58" t="s">
        <v>455</v>
      </c>
      <c r="G1417" s="161">
        <v>0</v>
      </c>
      <c r="H1417" s="161">
        <v>0</v>
      </c>
      <c r="I1417" s="153" t="s">
        <v>16</v>
      </c>
      <c r="J1417" s="58" t="s">
        <v>1407</v>
      </c>
      <c r="K1417" s="59" t="s">
        <v>3853</v>
      </c>
      <c r="L1417" s="57" t="s">
        <v>4878</v>
      </c>
      <c r="M1417" s="57" t="s">
        <v>4938</v>
      </c>
      <c r="N1417" s="57"/>
      <c r="O1417" s="57"/>
      <c r="P1417" s="56" t="s">
        <v>2107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2278</v>
      </c>
      <c r="X1417" s="59" t="s">
        <v>2278</v>
      </c>
      <c r="Y1417" s="59" t="s">
        <v>2278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3839</v>
      </c>
      <c r="D1418" s="61" t="s">
        <v>2861</v>
      </c>
      <c r="E1418" s="58" t="s">
        <v>461</v>
      </c>
      <c r="F1418" s="58" t="s">
        <v>461</v>
      </c>
      <c r="G1418" s="161">
        <v>0</v>
      </c>
      <c r="H1418" s="161">
        <v>0</v>
      </c>
      <c r="I1418" s="153" t="s">
        <v>16</v>
      </c>
      <c r="J1418" s="58" t="s">
        <v>1407</v>
      </c>
      <c r="K1418" s="59" t="s">
        <v>3853</v>
      </c>
      <c r="L1418" s="57" t="s">
        <v>4878</v>
      </c>
      <c r="M1418" s="57" t="s">
        <v>4938</v>
      </c>
      <c r="N1418" s="57"/>
      <c r="O1418" s="53" t="s">
        <v>462</v>
      </c>
      <c r="P1418" s="56" t="s">
        <v>2117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2278</v>
      </c>
      <c r="X1418" s="59" t="s">
        <v>2278</v>
      </c>
      <c r="Y1418" s="59" t="s">
        <v>2278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3839</v>
      </c>
      <c r="D1419" s="53" t="s">
        <v>7</v>
      </c>
      <c r="E1419" s="58" t="s">
        <v>475</v>
      </c>
      <c r="F1419" s="58" t="s">
        <v>475</v>
      </c>
      <c r="G1419" s="63">
        <v>0</v>
      </c>
      <c r="H1419" s="63">
        <v>0</v>
      </c>
      <c r="I1419" s="153" t="s">
        <v>16</v>
      </c>
      <c r="J1419" s="58" t="s">
        <v>1407</v>
      </c>
      <c r="K1419" s="59" t="s">
        <v>3853</v>
      </c>
      <c r="L1419" s="57" t="s">
        <v>4878</v>
      </c>
      <c r="M1419" s="57" t="s">
        <v>4938</v>
      </c>
      <c r="N1419" s="57"/>
      <c r="O1419" s="53" t="s">
        <v>3250</v>
      </c>
      <c r="P1419" s="56" t="s">
        <v>2155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2278</v>
      </c>
      <c r="X1419" s="59" t="s">
        <v>2278</v>
      </c>
      <c r="Y1419" s="59" t="s">
        <v>2278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3839</v>
      </c>
      <c r="D1420" s="53" t="s">
        <v>7</v>
      </c>
      <c r="E1420" s="58" t="s">
        <v>476</v>
      </c>
      <c r="F1420" s="58" t="s">
        <v>476</v>
      </c>
      <c r="G1420" s="63">
        <v>0</v>
      </c>
      <c r="H1420" s="63">
        <v>0</v>
      </c>
      <c r="I1420" s="153" t="s">
        <v>16</v>
      </c>
      <c r="J1420" s="58" t="s">
        <v>1407</v>
      </c>
      <c r="K1420" s="59" t="s">
        <v>3853</v>
      </c>
      <c r="L1420" s="57" t="s">
        <v>4878</v>
      </c>
      <c r="M1420" s="57" t="s">
        <v>4938</v>
      </c>
      <c r="N1420" s="57"/>
      <c r="O1420" s="53" t="s">
        <v>3251</v>
      </c>
      <c r="P1420" s="56" t="s">
        <v>2156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2278</v>
      </c>
      <c r="X1420" s="59" t="s">
        <v>2278</v>
      </c>
      <c r="Y1420" s="59" t="s">
        <v>2278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3839</v>
      </c>
      <c r="D1421" s="53" t="s">
        <v>7</v>
      </c>
      <c r="E1421" s="58" t="s">
        <v>527</v>
      </c>
      <c r="F1421" s="58" t="s">
        <v>893</v>
      </c>
      <c r="G1421" s="63">
        <v>0</v>
      </c>
      <c r="H1421" s="63">
        <v>0</v>
      </c>
      <c r="I1421" s="58" t="s">
        <v>1</v>
      </c>
      <c r="J1421" s="58" t="s">
        <v>1407</v>
      </c>
      <c r="K1421" s="59" t="s">
        <v>3853</v>
      </c>
      <c r="L1421" s="57" t="s">
        <v>4878</v>
      </c>
      <c r="M1421" s="57" t="s">
        <v>4938</v>
      </c>
      <c r="N1421" s="57"/>
      <c r="O1421" s="57"/>
      <c r="P1421" s="56" t="s">
        <v>2172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2278</v>
      </c>
      <c r="X1421" s="59" t="s">
        <v>2278</v>
      </c>
      <c r="Y1421" s="59" t="s">
        <v>2278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3839</v>
      </c>
      <c r="D1422" s="53" t="s">
        <v>7</v>
      </c>
      <c r="E1422" s="58" t="s">
        <v>527</v>
      </c>
      <c r="F1422" s="58" t="s">
        <v>894</v>
      </c>
      <c r="G1422" s="63">
        <v>0</v>
      </c>
      <c r="H1422" s="63">
        <v>0</v>
      </c>
      <c r="I1422" s="58" t="s">
        <v>1</v>
      </c>
      <c r="J1422" s="58" t="s">
        <v>1407</v>
      </c>
      <c r="K1422" s="59" t="s">
        <v>3853</v>
      </c>
      <c r="L1422" s="57" t="s">
        <v>4878</v>
      </c>
      <c r="M1422" s="57" t="s">
        <v>4938</v>
      </c>
      <c r="N1422" s="57"/>
      <c r="O1422" s="57"/>
      <c r="P1422" s="56" t="s">
        <v>2173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2278</v>
      </c>
      <c r="X1422" s="59" t="s">
        <v>2278</v>
      </c>
      <c r="Y1422" s="59" t="s">
        <v>2278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3839</v>
      </c>
      <c r="D1423" s="53" t="s">
        <v>7</v>
      </c>
      <c r="E1423" s="58" t="s">
        <v>527</v>
      </c>
      <c r="F1423" s="58" t="s">
        <v>895</v>
      </c>
      <c r="G1423" s="63">
        <v>0</v>
      </c>
      <c r="H1423" s="63">
        <v>0</v>
      </c>
      <c r="I1423" s="58" t="s">
        <v>1</v>
      </c>
      <c r="J1423" s="58" t="s">
        <v>1407</v>
      </c>
      <c r="K1423" s="59" t="s">
        <v>3853</v>
      </c>
      <c r="L1423" s="57" t="s">
        <v>4878</v>
      </c>
      <c r="M1423" s="57" t="s">
        <v>4938</v>
      </c>
      <c r="N1423" s="57"/>
      <c r="O1423" s="57"/>
      <c r="P1423" s="56" t="s">
        <v>2174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2278</v>
      </c>
      <c r="X1423" s="59" t="s">
        <v>2278</v>
      </c>
      <c r="Y1423" s="59" t="s">
        <v>2278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3839</v>
      </c>
      <c r="D1424" s="73" t="s">
        <v>2861</v>
      </c>
      <c r="E1424" s="58" t="s">
        <v>1281</v>
      </c>
      <c r="F1424" s="58" t="s">
        <v>1281</v>
      </c>
      <c r="G1424" s="63">
        <v>0</v>
      </c>
      <c r="H1424" s="63">
        <v>0</v>
      </c>
      <c r="I1424" s="153" t="s">
        <v>16</v>
      </c>
      <c r="J1424" s="58" t="s">
        <v>1407</v>
      </c>
      <c r="K1424" s="59" t="s">
        <v>3853</v>
      </c>
      <c r="L1424" s="57" t="s">
        <v>4878</v>
      </c>
      <c r="M1424" s="57" t="s">
        <v>4938</v>
      </c>
      <c r="N1424" s="57"/>
      <c r="O1424" s="57"/>
      <c r="P1424" s="56" t="s">
        <v>2193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2278</v>
      </c>
      <c r="X1424" s="59" t="s">
        <v>2278</v>
      </c>
      <c r="Y1424" s="59" t="s">
        <v>2278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3839</v>
      </c>
      <c r="D1425" s="53" t="s">
        <v>7</v>
      </c>
      <c r="E1425" s="117" t="s">
        <v>2384</v>
      </c>
      <c r="F1425" s="117" t="s">
        <v>2384</v>
      </c>
      <c r="G1425" s="66">
        <v>0</v>
      </c>
      <c r="H1425" s="66">
        <v>0</v>
      </c>
      <c r="I1425" s="153" t="s">
        <v>16</v>
      </c>
      <c r="J1425" s="58" t="s">
        <v>1407</v>
      </c>
      <c r="K1425" s="59" t="s">
        <v>3853</v>
      </c>
      <c r="L1425" s="57" t="s">
        <v>4878</v>
      </c>
      <c r="M1425" s="57" t="s">
        <v>4938</v>
      </c>
      <c r="N1425" s="57"/>
      <c r="O1425" s="57"/>
      <c r="P1425" s="56" t="s">
        <v>2386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2278</v>
      </c>
      <c r="X1425" s="59" t="s">
        <v>2278</v>
      </c>
      <c r="Y1425" s="59" t="s">
        <v>2278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3839</v>
      </c>
      <c r="D1426" s="53" t="s">
        <v>7</v>
      </c>
      <c r="E1426" s="117" t="s">
        <v>527</v>
      </c>
      <c r="F1426" s="117" t="s">
        <v>2385</v>
      </c>
      <c r="G1426" s="66">
        <v>0</v>
      </c>
      <c r="H1426" s="66">
        <v>0</v>
      </c>
      <c r="I1426" s="58" t="s">
        <v>1</v>
      </c>
      <c r="J1426" s="58" t="s">
        <v>1407</v>
      </c>
      <c r="K1426" s="59" t="s">
        <v>3853</v>
      </c>
      <c r="L1426" s="57" t="s">
        <v>4878</v>
      </c>
      <c r="M1426" s="57" t="s">
        <v>4938</v>
      </c>
      <c r="N1426" s="57"/>
      <c r="O1426" s="57"/>
      <c r="P1426" s="56" t="s">
        <v>2387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2278</v>
      </c>
      <c r="X1426" s="59" t="s">
        <v>2278</v>
      </c>
      <c r="Y1426" s="59" t="s">
        <v>2278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3839</v>
      </c>
      <c r="D1427" s="53" t="s">
        <v>7</v>
      </c>
      <c r="E1427" s="117" t="s">
        <v>527</v>
      </c>
      <c r="F1427" s="117" t="s">
        <v>2563</v>
      </c>
      <c r="G1427" s="66">
        <v>0</v>
      </c>
      <c r="H1427" s="66">
        <v>0</v>
      </c>
      <c r="I1427" s="58" t="s">
        <v>1</v>
      </c>
      <c r="J1427" s="58" t="s">
        <v>1407</v>
      </c>
      <c r="K1427" s="59" t="s">
        <v>3853</v>
      </c>
      <c r="L1427" s="57" t="s">
        <v>4878</v>
      </c>
      <c r="M1427" s="57" t="s">
        <v>4938</v>
      </c>
      <c r="N1427" s="57"/>
      <c r="O1427" s="55"/>
      <c r="P1427" s="56" t="s">
        <v>2562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2278</v>
      </c>
      <c r="X1427" s="59" t="s">
        <v>2278</v>
      </c>
      <c r="Y1427" s="59" t="s">
        <v>2278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3839</v>
      </c>
      <c r="D1428" s="53" t="s">
        <v>7</v>
      </c>
      <c r="E1428" s="117" t="s">
        <v>3252</v>
      </c>
      <c r="F1428" s="117" t="s">
        <v>3252</v>
      </c>
      <c r="G1428" s="66">
        <v>0</v>
      </c>
      <c r="H1428" s="66">
        <v>0</v>
      </c>
      <c r="I1428" s="153" t="s">
        <v>16</v>
      </c>
      <c r="J1428" s="58" t="s">
        <v>1407</v>
      </c>
      <c r="K1428" s="59" t="s">
        <v>3853</v>
      </c>
      <c r="L1428" s="57" t="s">
        <v>4878</v>
      </c>
      <c r="M1428" s="57" t="s">
        <v>4938</v>
      </c>
      <c r="N1428" s="57"/>
      <c r="O1428" s="57"/>
      <c r="P1428" s="56" t="s">
        <v>3453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3839</v>
      </c>
      <c r="D1429" s="53" t="s">
        <v>7</v>
      </c>
      <c r="E1429" s="117" t="s">
        <v>527</v>
      </c>
      <c r="F1429" s="117" t="s">
        <v>3253</v>
      </c>
      <c r="G1429" s="65">
        <v>0</v>
      </c>
      <c r="H1429" s="65">
        <v>0</v>
      </c>
      <c r="I1429" s="58" t="s">
        <v>1</v>
      </c>
      <c r="J1429" s="58" t="s">
        <v>1407</v>
      </c>
      <c r="K1429" s="59" t="s">
        <v>3853</v>
      </c>
      <c r="L1429" s="57" t="s">
        <v>4878</v>
      </c>
      <c r="M1429" s="57" t="s">
        <v>4938</v>
      </c>
      <c r="N1429" s="57"/>
      <c r="O1429" s="57"/>
      <c r="P1429" s="56" t="s">
        <v>3454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3635</v>
      </c>
      <c r="D1430" s="53" t="s">
        <v>7</v>
      </c>
      <c r="E1430" s="117" t="s">
        <v>527</v>
      </c>
      <c r="F1430" s="117" t="s">
        <v>3254</v>
      </c>
      <c r="G1430" s="65">
        <v>0</v>
      </c>
      <c r="H1430" s="65">
        <v>0</v>
      </c>
      <c r="I1430" s="58" t="s">
        <v>1</v>
      </c>
      <c r="J1430" s="58" t="s">
        <v>1407</v>
      </c>
      <c r="K1430" s="59" t="s">
        <v>3853</v>
      </c>
      <c r="L1430" s="57" t="s">
        <v>4878</v>
      </c>
      <c r="M1430" s="57" t="s">
        <v>4938</v>
      </c>
      <c r="N1430" s="57"/>
      <c r="O1430" s="57"/>
      <c r="P1430" s="56" t="s">
        <v>3455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3839</v>
      </c>
      <c r="D1431" s="55" t="s">
        <v>7</v>
      </c>
      <c r="E1431" s="79" t="s">
        <v>4496</v>
      </c>
      <c r="F1431" s="79" t="s">
        <v>4496</v>
      </c>
      <c r="G1431" s="65">
        <v>0</v>
      </c>
      <c r="H1431" s="65">
        <v>0</v>
      </c>
      <c r="I1431" s="58" t="s">
        <v>1</v>
      </c>
      <c r="J1431" s="58" t="s">
        <v>1407</v>
      </c>
      <c r="K1431" s="59" t="s">
        <v>3853</v>
      </c>
      <c r="L1431" s="57" t="s">
        <v>4878</v>
      </c>
      <c r="M1431" s="57" t="s">
        <v>4938</v>
      </c>
      <c r="N1431" s="57"/>
      <c r="O1431" s="57"/>
      <c r="P1431" s="56" t="s">
        <v>4495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2278</v>
      </c>
      <c r="X1431" s="59" t="s">
        <v>2278</v>
      </c>
      <c r="Y1431" s="59" t="s">
        <v>2278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3839</v>
      </c>
      <c r="D1432" s="167" t="s">
        <v>7</v>
      </c>
      <c r="E1432" s="173" t="s">
        <v>4517</v>
      </c>
      <c r="F1432" s="173" t="s">
        <v>4517</v>
      </c>
      <c r="G1432" s="168">
        <v>0</v>
      </c>
      <c r="H1432" s="168">
        <v>0</v>
      </c>
      <c r="I1432" s="169" t="s">
        <v>1</v>
      </c>
      <c r="J1432" s="169" t="s">
        <v>1407</v>
      </c>
      <c r="K1432" s="170" t="s">
        <v>3853</v>
      </c>
      <c r="L1432" s="171" t="s">
        <v>4878</v>
      </c>
      <c r="M1432" s="57" t="s">
        <v>4938</v>
      </c>
      <c r="P1432" s="172" t="s">
        <v>4519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2278</v>
      </c>
      <c r="X1432" s="170" t="s">
        <v>2278</v>
      </c>
      <c r="Y1432" s="170" t="s">
        <v>2278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3839</v>
      </c>
      <c r="D1433" s="53" t="s">
        <v>7</v>
      </c>
      <c r="E1433" s="56" t="s">
        <v>4706</v>
      </c>
      <c r="F1433" s="56" t="s">
        <v>4707</v>
      </c>
      <c r="G1433" s="65">
        <v>0</v>
      </c>
      <c r="H1433" s="65">
        <v>0</v>
      </c>
      <c r="I1433" s="58" t="s">
        <v>16</v>
      </c>
      <c r="J1433" s="58" t="s">
        <v>1407</v>
      </c>
      <c r="K1433" s="59" t="s">
        <v>3853</v>
      </c>
      <c r="L1433" s="57" t="s">
        <v>4878</v>
      </c>
      <c r="M1433" s="57" t="s">
        <v>4938</v>
      </c>
      <c r="N1433" s="57"/>
      <c r="O1433" s="57"/>
      <c r="P1433" s="56" t="s">
        <v>4734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3839</v>
      </c>
      <c r="D1434" s="53" t="s">
        <v>7</v>
      </c>
      <c r="E1434" s="56" t="s">
        <v>209</v>
      </c>
      <c r="F1434" s="56" t="s">
        <v>209</v>
      </c>
      <c r="G1434" s="65">
        <v>0</v>
      </c>
      <c r="H1434" s="65">
        <v>0</v>
      </c>
      <c r="I1434" s="58" t="s">
        <v>16</v>
      </c>
      <c r="J1434" s="58" t="s">
        <v>1407</v>
      </c>
      <c r="K1434" s="59" t="s">
        <v>3853</v>
      </c>
      <c r="L1434" s="57" t="s">
        <v>4878</v>
      </c>
      <c r="M1434" s="57" t="s">
        <v>4938</v>
      </c>
      <c r="N1434" s="57"/>
      <c r="O1434" s="57" t="s">
        <v>4863</v>
      </c>
      <c r="P1434" s="56" t="s">
        <v>4830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2278</v>
      </c>
      <c r="X1434" s="59" t="s">
        <v>2278</v>
      </c>
      <c r="Y1434" s="59" t="s">
        <v>2278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3839</v>
      </c>
      <c r="D1435" s="53" t="s">
        <v>7</v>
      </c>
      <c r="E1435" s="56" t="s">
        <v>527</v>
      </c>
      <c r="F1435" s="56" t="s">
        <v>4835</v>
      </c>
      <c r="G1435" s="65">
        <v>0</v>
      </c>
      <c r="H1435" s="65">
        <v>0</v>
      </c>
      <c r="I1435" s="58" t="s">
        <v>16</v>
      </c>
      <c r="J1435" s="58" t="s">
        <v>1407</v>
      </c>
      <c r="K1435" s="59" t="s">
        <v>3853</v>
      </c>
      <c r="L1435" s="57" t="s">
        <v>4878</v>
      </c>
      <c r="M1435" s="57" t="s">
        <v>4938</v>
      </c>
      <c r="N1435" s="57"/>
      <c r="O1435" s="57"/>
      <c r="P1435" s="56" t="s">
        <v>4844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3839</v>
      </c>
      <c r="D1436" s="53" t="s">
        <v>7</v>
      </c>
      <c r="E1436" s="56" t="s">
        <v>527</v>
      </c>
      <c r="F1436" s="56" t="s">
        <v>4894</v>
      </c>
      <c r="G1436" s="65">
        <v>0</v>
      </c>
      <c r="H1436" s="65">
        <v>0</v>
      </c>
      <c r="I1436" s="58" t="s">
        <v>16</v>
      </c>
      <c r="J1436" s="58" t="s">
        <v>1407</v>
      </c>
      <c r="K1436" s="59" t="s">
        <v>3853</v>
      </c>
      <c r="L1436" s="57" t="s">
        <v>4878</v>
      </c>
      <c r="M1436" s="57" t="s">
        <v>4938</v>
      </c>
      <c r="N1436" s="57"/>
      <c r="O1436" s="57"/>
      <c r="P1436" s="56" t="s">
        <v>4893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3839</v>
      </c>
      <c r="D1437" s="53" t="s">
        <v>7</v>
      </c>
      <c r="E1437" s="56" t="s">
        <v>5056</v>
      </c>
      <c r="F1437" s="56" t="s">
        <v>5056</v>
      </c>
      <c r="G1437" s="65">
        <v>0</v>
      </c>
      <c r="H1437" s="65">
        <v>0</v>
      </c>
      <c r="I1437" s="58" t="s">
        <v>16</v>
      </c>
      <c r="J1437" s="58" t="s">
        <v>1407</v>
      </c>
      <c r="K1437" s="59" t="s">
        <v>3853</v>
      </c>
      <c r="L1437" s="57" t="s">
        <v>4878</v>
      </c>
      <c r="M1437" s="57" t="s">
        <v>4938</v>
      </c>
      <c r="N1437" s="57"/>
      <c r="O1437" s="57"/>
      <c r="P1437" s="56" t="s">
        <v>5057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2278</v>
      </c>
      <c r="X1437" s="59" t="s">
        <v>2278</v>
      </c>
      <c r="Y1437" s="59" t="s">
        <v>2278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3839</v>
      </c>
      <c r="D1438" s="53" t="s">
        <v>7</v>
      </c>
      <c r="E1438" s="56" t="s">
        <v>5047</v>
      </c>
      <c r="F1438" s="56" t="s">
        <v>5047</v>
      </c>
      <c r="G1438" s="65">
        <v>0</v>
      </c>
      <c r="H1438" s="65">
        <v>0</v>
      </c>
      <c r="I1438" s="58" t="s">
        <v>16</v>
      </c>
      <c r="J1438" s="58" t="s">
        <v>1407</v>
      </c>
      <c r="K1438" s="59" t="s">
        <v>3853</v>
      </c>
      <c r="L1438" s="57" t="s">
        <v>4878</v>
      </c>
      <c r="M1438" s="57" t="s">
        <v>4938</v>
      </c>
      <c r="N1438" s="57"/>
      <c r="O1438" s="57"/>
      <c r="P1438" s="56" t="s">
        <v>5058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2278</v>
      </c>
      <c r="X1438" s="59" t="s">
        <v>2278</v>
      </c>
      <c r="Y1438" s="59" t="s">
        <v>2278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3839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1407</v>
      </c>
      <c r="K1439" s="98" t="s">
        <v>3853</v>
      </c>
      <c r="L1439" s="17" t="s">
        <v>4878</v>
      </c>
      <c r="M1439" s="57" t="s">
        <v>4938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2278</v>
      </c>
      <c r="X1439" s="98" t="s">
        <v>2278</v>
      </c>
      <c r="Y1439" s="98" t="s">
        <v>2278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2278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2278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2278</v>
      </c>
      <c r="X1440" s="80" t="s">
        <v>2278</v>
      </c>
      <c r="Y1440" s="80" t="s">
        <v>2278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2278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2278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2278</v>
      </c>
      <c r="X1441" s="80" t="s">
        <v>2278</v>
      </c>
      <c r="Y1441" s="80" t="s">
        <v>2278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3636</v>
      </c>
      <c r="D1442" s="53" t="s">
        <v>992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1406</v>
      </c>
      <c r="K1442" s="59" t="s">
        <v>4017</v>
      </c>
      <c r="L1442" s="57" t="s">
        <v>4878</v>
      </c>
      <c r="M1442" s="57" t="s">
        <v>4936</v>
      </c>
      <c r="N1442" s="57"/>
      <c r="O1442" s="52"/>
      <c r="P1442" s="56" t="s">
        <v>1428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2747</v>
      </c>
      <c r="X1442" s="80" t="s">
        <v>2654</v>
      </c>
      <c r="Y1442" s="80" t="s">
        <v>2278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3637</v>
      </c>
      <c r="D1443" s="53" t="s">
        <v>7</v>
      </c>
      <c r="E1443" s="58" t="s">
        <v>2333</v>
      </c>
      <c r="F1443" s="58" t="s">
        <v>2333</v>
      </c>
      <c r="G1443" s="81">
        <v>0</v>
      </c>
      <c r="H1443" s="81">
        <v>0</v>
      </c>
      <c r="I1443" s="148" t="s">
        <v>3</v>
      </c>
      <c r="J1443" s="58" t="s">
        <v>1406</v>
      </c>
      <c r="K1443" s="59" t="s">
        <v>4017</v>
      </c>
      <c r="L1443" s="57" t="s">
        <v>4878</v>
      </c>
      <c r="M1443" s="57" t="s">
        <v>4936</v>
      </c>
      <c r="N1443" s="57"/>
      <c r="O1443" s="57"/>
      <c r="P1443" s="56" t="s">
        <v>4016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2744</v>
      </c>
      <c r="X1443" s="59" t="s">
        <v>2654</v>
      </c>
      <c r="Y1443" s="59" t="s">
        <v>2278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3636</v>
      </c>
      <c r="D1444" s="53" t="s">
        <v>993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1406</v>
      </c>
      <c r="K1444" s="59" t="s">
        <v>4017</v>
      </c>
      <c r="L1444" s="57" t="s">
        <v>4878</v>
      </c>
      <c r="M1444" s="57" t="s">
        <v>4936</v>
      </c>
      <c r="N1444" s="57"/>
      <c r="O1444" s="57"/>
      <c r="P1444" s="56" t="s">
        <v>1430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2747</v>
      </c>
      <c r="X1444" s="82" t="s">
        <v>2654</v>
      </c>
      <c r="Y1444" s="83" t="s">
        <v>2278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3554</v>
      </c>
      <c r="D1445" s="53" t="s">
        <v>7</v>
      </c>
      <c r="E1445" s="58" t="s">
        <v>1036</v>
      </c>
      <c r="F1445" s="58" t="s">
        <v>1036</v>
      </c>
      <c r="G1445" s="161">
        <v>0</v>
      </c>
      <c r="H1445" s="161">
        <v>0</v>
      </c>
      <c r="I1445" s="148" t="s">
        <v>3</v>
      </c>
      <c r="J1445" s="58" t="s">
        <v>1406</v>
      </c>
      <c r="K1445" s="59" t="s">
        <v>4017</v>
      </c>
      <c r="L1445" s="57" t="s">
        <v>4879</v>
      </c>
      <c r="M1445" s="57" t="s">
        <v>4936</v>
      </c>
      <c r="N1445" s="57"/>
      <c r="O1445" s="57"/>
      <c r="P1445" s="56" t="s">
        <v>1435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2278</v>
      </c>
      <c r="X1445" s="59"/>
      <c r="Y1445" s="59" t="s">
        <v>2278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3638</v>
      </c>
      <c r="D1446" s="53" t="s">
        <v>7</v>
      </c>
      <c r="E1446" s="58" t="s">
        <v>1040</v>
      </c>
      <c r="F1446" s="58" t="s">
        <v>1040</v>
      </c>
      <c r="G1446" s="161">
        <v>0</v>
      </c>
      <c r="H1446" s="161">
        <v>0</v>
      </c>
      <c r="I1446" s="148" t="s">
        <v>3</v>
      </c>
      <c r="J1446" s="58" t="s">
        <v>1406</v>
      </c>
      <c r="K1446" s="59" t="s">
        <v>4017</v>
      </c>
      <c r="L1446" s="57" t="s">
        <v>4878</v>
      </c>
      <c r="M1446" s="57" t="s">
        <v>4936</v>
      </c>
      <c r="N1446" s="57"/>
      <c r="O1446" s="57"/>
      <c r="P1446" s="56" t="s">
        <v>1437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2278</v>
      </c>
      <c r="X1446" s="59" t="s">
        <v>2278</v>
      </c>
      <c r="Y1446" s="59" t="s">
        <v>2278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5114</v>
      </c>
      <c r="D1447" s="53" t="s">
        <v>2319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1406</v>
      </c>
      <c r="K1447" s="59" t="s">
        <v>4017</v>
      </c>
      <c r="L1447" s="57" t="s">
        <v>4878</v>
      </c>
      <c r="M1447" s="57" t="s">
        <v>4941</v>
      </c>
      <c r="N1447" s="57"/>
      <c r="O1447" s="57"/>
      <c r="P1447" s="56" t="s">
        <v>1438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2278</v>
      </c>
      <c r="X1447" s="59" t="s">
        <v>2278</v>
      </c>
      <c r="Y1447" s="59" t="s">
        <v>2278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3639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1406</v>
      </c>
      <c r="K1448" s="59" t="s">
        <v>4017</v>
      </c>
      <c r="L1448" s="57" t="s">
        <v>4878</v>
      </c>
      <c r="M1448" s="57" t="s">
        <v>4937</v>
      </c>
      <c r="N1448" s="57"/>
      <c r="O1448" s="76"/>
      <c r="P1448" s="56" t="s">
        <v>1439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2278</v>
      </c>
      <c r="X1448" s="59" t="s">
        <v>2654</v>
      </c>
      <c r="Y1448" s="59" t="s">
        <v>2278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4892</v>
      </c>
      <c r="D1449" s="53" t="s">
        <v>4080</v>
      </c>
      <c r="E1449" s="58" t="s">
        <v>5115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1406</v>
      </c>
      <c r="K1449" s="59" t="s">
        <v>4017</v>
      </c>
      <c r="L1449" s="57" t="s">
        <v>4878</v>
      </c>
      <c r="M1449" s="57" t="s">
        <v>4938</v>
      </c>
      <c r="N1449" s="57"/>
      <c r="O1449" s="57"/>
      <c r="P1449" s="56" t="s">
        <v>1450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2278</v>
      </c>
      <c r="X1449" s="59" t="s">
        <v>2278</v>
      </c>
      <c r="Y1449" s="59" t="s">
        <v>2278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4922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1406</v>
      </c>
      <c r="K1450" s="59" t="s">
        <v>4017</v>
      </c>
      <c r="L1450" s="57" t="s">
        <v>4878</v>
      </c>
      <c r="M1450" s="57" t="s">
        <v>4964</v>
      </c>
      <c r="N1450" s="57"/>
      <c r="O1450" s="57"/>
      <c r="P1450" s="56" t="s">
        <v>1455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2278</v>
      </c>
      <c r="X1450" s="59" t="s">
        <v>2278</v>
      </c>
      <c r="Y1450" s="59" t="s">
        <v>2278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3640</v>
      </c>
      <c r="D1451" s="53" t="s">
        <v>7</v>
      </c>
      <c r="E1451" s="58" t="s">
        <v>1048</v>
      </c>
      <c r="F1451" s="58" t="s">
        <v>1048</v>
      </c>
      <c r="G1451" s="161">
        <v>0</v>
      </c>
      <c r="H1451" s="161">
        <v>0</v>
      </c>
      <c r="I1451" s="148" t="s">
        <v>3</v>
      </c>
      <c r="J1451" s="58" t="s">
        <v>1406</v>
      </c>
      <c r="K1451" s="59" t="s">
        <v>4017</v>
      </c>
      <c r="L1451" s="57" t="s">
        <v>4878</v>
      </c>
      <c r="M1451" s="57" t="s">
        <v>4936</v>
      </c>
      <c r="N1451" s="57"/>
      <c r="O1451" s="57"/>
      <c r="P1451" s="56" t="s">
        <v>1457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2744</v>
      </c>
      <c r="X1451" s="59" t="s">
        <v>2278</v>
      </c>
      <c r="Y1451" s="59" t="s">
        <v>2278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4742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1407</v>
      </c>
      <c r="K1452" s="59" t="s">
        <v>3853</v>
      </c>
      <c r="L1452" s="57" t="s">
        <v>4878</v>
      </c>
      <c r="M1452" s="57" t="s">
        <v>4936</v>
      </c>
      <c r="N1452" s="57"/>
      <c r="O1452" s="57"/>
      <c r="P1452" s="56" t="s">
        <v>1459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2278</v>
      </c>
      <c r="X1452" s="59" t="s">
        <v>2278</v>
      </c>
      <c r="Y1452" s="59" t="s">
        <v>2278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4851</v>
      </c>
      <c r="D1453" s="53" t="s">
        <v>7</v>
      </c>
      <c r="E1453" s="58" t="s">
        <v>1050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1406</v>
      </c>
      <c r="K1453" s="59" t="s">
        <v>4017</v>
      </c>
      <c r="L1453" s="57" t="s">
        <v>4878</v>
      </c>
      <c r="M1453" s="57" t="s">
        <v>4936</v>
      </c>
      <c r="N1453" s="57"/>
      <c r="O1453" s="57"/>
      <c r="P1453" s="56" t="s">
        <v>1460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2278</v>
      </c>
      <c r="X1453" s="59" t="s">
        <v>2278</v>
      </c>
      <c r="Y1453" s="59" t="s">
        <v>2278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4353</v>
      </c>
      <c r="D1454" s="53" t="s">
        <v>7</v>
      </c>
      <c r="E1454" s="58" t="s">
        <v>1054</v>
      </c>
      <c r="F1454" s="58" t="s">
        <v>1054</v>
      </c>
      <c r="G1454" s="161">
        <v>0</v>
      </c>
      <c r="H1454" s="161">
        <v>0</v>
      </c>
      <c r="I1454" s="148" t="s">
        <v>3</v>
      </c>
      <c r="J1454" s="58" t="s">
        <v>1406</v>
      </c>
      <c r="K1454" s="59" t="s">
        <v>4017</v>
      </c>
      <c r="L1454" s="57" t="s">
        <v>4879</v>
      </c>
      <c r="M1454" s="57" t="s">
        <v>4936</v>
      </c>
      <c r="N1454" s="57"/>
      <c r="O1454" s="57"/>
      <c r="P1454" s="56" t="s">
        <v>1468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2278</v>
      </c>
      <c r="X1454" s="59" t="s">
        <v>2278</v>
      </c>
      <c r="Y1454" s="59" t="s">
        <v>2278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4354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1406</v>
      </c>
      <c r="K1455" s="59" t="s">
        <v>4017</v>
      </c>
      <c r="L1455" s="57" t="s">
        <v>4879</v>
      </c>
      <c r="M1455" s="57" t="s">
        <v>4936</v>
      </c>
      <c r="N1455" s="57"/>
      <c r="O1455" s="57"/>
      <c r="P1455" s="56" t="s">
        <v>1469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2278</v>
      </c>
      <c r="X1455" s="59" t="s">
        <v>2278</v>
      </c>
      <c r="Y1455" s="59" t="s">
        <v>2278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4923</v>
      </c>
      <c r="D1456" s="53" t="s">
        <v>2319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1406</v>
      </c>
      <c r="K1456" s="59" t="s">
        <v>4017</v>
      </c>
      <c r="L1456" s="57" t="s">
        <v>4878</v>
      </c>
      <c r="M1456" s="57" t="s">
        <v>4941</v>
      </c>
      <c r="N1456" s="57"/>
      <c r="O1456" s="57"/>
      <c r="P1456" s="56" t="s">
        <v>1476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2278</v>
      </c>
      <c r="X1456" s="59" t="s">
        <v>2654</v>
      </c>
      <c r="Y1456" s="59" t="s">
        <v>2278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3641</v>
      </c>
      <c r="D1457" s="53" t="s">
        <v>48</v>
      </c>
      <c r="E1457" s="58" t="s">
        <v>1063</v>
      </c>
      <c r="F1457" s="58" t="s">
        <v>1064</v>
      </c>
      <c r="G1457" s="161">
        <v>0</v>
      </c>
      <c r="H1457" s="161">
        <v>0</v>
      </c>
      <c r="I1457" s="148" t="s">
        <v>3</v>
      </c>
      <c r="J1457" s="58" t="s">
        <v>1406</v>
      </c>
      <c r="K1457" s="59" t="s">
        <v>4684</v>
      </c>
      <c r="L1457" s="57" t="s">
        <v>4878</v>
      </c>
      <c r="M1457" s="57" t="s">
        <v>4938</v>
      </c>
      <c r="N1457" s="57"/>
      <c r="O1457" s="57"/>
      <c r="P1457" s="56" t="s">
        <v>1487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2278</v>
      </c>
      <c r="X1457" s="59" t="s">
        <v>2278</v>
      </c>
      <c r="Y1457" s="59" t="s">
        <v>2278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4935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1406</v>
      </c>
      <c r="K1458" s="59" t="s">
        <v>4684</v>
      </c>
      <c r="L1458" s="57" t="s">
        <v>4878</v>
      </c>
      <c r="M1458" s="57" t="s">
        <v>4936</v>
      </c>
      <c r="N1458" s="57"/>
      <c r="O1458" s="57"/>
      <c r="P1458" s="56" t="s">
        <v>1488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2278</v>
      </c>
      <c r="X1458" s="59" t="s">
        <v>2278</v>
      </c>
      <c r="Y1458" s="59" t="s">
        <v>2278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3642</v>
      </c>
      <c r="D1459" s="53" t="s">
        <v>48</v>
      </c>
      <c r="E1459" s="58" t="s">
        <v>1065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1406</v>
      </c>
      <c r="K1459" s="59" t="s">
        <v>4684</v>
      </c>
      <c r="L1459" s="57" t="s">
        <v>4878</v>
      </c>
      <c r="M1459" s="57" t="s">
        <v>4936</v>
      </c>
      <c r="N1459" s="57"/>
      <c r="O1459" s="57"/>
      <c r="P1459" s="56" t="s">
        <v>1489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2719</v>
      </c>
      <c r="X1459" s="59" t="s">
        <v>2654</v>
      </c>
      <c r="Y1459" s="59" t="s">
        <v>2278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3643</v>
      </c>
      <c r="D1460" s="53" t="s">
        <v>7</v>
      </c>
      <c r="E1460" s="58" t="s">
        <v>2405</v>
      </c>
      <c r="F1460" s="58" t="s">
        <v>2405</v>
      </c>
      <c r="G1460" s="161">
        <v>0</v>
      </c>
      <c r="H1460" s="161">
        <v>0</v>
      </c>
      <c r="I1460" s="58" t="s">
        <v>1</v>
      </c>
      <c r="J1460" s="58" t="s">
        <v>1406</v>
      </c>
      <c r="K1460" s="59" t="s">
        <v>3853</v>
      </c>
      <c r="L1460" s="57" t="s">
        <v>4878</v>
      </c>
      <c r="M1460" s="57" t="s">
        <v>4936</v>
      </c>
      <c r="N1460" s="57"/>
      <c r="O1460" s="57"/>
      <c r="P1460" s="56" t="s">
        <v>2510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2278</v>
      </c>
      <c r="X1460" s="59" t="s">
        <v>2278</v>
      </c>
      <c r="Y1460" s="59" t="s">
        <v>2278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5116</v>
      </c>
      <c r="D1461" s="53" t="s">
        <v>7</v>
      </c>
      <c r="E1461" s="58" t="s">
        <v>1067</v>
      </c>
      <c r="F1461" s="58" t="s">
        <v>1067</v>
      </c>
      <c r="G1461" s="161">
        <v>0</v>
      </c>
      <c r="H1461" s="161">
        <v>0</v>
      </c>
      <c r="I1461" s="148" t="s">
        <v>3</v>
      </c>
      <c r="J1461" s="58" t="s">
        <v>1406</v>
      </c>
      <c r="K1461" s="59" t="s">
        <v>4684</v>
      </c>
      <c r="L1461" s="57" t="s">
        <v>4878</v>
      </c>
      <c r="M1461" s="57" t="s">
        <v>4936</v>
      </c>
      <c r="N1461" s="57"/>
      <c r="O1461" s="57"/>
      <c r="P1461" s="56" t="s">
        <v>1493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2719</v>
      </c>
      <c r="X1461" s="59" t="s">
        <v>2654</v>
      </c>
      <c r="Y1461" s="59" t="s">
        <v>2278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4951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1406</v>
      </c>
      <c r="K1462" s="59" t="s">
        <v>3853</v>
      </c>
      <c r="L1462" s="57" t="s">
        <v>4878</v>
      </c>
      <c r="M1462" s="57" t="s">
        <v>4936</v>
      </c>
      <c r="N1462" s="57"/>
      <c r="O1462" s="57"/>
      <c r="P1462" s="56" t="s">
        <v>1494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2719</v>
      </c>
      <c r="X1462" s="59" t="s">
        <v>2278</v>
      </c>
      <c r="Y1462" s="59" t="s">
        <v>2278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3644</v>
      </c>
      <c r="D1463" s="53" t="s">
        <v>7</v>
      </c>
      <c r="E1463" s="58" t="s">
        <v>1068</v>
      </c>
      <c r="F1463" s="58" t="s">
        <v>1068</v>
      </c>
      <c r="G1463" s="161">
        <v>0</v>
      </c>
      <c r="H1463" s="161">
        <v>0</v>
      </c>
      <c r="I1463" s="148" t="s">
        <v>3</v>
      </c>
      <c r="J1463" s="58" t="s">
        <v>1406</v>
      </c>
      <c r="K1463" s="59" t="s">
        <v>4018</v>
      </c>
      <c r="L1463" s="57" t="s">
        <v>4878</v>
      </c>
      <c r="M1463" s="57" t="s">
        <v>4938</v>
      </c>
      <c r="N1463" s="57"/>
      <c r="O1463" s="57"/>
      <c r="P1463" s="56" t="s">
        <v>1495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2278</v>
      </c>
      <c r="X1463" s="59" t="s">
        <v>2278</v>
      </c>
      <c r="Y1463" s="59" t="s">
        <v>2278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3645</v>
      </c>
      <c r="D1464" s="53" t="s">
        <v>48</v>
      </c>
      <c r="E1464" s="58" t="s">
        <v>1069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1406</v>
      </c>
      <c r="K1464" s="59" t="s">
        <v>4018</v>
      </c>
      <c r="L1464" s="57" t="s">
        <v>4878</v>
      </c>
      <c r="M1464" s="57" t="s">
        <v>4938</v>
      </c>
      <c r="N1464" s="57"/>
      <c r="O1464" s="57"/>
      <c r="P1464" s="56" t="s">
        <v>1496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2278</v>
      </c>
      <c r="X1464" s="59" t="s">
        <v>2278</v>
      </c>
      <c r="Y1464" s="59" t="s">
        <v>2278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3646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1406</v>
      </c>
      <c r="K1465" s="59" t="s">
        <v>4018</v>
      </c>
      <c r="L1465" s="57" t="s">
        <v>4878</v>
      </c>
      <c r="M1465" s="57" t="s">
        <v>4938</v>
      </c>
      <c r="N1465" s="57"/>
      <c r="O1465" s="57"/>
      <c r="P1465" s="56" t="s">
        <v>1498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2719</v>
      </c>
      <c r="X1465" s="59" t="s">
        <v>2654</v>
      </c>
      <c r="Y1465" s="59" t="s">
        <v>2278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3647</v>
      </c>
      <c r="D1466" s="53" t="s">
        <v>7</v>
      </c>
      <c r="E1466" s="58" t="s">
        <v>1071</v>
      </c>
      <c r="F1466" s="58" t="s">
        <v>1071</v>
      </c>
      <c r="G1466" s="161">
        <v>0</v>
      </c>
      <c r="H1466" s="161">
        <v>0</v>
      </c>
      <c r="I1466" s="148" t="s">
        <v>3</v>
      </c>
      <c r="J1466" s="58" t="s">
        <v>1406</v>
      </c>
      <c r="K1466" s="59" t="s">
        <v>4684</v>
      </c>
      <c r="L1466" s="57" t="s">
        <v>4878</v>
      </c>
      <c r="M1466" s="57" t="s">
        <v>4936</v>
      </c>
      <c r="N1466" s="57"/>
      <c r="O1466" s="57"/>
      <c r="P1466" s="56" t="s">
        <v>1499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2719</v>
      </c>
      <c r="X1466" s="59" t="s">
        <v>2654</v>
      </c>
      <c r="Y1466" s="59" t="s">
        <v>2278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3648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1406</v>
      </c>
      <c r="K1467" s="59" t="s">
        <v>4684</v>
      </c>
      <c r="L1467" s="57" t="s">
        <v>4878</v>
      </c>
      <c r="M1467" s="57" t="s">
        <v>4936</v>
      </c>
      <c r="N1467" s="57"/>
      <c r="O1467" s="57"/>
      <c r="P1467" s="56" t="s">
        <v>1501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2719</v>
      </c>
      <c r="X1467" s="59" t="s">
        <v>2654</v>
      </c>
      <c r="Y1467" s="59" t="s">
        <v>2278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3499</v>
      </c>
      <c r="D1468" s="104" t="s">
        <v>7</v>
      </c>
      <c r="E1468" s="105" t="s">
        <v>1278</v>
      </c>
      <c r="F1468" s="105" t="s">
        <v>277</v>
      </c>
      <c r="G1468" s="103">
        <v>0</v>
      </c>
      <c r="H1468" s="103">
        <v>99</v>
      </c>
      <c r="I1468" s="148" t="s">
        <v>3</v>
      </c>
      <c r="J1468" s="58" t="s">
        <v>1406</v>
      </c>
      <c r="K1468" s="106" t="s">
        <v>4017</v>
      </c>
      <c r="L1468" s="107" t="s">
        <v>4878</v>
      </c>
      <c r="M1468" s="57" t="s">
        <v>4941</v>
      </c>
      <c r="P1468" s="18" t="s">
        <v>1927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2739</v>
      </c>
      <c r="X1468" s="106" t="s">
        <v>2648</v>
      </c>
      <c r="Y1468" s="106" t="s">
        <v>2278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3650</v>
      </c>
      <c r="D1469" s="53" t="s">
        <v>7</v>
      </c>
      <c r="E1469" s="58" t="s">
        <v>1074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1406</v>
      </c>
      <c r="K1469" s="59" t="s">
        <v>4017</v>
      </c>
      <c r="L1469" s="57" t="s">
        <v>4878</v>
      </c>
      <c r="M1469" s="57" t="s">
        <v>4936</v>
      </c>
      <c r="N1469" s="57"/>
      <c r="O1469" s="57"/>
      <c r="P1469" s="56" t="s">
        <v>1503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2720</v>
      </c>
      <c r="X1469" s="59" t="s">
        <v>2278</v>
      </c>
      <c r="Y1469" s="59" t="s">
        <v>2278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3506</v>
      </c>
      <c r="D1470" s="104" t="s">
        <v>7</v>
      </c>
      <c r="E1470" s="105" t="s">
        <v>1239</v>
      </c>
      <c r="F1470" s="105" t="s">
        <v>277</v>
      </c>
      <c r="G1470" s="103">
        <v>0</v>
      </c>
      <c r="H1470" s="103">
        <v>99</v>
      </c>
      <c r="I1470" s="148" t="s">
        <v>3</v>
      </c>
      <c r="J1470" s="58" t="s">
        <v>1406</v>
      </c>
      <c r="K1470" s="106" t="s">
        <v>4017</v>
      </c>
      <c r="L1470" s="107" t="s">
        <v>4878</v>
      </c>
      <c r="M1470" s="57" t="s">
        <v>4941</v>
      </c>
      <c r="P1470" s="18" t="s">
        <v>1838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2739</v>
      </c>
      <c r="X1470" s="106" t="s">
        <v>2648</v>
      </c>
      <c r="Y1470" s="106" t="s">
        <v>2278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4503</v>
      </c>
      <c r="D1471" s="53" t="s">
        <v>7</v>
      </c>
      <c r="E1471" s="58" t="s">
        <v>1075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1406</v>
      </c>
      <c r="K1471" s="59" t="s">
        <v>4017</v>
      </c>
      <c r="L1471" s="57" t="s">
        <v>4878</v>
      </c>
      <c r="M1471" s="57" t="s">
        <v>4936</v>
      </c>
      <c r="N1471" s="57"/>
      <c r="O1471" s="57"/>
      <c r="P1471" s="56" t="s">
        <v>1505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2278</v>
      </c>
      <c r="X1471" s="59" t="s">
        <v>2278</v>
      </c>
      <c r="Y1471" s="59" t="s">
        <v>2278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4504</v>
      </c>
      <c r="D1472" s="53" t="s">
        <v>7</v>
      </c>
      <c r="E1472" s="58" t="s">
        <v>1077</v>
      </c>
      <c r="F1472" s="58" t="s">
        <v>1078</v>
      </c>
      <c r="G1472" s="161">
        <v>0</v>
      </c>
      <c r="H1472" s="161">
        <v>0</v>
      </c>
      <c r="I1472" s="148" t="s">
        <v>3</v>
      </c>
      <c r="J1472" s="58" t="s">
        <v>1406</v>
      </c>
      <c r="K1472" s="59" t="s">
        <v>4017</v>
      </c>
      <c r="L1472" s="57" t="s">
        <v>4878</v>
      </c>
      <c r="M1472" s="57" t="s">
        <v>4936</v>
      </c>
      <c r="N1472" s="57"/>
      <c r="O1472" s="57"/>
      <c r="P1472" s="56" t="s">
        <v>1508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2278</v>
      </c>
      <c r="X1472" s="59" t="s">
        <v>2278</v>
      </c>
      <c r="Y1472" s="59" t="s">
        <v>2278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4552</v>
      </c>
      <c r="D1473" s="53" t="s">
        <v>7</v>
      </c>
      <c r="E1473" s="58" t="s">
        <v>2580</v>
      </c>
      <c r="F1473" s="58" t="s">
        <v>2580</v>
      </c>
      <c r="G1473" s="161">
        <v>0</v>
      </c>
      <c r="H1473" s="161">
        <v>0</v>
      </c>
      <c r="I1473" s="148" t="s">
        <v>3</v>
      </c>
      <c r="J1473" s="58" t="s">
        <v>1406</v>
      </c>
      <c r="K1473" s="59" t="s">
        <v>4017</v>
      </c>
      <c r="L1473" s="57" t="s">
        <v>4878</v>
      </c>
      <c r="M1473" s="57" t="s">
        <v>4936</v>
      </c>
      <c r="N1473" s="57"/>
      <c r="O1473" s="57"/>
      <c r="P1473" s="56" t="s">
        <v>2582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2278</v>
      </c>
      <c r="X1473" s="59" t="s">
        <v>2278</v>
      </c>
      <c r="Y1473" s="59" t="s">
        <v>2278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3651</v>
      </c>
      <c r="D1474" s="53" t="s">
        <v>7</v>
      </c>
      <c r="E1474" s="117" t="s">
        <v>1080</v>
      </c>
      <c r="F1474" s="117" t="s">
        <v>1081</v>
      </c>
      <c r="G1474" s="131">
        <v>0</v>
      </c>
      <c r="H1474" s="131">
        <v>0</v>
      </c>
      <c r="I1474" s="148" t="s">
        <v>3</v>
      </c>
      <c r="J1474" s="58" t="s">
        <v>1406</v>
      </c>
      <c r="K1474" s="59" t="s">
        <v>4017</v>
      </c>
      <c r="L1474" s="57" t="s">
        <v>4878</v>
      </c>
      <c r="M1474" s="57" t="s">
        <v>4936</v>
      </c>
      <c r="N1474" s="57"/>
      <c r="O1474" s="57"/>
      <c r="P1474" s="56" t="s">
        <v>3456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3652</v>
      </c>
      <c r="D1475" s="53" t="s">
        <v>7</v>
      </c>
      <c r="E1475" s="130" t="s">
        <v>1082</v>
      </c>
      <c r="F1475" s="130" t="s">
        <v>1082</v>
      </c>
      <c r="G1475" s="131">
        <v>0</v>
      </c>
      <c r="H1475" s="131">
        <v>0</v>
      </c>
      <c r="I1475" s="148" t="s">
        <v>3</v>
      </c>
      <c r="J1475" s="58" t="s">
        <v>1406</v>
      </c>
      <c r="K1475" s="59" t="s">
        <v>4017</v>
      </c>
      <c r="L1475" s="57" t="s">
        <v>4878</v>
      </c>
      <c r="M1475" s="57" t="s">
        <v>4936</v>
      </c>
      <c r="N1475" s="57"/>
      <c r="O1475" s="57"/>
      <c r="P1475" s="56" t="s">
        <v>1514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2720</v>
      </c>
      <c r="X1475" s="59" t="s">
        <v>2278</v>
      </c>
      <c r="Y1475" s="59" t="s">
        <v>2278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4293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1406</v>
      </c>
      <c r="K1476" s="59" t="s">
        <v>4017</v>
      </c>
      <c r="L1476" s="57" t="s">
        <v>4878</v>
      </c>
      <c r="M1476" s="57" t="s">
        <v>4936</v>
      </c>
      <c r="N1476" s="57"/>
      <c r="O1476" s="57"/>
      <c r="P1476" s="56" t="s">
        <v>1515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2278</v>
      </c>
      <c r="X1476" s="59" t="s">
        <v>2278</v>
      </c>
      <c r="Y1476" s="59" t="s">
        <v>2278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4294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1406</v>
      </c>
      <c r="K1477" s="59" t="s">
        <v>4017</v>
      </c>
      <c r="L1477" s="57" t="s">
        <v>4878</v>
      </c>
      <c r="M1477" s="57" t="s">
        <v>4936</v>
      </c>
      <c r="N1477" s="57"/>
      <c r="O1477" s="57"/>
      <c r="P1477" s="56" t="s">
        <v>1517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2278</v>
      </c>
      <c r="X1477" s="59" t="s">
        <v>2278</v>
      </c>
      <c r="Y1477" s="59" t="s">
        <v>2278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4295</v>
      </c>
      <c r="D1478" s="53" t="s">
        <v>7</v>
      </c>
      <c r="E1478" s="130" t="s">
        <v>1084</v>
      </c>
      <c r="F1478" s="130" t="s">
        <v>1084</v>
      </c>
      <c r="G1478" s="131">
        <v>0</v>
      </c>
      <c r="H1478" s="131">
        <v>0</v>
      </c>
      <c r="I1478" s="148" t="s">
        <v>3</v>
      </c>
      <c r="J1478" s="58" t="s">
        <v>1406</v>
      </c>
      <c r="K1478" s="59" t="s">
        <v>4017</v>
      </c>
      <c r="L1478" s="57" t="s">
        <v>4878</v>
      </c>
      <c r="M1478" s="57" t="s">
        <v>4936</v>
      </c>
      <c r="N1478" s="57"/>
      <c r="O1478" s="57"/>
      <c r="P1478" s="56" t="s">
        <v>1518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2278</v>
      </c>
      <c r="X1478" s="59" t="s">
        <v>2278</v>
      </c>
      <c r="Y1478" s="59" t="s">
        <v>2278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4318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1406</v>
      </c>
      <c r="K1479" s="59" t="s">
        <v>4017</v>
      </c>
      <c r="L1479" s="57" t="s">
        <v>4878</v>
      </c>
      <c r="M1479" s="57" t="s">
        <v>4936</v>
      </c>
      <c r="N1479" s="57"/>
      <c r="O1479" s="57"/>
      <c r="P1479" s="56" t="s">
        <v>1519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2278</v>
      </c>
      <c r="X1479" s="59" t="s">
        <v>2278</v>
      </c>
      <c r="Y1479" s="59" t="s">
        <v>2278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4319</v>
      </c>
      <c r="D1480" s="53" t="s">
        <v>7</v>
      </c>
      <c r="E1480" s="130" t="s">
        <v>1085</v>
      </c>
      <c r="F1480" s="130" t="s">
        <v>1085</v>
      </c>
      <c r="G1480" s="131">
        <v>0</v>
      </c>
      <c r="H1480" s="131">
        <v>0</v>
      </c>
      <c r="I1480" s="148" t="s">
        <v>3</v>
      </c>
      <c r="J1480" s="58" t="s">
        <v>1406</v>
      </c>
      <c r="K1480" s="59" t="s">
        <v>4017</v>
      </c>
      <c r="L1480" s="57" t="s">
        <v>4878</v>
      </c>
      <c r="M1480" s="57" t="s">
        <v>4936</v>
      </c>
      <c r="N1480" s="57"/>
      <c r="O1480" s="57"/>
      <c r="P1480" s="56" t="s">
        <v>4084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2278</v>
      </c>
      <c r="X1480" s="59" t="s">
        <v>2278</v>
      </c>
      <c r="Y1480" s="59" t="s">
        <v>2278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4320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1406</v>
      </c>
      <c r="K1481" s="59" t="s">
        <v>4017</v>
      </c>
      <c r="L1481" s="57" t="s">
        <v>4878</v>
      </c>
      <c r="M1481" s="57" t="s">
        <v>4936</v>
      </c>
      <c r="N1481" s="57"/>
      <c r="O1481" s="57"/>
      <c r="P1481" s="56" t="s">
        <v>4085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2278</v>
      </c>
      <c r="X1481" s="59" t="s">
        <v>2278</v>
      </c>
      <c r="Y1481" s="59" t="s">
        <v>2278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3653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1406</v>
      </c>
      <c r="K1482" s="59" t="s">
        <v>4017</v>
      </c>
      <c r="L1482" s="57" t="s">
        <v>4878</v>
      </c>
      <c r="M1482" s="57" t="s">
        <v>4936</v>
      </c>
      <c r="N1482" s="57"/>
      <c r="O1482" s="57"/>
      <c r="P1482" s="56" t="s">
        <v>1523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2278</v>
      </c>
      <c r="X1482" s="59" t="s">
        <v>2278</v>
      </c>
      <c r="Y1482" s="59" t="s">
        <v>2278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3654</v>
      </c>
      <c r="D1483" s="53" t="s">
        <v>4498</v>
      </c>
      <c r="E1483" s="130" t="s">
        <v>1088</v>
      </c>
      <c r="F1483" s="130" t="s">
        <v>1088</v>
      </c>
      <c r="G1483" s="131">
        <v>0</v>
      </c>
      <c r="H1483" s="131">
        <v>0</v>
      </c>
      <c r="I1483" s="148" t="s">
        <v>3</v>
      </c>
      <c r="J1483" s="58" t="s">
        <v>1406</v>
      </c>
      <c r="K1483" s="59" t="s">
        <v>4017</v>
      </c>
      <c r="L1483" s="57" t="s">
        <v>4878</v>
      </c>
      <c r="M1483" s="57" t="s">
        <v>4936</v>
      </c>
      <c r="N1483" s="57"/>
      <c r="O1483" s="57"/>
      <c r="P1483" s="56" t="s">
        <v>1524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2278</v>
      </c>
      <c r="X1483" s="59" t="s">
        <v>2654</v>
      </c>
      <c r="Y1483" s="59" t="s">
        <v>2278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3655</v>
      </c>
      <c r="D1484" s="53" t="s">
        <v>4498</v>
      </c>
      <c r="E1484" s="130" t="s">
        <v>1089</v>
      </c>
      <c r="F1484" s="130" t="s">
        <v>1089</v>
      </c>
      <c r="G1484" s="131">
        <v>0</v>
      </c>
      <c r="H1484" s="131">
        <v>0</v>
      </c>
      <c r="I1484" s="148" t="s">
        <v>3</v>
      </c>
      <c r="J1484" s="58" t="s">
        <v>1406</v>
      </c>
      <c r="K1484" s="59" t="s">
        <v>4017</v>
      </c>
      <c r="L1484" s="57" t="s">
        <v>4878</v>
      </c>
      <c r="M1484" s="57" t="s">
        <v>4936</v>
      </c>
      <c r="N1484" s="57"/>
      <c r="O1484" s="57"/>
      <c r="P1484" s="56" t="s">
        <v>1525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2715</v>
      </c>
      <c r="X1484" s="59" t="s">
        <v>2278</v>
      </c>
      <c r="Y1484" s="59" t="s">
        <v>2278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4646</v>
      </c>
      <c r="D1485" s="53" t="s">
        <v>7</v>
      </c>
      <c r="E1485" s="130" t="s">
        <v>2581</v>
      </c>
      <c r="F1485" s="130" t="s">
        <v>2581</v>
      </c>
      <c r="G1485" s="131">
        <v>0</v>
      </c>
      <c r="H1485" s="131">
        <v>0</v>
      </c>
      <c r="I1485" s="148" t="s">
        <v>3</v>
      </c>
      <c r="J1485" s="58" t="s">
        <v>1406</v>
      </c>
      <c r="K1485" s="59" t="s">
        <v>4017</v>
      </c>
      <c r="L1485" s="57" t="s">
        <v>4878</v>
      </c>
      <c r="M1485" s="57" t="s">
        <v>4936</v>
      </c>
      <c r="N1485" s="57"/>
      <c r="O1485" s="57"/>
      <c r="P1485" s="56" t="s">
        <v>2583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2278</v>
      </c>
      <c r="X1485" s="59" t="s">
        <v>2278</v>
      </c>
      <c r="Y1485" s="59" t="s">
        <v>2278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3656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1406</v>
      </c>
      <c r="K1486" s="59" t="s">
        <v>4017</v>
      </c>
      <c r="L1486" s="57" t="s">
        <v>4878</v>
      </c>
      <c r="M1486" s="57" t="s">
        <v>4936</v>
      </c>
      <c r="N1486" s="57"/>
      <c r="O1486" s="57"/>
      <c r="P1486" s="56" t="s">
        <v>1526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2767</v>
      </c>
      <c r="X1486" s="59" t="s">
        <v>2654</v>
      </c>
      <c r="Y1486" s="59" t="s">
        <v>2278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3657</v>
      </c>
      <c r="D1487" s="53" t="s">
        <v>7</v>
      </c>
      <c r="E1487" s="130" t="s">
        <v>1090</v>
      </c>
      <c r="F1487" s="130" t="s">
        <v>1091</v>
      </c>
      <c r="G1487" s="131">
        <v>0</v>
      </c>
      <c r="H1487" s="131">
        <v>0</v>
      </c>
      <c r="I1487" s="148" t="s">
        <v>3</v>
      </c>
      <c r="J1487" s="58" t="s">
        <v>1406</v>
      </c>
      <c r="K1487" s="59" t="s">
        <v>4017</v>
      </c>
      <c r="L1487" s="57" t="s">
        <v>4878</v>
      </c>
      <c r="M1487" s="57" t="s">
        <v>4936</v>
      </c>
      <c r="N1487" s="57"/>
      <c r="O1487" s="57"/>
      <c r="P1487" s="56" t="s">
        <v>3457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3658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1406</v>
      </c>
      <c r="K1488" s="59" t="s">
        <v>4017</v>
      </c>
      <c r="L1488" s="57" t="s">
        <v>4878</v>
      </c>
      <c r="M1488" s="57" t="s">
        <v>4937</v>
      </c>
      <c r="N1488" s="57"/>
      <c r="O1488" s="57"/>
      <c r="P1488" s="56" t="s">
        <v>1532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2278</v>
      </c>
      <c r="X1488" s="59" t="s">
        <v>2278</v>
      </c>
      <c r="Y1488" s="59" t="s">
        <v>2278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3654</v>
      </c>
      <c r="D1489" s="73" t="s">
        <v>4556</v>
      </c>
      <c r="E1489" s="58" t="s">
        <v>78</v>
      </c>
      <c r="F1489" s="184" t="s">
        <v>78</v>
      </c>
      <c r="G1489" s="161">
        <v>0</v>
      </c>
      <c r="H1489" s="161">
        <v>0</v>
      </c>
      <c r="I1489" s="148" t="s">
        <v>3</v>
      </c>
      <c r="J1489" s="58" t="s">
        <v>1406</v>
      </c>
      <c r="K1489" s="59" t="s">
        <v>4017</v>
      </c>
      <c r="L1489" s="57" t="s">
        <v>4878</v>
      </c>
      <c r="M1489" s="57" t="s">
        <v>4936</v>
      </c>
      <c r="N1489" s="57"/>
      <c r="O1489" s="57"/>
      <c r="P1489" s="56" t="s">
        <v>1534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2278</v>
      </c>
      <c r="X1489" s="59" t="s">
        <v>2654</v>
      </c>
      <c r="Y1489" s="59" t="s">
        <v>2278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4557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1406</v>
      </c>
      <c r="K1490" s="59" t="s">
        <v>4017</v>
      </c>
      <c r="L1490" s="57" t="s">
        <v>4878</v>
      </c>
      <c r="M1490" s="57" t="s">
        <v>4936</v>
      </c>
      <c r="N1490" s="57"/>
      <c r="O1490" s="57"/>
      <c r="P1490" s="56" t="s">
        <v>1535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2715</v>
      </c>
      <c r="X1490" s="59" t="s">
        <v>2278</v>
      </c>
      <c r="Y1490" s="59" t="s">
        <v>2278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3659</v>
      </c>
      <c r="D1491" s="53" t="s">
        <v>1536</v>
      </c>
      <c r="E1491" s="58" t="s">
        <v>80</v>
      </c>
      <c r="F1491" s="58" t="s">
        <v>80</v>
      </c>
      <c r="G1491" s="161">
        <v>0</v>
      </c>
      <c r="H1491" s="161">
        <v>0</v>
      </c>
      <c r="I1491" s="148" t="s">
        <v>3</v>
      </c>
      <c r="J1491" s="58" t="s">
        <v>1406</v>
      </c>
      <c r="K1491" s="59" t="s">
        <v>4017</v>
      </c>
      <c r="L1491" s="57" t="s">
        <v>4878</v>
      </c>
      <c r="M1491" s="57" t="s">
        <v>4936</v>
      </c>
      <c r="N1491" s="57"/>
      <c r="O1491" s="57"/>
      <c r="P1491" s="56" t="s">
        <v>1536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2278</v>
      </c>
      <c r="X1491" s="59" t="s">
        <v>2278</v>
      </c>
      <c r="Y1491" s="59" t="s">
        <v>2278</v>
      </c>
      <c r="Z1491" s="25" t="str">
        <f t="shared" si="310"/>
        <v>"D.MY"</v>
      </c>
      <c r="AA1491" s="25" t="str">
        <f t="shared" si="324"/>
        <v>D.MY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D.MY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4296</v>
      </c>
      <c r="D1492" s="53" t="s">
        <v>7</v>
      </c>
      <c r="E1492" s="58" t="s">
        <v>1097</v>
      </c>
      <c r="F1492" s="58" t="s">
        <v>1097</v>
      </c>
      <c r="G1492" s="161">
        <v>0</v>
      </c>
      <c r="H1492" s="161">
        <v>0</v>
      </c>
      <c r="I1492" s="148" t="s">
        <v>3</v>
      </c>
      <c r="J1492" s="58" t="s">
        <v>1406</v>
      </c>
      <c r="K1492" s="59" t="s">
        <v>4017</v>
      </c>
      <c r="L1492" s="57" t="s">
        <v>4878</v>
      </c>
      <c r="M1492" s="57" t="s">
        <v>4936</v>
      </c>
      <c r="N1492" s="57"/>
      <c r="O1492" s="57"/>
      <c r="P1492" s="56" t="s">
        <v>1537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2278</v>
      </c>
      <c r="X1492" s="59" t="s">
        <v>2278</v>
      </c>
      <c r="Y1492" s="59" t="s">
        <v>2278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3839</v>
      </c>
      <c r="D1493" s="53" t="s">
        <v>7</v>
      </c>
      <c r="E1493" s="58" t="s">
        <v>4331</v>
      </c>
      <c r="F1493" s="58" t="s">
        <v>4331</v>
      </c>
      <c r="G1493" s="161">
        <v>0</v>
      </c>
      <c r="H1493" s="161">
        <v>0</v>
      </c>
      <c r="I1493" s="148" t="s">
        <v>3</v>
      </c>
      <c r="J1493" s="58" t="s">
        <v>1406</v>
      </c>
      <c r="K1493" s="59" t="s">
        <v>4017</v>
      </c>
      <c r="L1493" s="57" t="s">
        <v>4878</v>
      </c>
      <c r="M1493" s="57" t="s">
        <v>4940</v>
      </c>
      <c r="N1493" s="57"/>
      <c r="O1493" s="57"/>
      <c r="P1493" s="56" t="s">
        <v>4330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2278</v>
      </c>
      <c r="X1493" s="59" t="s">
        <v>2278</v>
      </c>
      <c r="Y1493" s="59" t="s">
        <v>2278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4647</v>
      </c>
      <c r="D1494" s="53" t="s">
        <v>7</v>
      </c>
      <c r="E1494" s="58" t="s">
        <v>81</v>
      </c>
      <c r="F1494" s="58" t="s">
        <v>81</v>
      </c>
      <c r="G1494" s="161">
        <v>0</v>
      </c>
      <c r="H1494" s="161">
        <v>0</v>
      </c>
      <c r="I1494" s="148" t="s">
        <v>3</v>
      </c>
      <c r="J1494" s="58" t="s">
        <v>1406</v>
      </c>
      <c r="K1494" s="59" t="s">
        <v>4017</v>
      </c>
      <c r="L1494" s="57" t="s">
        <v>4878</v>
      </c>
      <c r="M1494" s="57" t="s">
        <v>4936</v>
      </c>
      <c r="N1494" s="57"/>
      <c r="O1494" s="57"/>
      <c r="P1494" s="56" t="s">
        <v>1541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2278</v>
      </c>
      <c r="X1494" s="59" t="s">
        <v>2278</v>
      </c>
      <c r="Y1494" s="59" t="s">
        <v>2278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4648</v>
      </c>
      <c r="D1495" s="53" t="s">
        <v>7</v>
      </c>
      <c r="E1495" s="58" t="s">
        <v>82</v>
      </c>
      <c r="F1495" s="58" t="s">
        <v>82</v>
      </c>
      <c r="G1495" s="161">
        <v>0</v>
      </c>
      <c r="H1495" s="161">
        <v>0</v>
      </c>
      <c r="I1495" s="148" t="s">
        <v>3</v>
      </c>
      <c r="J1495" s="58" t="s">
        <v>1406</v>
      </c>
      <c r="K1495" s="59" t="s">
        <v>4017</v>
      </c>
      <c r="L1495" s="57" t="s">
        <v>4878</v>
      </c>
      <c r="M1495" s="57" t="s">
        <v>4936</v>
      </c>
      <c r="N1495" s="57"/>
      <c r="O1495" s="57"/>
      <c r="P1495" s="56" t="s">
        <v>1542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2278</v>
      </c>
      <c r="X1495" s="59" t="s">
        <v>2278</v>
      </c>
      <c r="Y1495" s="59" t="s">
        <v>2278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4920</v>
      </c>
      <c r="D1496" s="53" t="s">
        <v>4080</v>
      </c>
      <c r="E1496" s="58" t="s">
        <v>1100</v>
      </c>
      <c r="F1496" s="58" t="s">
        <v>1100</v>
      </c>
      <c r="G1496" s="161">
        <v>0</v>
      </c>
      <c r="H1496" s="161">
        <v>0</v>
      </c>
      <c r="I1496" s="148" t="s">
        <v>3</v>
      </c>
      <c r="J1496" s="58" t="s">
        <v>1407</v>
      </c>
      <c r="K1496" s="59" t="s">
        <v>3853</v>
      </c>
      <c r="L1496" s="57" t="s">
        <v>4878</v>
      </c>
      <c r="M1496" s="57" t="s">
        <v>4936</v>
      </c>
      <c r="N1496" s="57"/>
      <c r="O1496" s="57"/>
      <c r="P1496" s="56" t="s">
        <v>1543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2278</v>
      </c>
      <c r="X1496" s="59" t="s">
        <v>2648</v>
      </c>
      <c r="Y1496" s="59" t="s">
        <v>2278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4852</v>
      </c>
      <c r="D1497" s="53" t="s">
        <v>7</v>
      </c>
      <c r="E1497" s="58" t="s">
        <v>1101</v>
      </c>
      <c r="F1497" s="58" t="s">
        <v>83</v>
      </c>
      <c r="G1497" s="161">
        <v>0</v>
      </c>
      <c r="H1497" s="161">
        <v>0</v>
      </c>
      <c r="I1497" s="148" t="s">
        <v>3</v>
      </c>
      <c r="J1497" s="58" t="s">
        <v>1406</v>
      </c>
      <c r="K1497" s="59" t="s">
        <v>4017</v>
      </c>
      <c r="L1497" s="57" t="s">
        <v>4878</v>
      </c>
      <c r="M1497" s="57" t="s">
        <v>4936</v>
      </c>
      <c r="N1497" s="57"/>
      <c r="O1497" s="57"/>
      <c r="P1497" s="56" t="s">
        <v>1544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2278</v>
      </c>
      <c r="X1497" s="59" t="s">
        <v>2278</v>
      </c>
      <c r="Y1497" s="59" t="s">
        <v>2278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3661</v>
      </c>
      <c r="D1498" s="53" t="s">
        <v>12</v>
      </c>
      <c r="E1498" s="58" t="s">
        <v>84</v>
      </c>
      <c r="F1498" s="58" t="s">
        <v>84</v>
      </c>
      <c r="G1498" s="161">
        <v>0</v>
      </c>
      <c r="H1498" s="161">
        <v>15</v>
      </c>
      <c r="I1498" s="148" t="s">
        <v>3</v>
      </c>
      <c r="J1498" s="58" t="s">
        <v>1406</v>
      </c>
      <c r="K1498" s="59" t="s">
        <v>4017</v>
      </c>
      <c r="L1498" s="57" t="s">
        <v>4878</v>
      </c>
      <c r="M1498" s="57" t="s">
        <v>4937</v>
      </c>
      <c r="N1498" s="57"/>
      <c r="O1498" s="57"/>
      <c r="P1498" s="56" t="s">
        <v>1545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2738</v>
      </c>
      <c r="X1498" s="59" t="s">
        <v>2654</v>
      </c>
      <c r="Y1498" s="59" t="s">
        <v>2278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4614</v>
      </c>
      <c r="D1499" s="53" t="s">
        <v>7</v>
      </c>
      <c r="E1499" s="58" t="s">
        <v>1102</v>
      </c>
      <c r="F1499" s="58" t="s">
        <v>1102</v>
      </c>
      <c r="G1499" s="161">
        <v>0</v>
      </c>
      <c r="H1499" s="161">
        <v>0</v>
      </c>
      <c r="I1499" s="148" t="s">
        <v>3</v>
      </c>
      <c r="J1499" s="58" t="s">
        <v>1406</v>
      </c>
      <c r="K1499" s="59" t="s">
        <v>4017</v>
      </c>
      <c r="L1499" s="57" t="s">
        <v>4878</v>
      </c>
      <c r="M1499" s="57" t="s">
        <v>4936</v>
      </c>
      <c r="N1499" s="57"/>
      <c r="O1499" s="57"/>
      <c r="P1499" s="56" t="s">
        <v>1546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2278</v>
      </c>
      <c r="X1499" s="59" t="s">
        <v>2278</v>
      </c>
      <c r="Y1499" s="59" t="s">
        <v>2278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3864</v>
      </c>
      <c r="D1500" s="104" t="s">
        <v>7</v>
      </c>
      <c r="E1500" s="105" t="s">
        <v>3865</v>
      </c>
      <c r="F1500" s="105" t="s">
        <v>278</v>
      </c>
      <c r="G1500" s="103">
        <v>0</v>
      </c>
      <c r="H1500" s="103">
        <v>99</v>
      </c>
      <c r="I1500" s="148" t="s">
        <v>3</v>
      </c>
      <c r="J1500" s="58" t="s">
        <v>1406</v>
      </c>
      <c r="K1500" s="106" t="s">
        <v>4017</v>
      </c>
      <c r="L1500" s="107" t="s">
        <v>4878</v>
      </c>
      <c r="M1500" s="57" t="s">
        <v>4941</v>
      </c>
      <c r="P1500" s="18" t="s">
        <v>3866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2739</v>
      </c>
      <c r="X1500" s="106" t="s">
        <v>2648</v>
      </c>
      <c r="Y1500" s="106" t="s">
        <v>2278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4836</v>
      </c>
      <c r="D1501" s="53" t="s">
        <v>7</v>
      </c>
      <c r="E1501" s="58" t="s">
        <v>1104</v>
      </c>
      <c r="F1501" s="58" t="s">
        <v>87</v>
      </c>
      <c r="G1501" s="161">
        <v>0</v>
      </c>
      <c r="H1501" s="161">
        <v>0</v>
      </c>
      <c r="I1501" s="148" t="s">
        <v>1</v>
      </c>
      <c r="J1501" s="58" t="s">
        <v>1406</v>
      </c>
      <c r="K1501" s="59" t="s">
        <v>4017</v>
      </c>
      <c r="L1501" s="57" t="s">
        <v>4878</v>
      </c>
      <c r="M1501" s="57" t="s">
        <v>4938</v>
      </c>
      <c r="N1501" s="57"/>
      <c r="O1501" s="57"/>
      <c r="P1501" s="56" t="s">
        <v>1550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2278</v>
      </c>
      <c r="X1501" s="59" t="s">
        <v>2278</v>
      </c>
      <c r="Y1501" s="59" t="s">
        <v>2278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4837</v>
      </c>
      <c r="D1502" s="53" t="s">
        <v>7</v>
      </c>
      <c r="E1502" s="58" t="s">
        <v>1105</v>
      </c>
      <c r="F1502" s="58" t="s">
        <v>88</v>
      </c>
      <c r="G1502" s="161">
        <v>0</v>
      </c>
      <c r="H1502" s="161">
        <v>0</v>
      </c>
      <c r="I1502" s="148" t="s">
        <v>1</v>
      </c>
      <c r="J1502" s="58" t="s">
        <v>1406</v>
      </c>
      <c r="K1502" s="59" t="s">
        <v>4017</v>
      </c>
      <c r="L1502" s="57" t="s">
        <v>4878</v>
      </c>
      <c r="M1502" s="57" t="s">
        <v>4938</v>
      </c>
      <c r="N1502" s="57"/>
      <c r="O1502" s="57"/>
      <c r="P1502" s="56" t="s">
        <v>1551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2278</v>
      </c>
      <c r="X1502" s="59" t="s">
        <v>2278</v>
      </c>
      <c r="Y1502" s="59" t="s">
        <v>2278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4838</v>
      </c>
      <c r="D1503" s="53" t="s">
        <v>7</v>
      </c>
      <c r="E1503" s="58" t="s">
        <v>1106</v>
      </c>
      <c r="F1503" s="58" t="s">
        <v>89</v>
      </c>
      <c r="G1503" s="161">
        <v>0</v>
      </c>
      <c r="H1503" s="161">
        <v>0</v>
      </c>
      <c r="I1503" s="148" t="s">
        <v>3</v>
      </c>
      <c r="J1503" s="58" t="s">
        <v>1406</v>
      </c>
      <c r="K1503" s="59" t="s">
        <v>4017</v>
      </c>
      <c r="L1503" s="57" t="s">
        <v>4878</v>
      </c>
      <c r="M1503" s="57" t="s">
        <v>4938</v>
      </c>
      <c r="N1503" s="57"/>
      <c r="O1503" s="57"/>
      <c r="P1503" s="56" t="s">
        <v>1552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2278</v>
      </c>
      <c r="X1503" s="59" t="s">
        <v>2278</v>
      </c>
      <c r="Y1503" s="59" t="s">
        <v>2278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4321</v>
      </c>
      <c r="D1504" s="53" t="s">
        <v>7</v>
      </c>
      <c r="E1504" s="58" t="s">
        <v>1107</v>
      </c>
      <c r="F1504" s="58" t="s">
        <v>1107</v>
      </c>
      <c r="G1504" s="161">
        <v>0</v>
      </c>
      <c r="H1504" s="161">
        <v>0</v>
      </c>
      <c r="I1504" s="148" t="s">
        <v>3</v>
      </c>
      <c r="J1504" s="58" t="s">
        <v>1406</v>
      </c>
      <c r="K1504" s="59" t="s">
        <v>4017</v>
      </c>
      <c r="L1504" s="57" t="s">
        <v>4879</v>
      </c>
      <c r="M1504" s="57" t="s">
        <v>4936</v>
      </c>
      <c r="N1504" s="57"/>
      <c r="O1504" s="57"/>
      <c r="P1504" s="56" t="s">
        <v>1553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2278</v>
      </c>
      <c r="X1504" s="59" t="s">
        <v>2278</v>
      </c>
      <c r="Y1504" s="59" t="s">
        <v>2278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4322</v>
      </c>
      <c r="D1505" s="53" t="s">
        <v>7</v>
      </c>
      <c r="E1505" s="58" t="s">
        <v>90</v>
      </c>
      <c r="F1505" s="58" t="s">
        <v>90</v>
      </c>
      <c r="G1505" s="161">
        <v>0</v>
      </c>
      <c r="H1505" s="161">
        <v>0</v>
      </c>
      <c r="I1505" s="148" t="s">
        <v>3</v>
      </c>
      <c r="J1505" s="58" t="s">
        <v>1406</v>
      </c>
      <c r="K1505" s="59" t="s">
        <v>4017</v>
      </c>
      <c r="L1505" s="57" t="s">
        <v>4879</v>
      </c>
      <c r="M1505" s="57" t="s">
        <v>4936</v>
      </c>
      <c r="N1505" s="57"/>
      <c r="O1505" s="57"/>
      <c r="P1505" s="56" t="s">
        <v>1554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2278</v>
      </c>
      <c r="X1505" s="59" t="s">
        <v>2278</v>
      </c>
      <c r="Y1505" s="59" t="s">
        <v>2278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4924</v>
      </c>
      <c r="D1506" s="53" t="s">
        <v>12</v>
      </c>
      <c r="E1506" s="58" t="s">
        <v>1108</v>
      </c>
      <c r="F1506" s="58" t="s">
        <v>1108</v>
      </c>
      <c r="G1506" s="161">
        <v>1</v>
      </c>
      <c r="H1506" s="161" t="s">
        <v>4925</v>
      </c>
      <c r="I1506" s="148" t="s">
        <v>3</v>
      </c>
      <c r="J1506" s="58" t="s">
        <v>1406</v>
      </c>
      <c r="K1506" s="59" t="s">
        <v>4017</v>
      </c>
      <c r="L1506" s="57" t="s">
        <v>4878</v>
      </c>
      <c r="M1506" s="57" t="s">
        <v>4937</v>
      </c>
      <c r="N1506" s="57"/>
      <c r="O1506" s="57"/>
      <c r="P1506" s="56" t="s">
        <v>1555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2278</v>
      </c>
      <c r="X1506" s="59" t="s">
        <v>2278</v>
      </c>
      <c r="Y1506" s="59" t="s">
        <v>2278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4952</v>
      </c>
      <c r="D1507" s="53" t="s">
        <v>7</v>
      </c>
      <c r="E1507" s="58" t="s">
        <v>1111</v>
      </c>
      <c r="F1507" s="58" t="s">
        <v>1112</v>
      </c>
      <c r="G1507" s="161">
        <v>0</v>
      </c>
      <c r="H1507" s="161">
        <v>0</v>
      </c>
      <c r="I1507" s="148" t="s">
        <v>3</v>
      </c>
      <c r="J1507" s="58" t="s">
        <v>1407</v>
      </c>
      <c r="K1507" s="59" t="s">
        <v>3853</v>
      </c>
      <c r="L1507" s="57" t="s">
        <v>4878</v>
      </c>
      <c r="M1507" s="57" t="s">
        <v>4936</v>
      </c>
      <c r="N1507" s="57"/>
      <c r="O1507" s="57"/>
      <c r="P1507" s="56" t="s">
        <v>1557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2278</v>
      </c>
      <c r="X1507" s="59" t="s">
        <v>2278</v>
      </c>
      <c r="Y1507" s="59" t="s">
        <v>2278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3662</v>
      </c>
      <c r="D1508" s="53" t="s">
        <v>7</v>
      </c>
      <c r="E1508" s="58" t="s">
        <v>93</v>
      </c>
      <c r="F1508" s="58" t="s">
        <v>93</v>
      </c>
      <c r="G1508" s="161">
        <v>0</v>
      </c>
      <c r="H1508" s="161">
        <v>0</v>
      </c>
      <c r="I1508" s="148" t="s">
        <v>3</v>
      </c>
      <c r="J1508" s="58" t="s">
        <v>1406</v>
      </c>
      <c r="K1508" s="59" t="s">
        <v>4017</v>
      </c>
      <c r="L1508" s="57" t="s">
        <v>4878</v>
      </c>
      <c r="M1508" s="57" t="s">
        <v>4936</v>
      </c>
      <c r="N1508" s="57"/>
      <c r="O1508" s="57"/>
      <c r="P1508" s="56" t="s">
        <v>1565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2278</v>
      </c>
      <c r="X1508" s="59" t="s">
        <v>2278</v>
      </c>
      <c r="Y1508" s="59" t="s">
        <v>2278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4327</v>
      </c>
      <c r="D1509" s="53" t="s">
        <v>7</v>
      </c>
      <c r="E1509" s="58" t="s">
        <v>4328</v>
      </c>
      <c r="F1509" s="58" t="s">
        <v>4328</v>
      </c>
      <c r="G1509" s="161">
        <v>0</v>
      </c>
      <c r="H1509" s="161">
        <v>0</v>
      </c>
      <c r="I1509" s="148" t="s">
        <v>3</v>
      </c>
      <c r="J1509" s="58" t="s">
        <v>1406</v>
      </c>
      <c r="K1509" s="59" t="s">
        <v>4017</v>
      </c>
      <c r="L1509" s="57" t="s">
        <v>4878</v>
      </c>
      <c r="M1509" s="57" t="s">
        <v>4936</v>
      </c>
      <c r="N1509" s="57"/>
      <c r="O1509" s="57"/>
      <c r="P1509" s="56" t="s">
        <v>4329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2278</v>
      </c>
      <c r="X1509" s="59" t="s">
        <v>2278</v>
      </c>
      <c r="Y1509" s="59" t="s">
        <v>2278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3663</v>
      </c>
      <c r="D1510" s="53" t="s">
        <v>7</v>
      </c>
      <c r="E1510" s="117" t="s">
        <v>1117</v>
      </c>
      <c r="F1510" s="117" t="s">
        <v>1117</v>
      </c>
      <c r="G1510" s="164">
        <v>0</v>
      </c>
      <c r="H1510" s="164">
        <v>0</v>
      </c>
      <c r="I1510" s="148" t="s">
        <v>3</v>
      </c>
      <c r="J1510" s="58" t="s">
        <v>1406</v>
      </c>
      <c r="K1510" s="59" t="s">
        <v>4017</v>
      </c>
      <c r="L1510" s="57" t="s">
        <v>4879</v>
      </c>
      <c r="M1510" s="57" t="s">
        <v>4936</v>
      </c>
      <c r="N1510" s="57"/>
      <c r="O1510" s="57"/>
      <c r="P1510" s="56" t="s">
        <v>1578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2278</v>
      </c>
      <c r="X1510" s="59" t="s">
        <v>2278</v>
      </c>
      <c r="Y1510" s="59" t="s">
        <v>2278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3664</v>
      </c>
      <c r="D1511" s="53" t="s">
        <v>12</v>
      </c>
      <c r="E1511" s="58" t="s">
        <v>105</v>
      </c>
      <c r="F1511" s="58" t="s">
        <v>105</v>
      </c>
      <c r="G1511" s="161">
        <v>0</v>
      </c>
      <c r="H1511" s="161">
        <v>15</v>
      </c>
      <c r="I1511" s="148" t="s">
        <v>3</v>
      </c>
      <c r="J1511" s="58" t="s">
        <v>1406</v>
      </c>
      <c r="K1511" s="59" t="s">
        <v>4017</v>
      </c>
      <c r="L1511" s="57" t="s">
        <v>4878</v>
      </c>
      <c r="M1511" s="57" t="s">
        <v>4937</v>
      </c>
      <c r="N1511" s="57"/>
      <c r="O1511" s="57"/>
      <c r="P1511" s="56" t="s">
        <v>1581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2278</v>
      </c>
      <c r="X1511" s="59" t="s">
        <v>2654</v>
      </c>
      <c r="Y1511" s="59" t="s">
        <v>2278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3665</v>
      </c>
      <c r="D1512" s="53" t="s">
        <v>7</v>
      </c>
      <c r="E1512" s="58" t="s">
        <v>106</v>
      </c>
      <c r="F1512" s="58" t="s">
        <v>106</v>
      </c>
      <c r="G1512" s="161">
        <v>0</v>
      </c>
      <c r="H1512" s="161">
        <v>0</v>
      </c>
      <c r="I1512" s="148" t="s">
        <v>3</v>
      </c>
      <c r="J1512" s="58" t="s">
        <v>1406</v>
      </c>
      <c r="K1512" s="59" t="s">
        <v>4017</v>
      </c>
      <c r="L1512" s="57" t="s">
        <v>4878</v>
      </c>
      <c r="M1512" s="57" t="s">
        <v>4936</v>
      </c>
      <c r="N1512" s="57"/>
      <c r="O1512" s="57"/>
      <c r="P1512" s="56" t="s">
        <v>1584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2744</v>
      </c>
      <c r="X1512" s="59" t="s">
        <v>2654</v>
      </c>
      <c r="Y1512" s="59" t="s">
        <v>2278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4992</v>
      </c>
      <c r="D1513" s="53" t="s">
        <v>2860</v>
      </c>
      <c r="E1513" s="58" t="s">
        <v>1129</v>
      </c>
      <c r="F1513" s="58" t="s">
        <v>1129</v>
      </c>
      <c r="G1513" s="161">
        <v>0</v>
      </c>
      <c r="H1513" s="161">
        <v>99</v>
      </c>
      <c r="I1513" s="148" t="s">
        <v>3</v>
      </c>
      <c r="J1513" s="58" t="s">
        <v>1406</v>
      </c>
      <c r="K1513" s="59" t="s">
        <v>4017</v>
      </c>
      <c r="L1513" s="57" t="s">
        <v>4878</v>
      </c>
      <c r="M1513" s="57" t="s">
        <v>4940</v>
      </c>
      <c r="N1513" s="57"/>
      <c r="O1513" s="57"/>
      <c r="P1513" s="56" t="s">
        <v>1603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2278</v>
      </c>
      <c r="X1513" s="59" t="s">
        <v>2278</v>
      </c>
      <c r="Y1513" s="59" t="s">
        <v>2278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4993</v>
      </c>
      <c r="D1514" s="53" t="s">
        <v>2860</v>
      </c>
      <c r="E1514" s="58" t="s">
        <v>119</v>
      </c>
      <c r="F1514" s="58" t="s">
        <v>119</v>
      </c>
      <c r="G1514" s="161">
        <v>0</v>
      </c>
      <c r="H1514" s="161">
        <v>99</v>
      </c>
      <c r="I1514" s="148" t="s">
        <v>3</v>
      </c>
      <c r="J1514" s="58" t="s">
        <v>1406</v>
      </c>
      <c r="K1514" s="59" t="s">
        <v>4017</v>
      </c>
      <c r="L1514" s="57" t="s">
        <v>4878</v>
      </c>
      <c r="M1514" s="57" t="s">
        <v>4940</v>
      </c>
      <c r="N1514" s="57"/>
      <c r="O1514" s="57"/>
      <c r="P1514" s="56" t="s">
        <v>1604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2278</v>
      </c>
      <c r="X1514" s="59" t="s">
        <v>2278</v>
      </c>
      <c r="Y1514" s="59" t="s">
        <v>2278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3666</v>
      </c>
      <c r="D1515" s="53" t="s">
        <v>12</v>
      </c>
      <c r="E1515" s="58" t="s">
        <v>123</v>
      </c>
      <c r="F1515" s="58" t="s">
        <v>123</v>
      </c>
      <c r="G1515" s="161">
        <v>0</v>
      </c>
      <c r="H1515" s="161">
        <v>15</v>
      </c>
      <c r="I1515" s="148" t="s">
        <v>3</v>
      </c>
      <c r="J1515" s="58" t="s">
        <v>1406</v>
      </c>
      <c r="K1515" s="59" t="s">
        <v>4017</v>
      </c>
      <c r="L1515" s="57" t="s">
        <v>4878</v>
      </c>
      <c r="M1515" s="57" t="s">
        <v>4937</v>
      </c>
      <c r="N1515" s="57"/>
      <c r="O1515" s="57"/>
      <c r="P1515" s="56" t="s">
        <v>1608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2278</v>
      </c>
      <c r="X1515" s="59" t="s">
        <v>2278</v>
      </c>
      <c r="Y1515" s="59" t="s">
        <v>2278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3667</v>
      </c>
      <c r="D1516" s="53" t="s">
        <v>7</v>
      </c>
      <c r="E1516" s="58" t="s">
        <v>1131</v>
      </c>
      <c r="F1516" s="58" t="s">
        <v>1131</v>
      </c>
      <c r="G1516" s="161">
        <v>0</v>
      </c>
      <c r="H1516" s="161">
        <v>0</v>
      </c>
      <c r="I1516" s="148" t="s">
        <v>3</v>
      </c>
      <c r="J1516" s="58" t="s">
        <v>1406</v>
      </c>
      <c r="K1516" s="59" t="s">
        <v>4017</v>
      </c>
      <c r="L1516" s="57" t="s">
        <v>4879</v>
      </c>
      <c r="M1516" s="57" t="s">
        <v>4936</v>
      </c>
      <c r="N1516" s="57"/>
      <c r="O1516" s="57"/>
      <c r="P1516" s="56" t="s">
        <v>1611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2278</v>
      </c>
      <c r="X1516" s="59" t="s">
        <v>2278</v>
      </c>
      <c r="Y1516" s="59" t="s">
        <v>2278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3668</v>
      </c>
      <c r="D1517" s="53" t="s">
        <v>7</v>
      </c>
      <c r="E1517" s="58" t="s">
        <v>1132</v>
      </c>
      <c r="F1517" s="58" t="s">
        <v>1132</v>
      </c>
      <c r="G1517" s="161">
        <v>0</v>
      </c>
      <c r="H1517" s="161">
        <v>0</v>
      </c>
      <c r="I1517" s="148" t="s">
        <v>3</v>
      </c>
      <c r="J1517" s="58" t="s">
        <v>1406</v>
      </c>
      <c r="K1517" s="59" t="s">
        <v>4017</v>
      </c>
      <c r="L1517" s="57" t="s">
        <v>4879</v>
      </c>
      <c r="M1517" s="57" t="s">
        <v>4936</v>
      </c>
      <c r="N1517" s="57"/>
      <c r="O1517" s="57"/>
      <c r="P1517" s="56" t="s">
        <v>1612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2278</v>
      </c>
      <c r="X1517" s="59" t="s">
        <v>2278</v>
      </c>
      <c r="Y1517" s="59" t="s">
        <v>4025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3654</v>
      </c>
      <c r="D1518" s="53" t="s">
        <v>4500</v>
      </c>
      <c r="E1518" s="58" t="s">
        <v>129</v>
      </c>
      <c r="F1518" s="58" t="s">
        <v>129</v>
      </c>
      <c r="G1518" s="161">
        <v>0</v>
      </c>
      <c r="H1518" s="161">
        <v>0</v>
      </c>
      <c r="I1518" s="148" t="s">
        <v>3</v>
      </c>
      <c r="J1518" s="58" t="s">
        <v>1406</v>
      </c>
      <c r="K1518" s="59" t="s">
        <v>4017</v>
      </c>
      <c r="L1518" s="57" t="s">
        <v>4878</v>
      </c>
      <c r="M1518" s="57" t="s">
        <v>4936</v>
      </c>
      <c r="N1518" s="57"/>
      <c r="O1518" s="57"/>
      <c r="P1518" s="56" t="s">
        <v>1620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2278</v>
      </c>
      <c r="X1518" s="59" t="s">
        <v>2654</v>
      </c>
      <c r="Y1518" s="59" t="s">
        <v>2278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3655</v>
      </c>
      <c r="D1519" s="53" t="s">
        <v>4500</v>
      </c>
      <c r="E1519" s="58" t="s">
        <v>130</v>
      </c>
      <c r="F1519" s="58" t="s">
        <v>130</v>
      </c>
      <c r="G1519" s="161">
        <v>0</v>
      </c>
      <c r="H1519" s="161">
        <v>0</v>
      </c>
      <c r="I1519" s="148" t="s">
        <v>3</v>
      </c>
      <c r="J1519" s="58" t="s">
        <v>1406</v>
      </c>
      <c r="K1519" s="59" t="s">
        <v>4017</v>
      </c>
      <c r="L1519" s="57" t="s">
        <v>4878</v>
      </c>
      <c r="M1519" s="57" t="s">
        <v>4936</v>
      </c>
      <c r="N1519" s="57"/>
      <c r="O1519" s="57"/>
      <c r="P1519" s="56" t="s">
        <v>1621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2715</v>
      </c>
      <c r="X1519" s="59" t="s">
        <v>2278</v>
      </c>
      <c r="Y1519" s="59" t="s">
        <v>2278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3669</v>
      </c>
      <c r="D1520" s="53" t="s">
        <v>7</v>
      </c>
      <c r="E1520" s="58" t="s">
        <v>131</v>
      </c>
      <c r="F1520" s="58" t="s">
        <v>131</v>
      </c>
      <c r="G1520" s="161">
        <v>0</v>
      </c>
      <c r="H1520" s="161">
        <v>16383</v>
      </c>
      <c r="I1520" s="148" t="s">
        <v>3</v>
      </c>
      <c r="J1520" s="58" t="s">
        <v>1406</v>
      </c>
      <c r="K1520" s="59" t="s">
        <v>4018</v>
      </c>
      <c r="L1520" s="57" t="s">
        <v>4878</v>
      </c>
      <c r="M1520" s="57" t="s">
        <v>4938</v>
      </c>
      <c r="N1520" s="57"/>
      <c r="O1520" s="57"/>
      <c r="P1520" s="56" t="s">
        <v>1623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2278</v>
      </c>
      <c r="X1520" s="59" t="s">
        <v>2278</v>
      </c>
      <c r="Y1520" s="59" t="s">
        <v>2278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4387</v>
      </c>
      <c r="D1521" s="53" t="s">
        <v>7</v>
      </c>
      <c r="E1521" s="58" t="s">
        <v>1135</v>
      </c>
      <c r="F1521" s="58" t="s">
        <v>1135</v>
      </c>
      <c r="G1521" s="161">
        <v>0</v>
      </c>
      <c r="H1521" s="161">
        <v>0</v>
      </c>
      <c r="I1521" s="148" t="s">
        <v>3</v>
      </c>
      <c r="J1521" s="58" t="s">
        <v>1406</v>
      </c>
      <c r="K1521" s="59" t="s">
        <v>4017</v>
      </c>
      <c r="L1521" s="57" t="s">
        <v>4879</v>
      </c>
      <c r="M1521" s="57" t="s">
        <v>4936</v>
      </c>
      <c r="N1521" s="57"/>
      <c r="O1521" s="57"/>
      <c r="P1521" s="56" t="s">
        <v>1626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2278</v>
      </c>
      <c r="X1521" s="59" t="s">
        <v>2278</v>
      </c>
      <c r="Y1521" s="59" t="s">
        <v>2278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4388</v>
      </c>
      <c r="D1522" s="53" t="s">
        <v>7</v>
      </c>
      <c r="E1522" s="58" t="s">
        <v>1136</v>
      </c>
      <c r="F1522" s="58" t="s">
        <v>1136</v>
      </c>
      <c r="G1522" s="161">
        <v>0</v>
      </c>
      <c r="H1522" s="161">
        <v>0</v>
      </c>
      <c r="I1522" s="148" t="s">
        <v>3</v>
      </c>
      <c r="J1522" s="58" t="s">
        <v>1406</v>
      </c>
      <c r="K1522" s="59" t="s">
        <v>4017</v>
      </c>
      <c r="L1522" s="57" t="s">
        <v>4879</v>
      </c>
      <c r="M1522" s="57" t="s">
        <v>4936</v>
      </c>
      <c r="N1522" s="57"/>
      <c r="O1522" s="57"/>
      <c r="P1522" s="56" t="s">
        <v>1627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2278</v>
      </c>
      <c r="X1522" s="59" t="s">
        <v>2278</v>
      </c>
      <c r="Y1522" s="59" t="s">
        <v>2278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3670</v>
      </c>
      <c r="D1523" s="53" t="s">
        <v>7</v>
      </c>
      <c r="E1523" s="58" t="s">
        <v>144</v>
      </c>
      <c r="F1523" s="58" t="s">
        <v>144</v>
      </c>
      <c r="G1523" s="161">
        <v>0</v>
      </c>
      <c r="H1523" s="161">
        <v>0</v>
      </c>
      <c r="I1523" s="148" t="s">
        <v>3</v>
      </c>
      <c r="J1523" s="58" t="s">
        <v>1406</v>
      </c>
      <c r="K1523" s="59" t="s">
        <v>4017</v>
      </c>
      <c r="L1523" s="57" t="s">
        <v>4878</v>
      </c>
      <c r="M1523" s="57" t="s">
        <v>4936</v>
      </c>
      <c r="N1523" s="57"/>
      <c r="O1523" s="57"/>
      <c r="P1523" s="56" t="s">
        <v>1638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2720</v>
      </c>
      <c r="X1523" s="59" t="s">
        <v>2278</v>
      </c>
      <c r="Y1523" s="59" t="s">
        <v>2278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4615</v>
      </c>
      <c r="D1524" s="53" t="s">
        <v>2319</v>
      </c>
      <c r="E1524" s="58" t="s">
        <v>1139</v>
      </c>
      <c r="F1524" s="58" t="s">
        <v>1139</v>
      </c>
      <c r="G1524" s="161">
        <v>0</v>
      </c>
      <c r="H1524" s="161">
        <v>99</v>
      </c>
      <c r="I1524" s="148" t="s">
        <v>3</v>
      </c>
      <c r="J1524" s="58" t="s">
        <v>1407</v>
      </c>
      <c r="K1524" s="59" t="s">
        <v>4017</v>
      </c>
      <c r="L1524" s="57" t="s">
        <v>4878</v>
      </c>
      <c r="M1524" s="57" t="s">
        <v>4941</v>
      </c>
      <c r="N1524" s="57"/>
      <c r="O1524" s="57"/>
      <c r="P1524" s="56" t="s">
        <v>1640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2278</v>
      </c>
      <c r="X1524" s="59" t="s">
        <v>2654</v>
      </c>
      <c r="Y1524" s="59" t="s">
        <v>2278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4352</v>
      </c>
      <c r="D1525" s="53" t="s">
        <v>7</v>
      </c>
      <c r="E1525" s="58" t="s">
        <v>1144</v>
      </c>
      <c r="F1525" s="58" t="s">
        <v>1144</v>
      </c>
      <c r="G1525" s="161">
        <v>0</v>
      </c>
      <c r="H1525" s="161">
        <v>0</v>
      </c>
      <c r="I1525" s="148" t="s">
        <v>3</v>
      </c>
      <c r="J1525" s="58" t="s">
        <v>1406</v>
      </c>
      <c r="K1525" s="59" t="s">
        <v>4017</v>
      </c>
      <c r="L1525" s="57" t="s">
        <v>4878</v>
      </c>
      <c r="M1525" s="57" t="s">
        <v>4936</v>
      </c>
      <c r="N1525" s="57"/>
      <c r="O1525" s="57"/>
      <c r="P1525" s="56" t="s">
        <v>1649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2278</v>
      </c>
      <c r="X1525" s="59" t="s">
        <v>2278</v>
      </c>
      <c r="Y1525" s="59" t="s">
        <v>2278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4323</v>
      </c>
      <c r="D1526" s="53" t="s">
        <v>7</v>
      </c>
      <c r="E1526" s="58" t="s">
        <v>1145</v>
      </c>
      <c r="F1526" s="58" t="s">
        <v>1145</v>
      </c>
      <c r="G1526" s="161">
        <v>0</v>
      </c>
      <c r="H1526" s="161">
        <v>0</v>
      </c>
      <c r="I1526" s="148" t="s">
        <v>3</v>
      </c>
      <c r="J1526" s="58" t="s">
        <v>1406</v>
      </c>
      <c r="K1526" s="59" t="s">
        <v>4017</v>
      </c>
      <c r="L1526" s="57" t="s">
        <v>4878</v>
      </c>
      <c r="M1526" s="57" t="s">
        <v>4936</v>
      </c>
      <c r="N1526" s="57"/>
      <c r="O1526" s="57"/>
      <c r="P1526" s="56" t="s">
        <v>1650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2278</v>
      </c>
      <c r="X1526" s="59" t="s">
        <v>2278</v>
      </c>
      <c r="Y1526" s="59" t="s">
        <v>2278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4324</v>
      </c>
      <c r="D1527" s="53" t="s">
        <v>7</v>
      </c>
      <c r="E1527" s="58" t="s">
        <v>1146</v>
      </c>
      <c r="F1527" s="58" t="s">
        <v>1146</v>
      </c>
      <c r="G1527" s="161">
        <v>0</v>
      </c>
      <c r="H1527" s="161">
        <v>0</v>
      </c>
      <c r="I1527" s="148" t="s">
        <v>3</v>
      </c>
      <c r="J1527" s="58" t="s">
        <v>1406</v>
      </c>
      <c r="K1527" s="59" t="s">
        <v>4017</v>
      </c>
      <c r="L1527" s="57" t="s">
        <v>4878</v>
      </c>
      <c r="M1527" s="57" t="s">
        <v>4936</v>
      </c>
      <c r="N1527" s="57"/>
      <c r="O1527" s="57"/>
      <c r="P1527" s="56" t="s">
        <v>1651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2278</v>
      </c>
      <c r="X1527" s="59" t="s">
        <v>2278</v>
      </c>
      <c r="Y1527" s="59" t="s">
        <v>2278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4616</v>
      </c>
      <c r="D1528" s="53" t="s">
        <v>4618</v>
      </c>
      <c r="E1528" s="58" t="s">
        <v>149</v>
      </c>
      <c r="F1528" s="58" t="s">
        <v>149</v>
      </c>
      <c r="G1528" s="161">
        <v>0</v>
      </c>
      <c r="H1528" s="161">
        <v>0</v>
      </c>
      <c r="I1528" s="148" t="s">
        <v>3</v>
      </c>
      <c r="J1528" s="58" t="s">
        <v>1406</v>
      </c>
      <c r="K1528" s="59" t="s">
        <v>4017</v>
      </c>
      <c r="L1528" s="57" t="s">
        <v>4878</v>
      </c>
      <c r="M1528" s="57" t="s">
        <v>4936</v>
      </c>
      <c r="N1528" s="57"/>
      <c r="O1528" s="57"/>
      <c r="P1528" s="56" t="s">
        <v>1652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2278</v>
      </c>
      <c r="X1528" s="59" t="s">
        <v>2278</v>
      </c>
      <c r="Y1528" s="59" t="s">
        <v>2278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4616</v>
      </c>
      <c r="D1529" s="53" t="s">
        <v>4619</v>
      </c>
      <c r="E1529" s="58" t="s">
        <v>150</v>
      </c>
      <c r="F1529" s="58" t="s">
        <v>150</v>
      </c>
      <c r="G1529" s="161">
        <v>0</v>
      </c>
      <c r="H1529" s="161">
        <v>0</v>
      </c>
      <c r="I1529" s="148" t="s">
        <v>3</v>
      </c>
      <c r="J1529" s="58" t="s">
        <v>1406</v>
      </c>
      <c r="K1529" s="59" t="s">
        <v>4017</v>
      </c>
      <c r="L1529" s="57" t="s">
        <v>4878</v>
      </c>
      <c r="M1529" s="57" t="s">
        <v>4936</v>
      </c>
      <c r="N1529" s="57"/>
      <c r="O1529" s="57"/>
      <c r="P1529" s="56" t="s">
        <v>1653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2278</v>
      </c>
      <c r="X1529" s="59" t="s">
        <v>2278</v>
      </c>
      <c r="Y1529" s="59" t="s">
        <v>2278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4708</v>
      </c>
      <c r="D1530" s="53" t="s">
        <v>7</v>
      </c>
      <c r="E1530" s="58" t="s">
        <v>1148</v>
      </c>
      <c r="F1530" s="58" t="s">
        <v>1148</v>
      </c>
      <c r="G1530" s="161">
        <v>0</v>
      </c>
      <c r="H1530" s="161">
        <v>0</v>
      </c>
      <c r="I1530" s="148" t="s">
        <v>3</v>
      </c>
      <c r="J1530" s="58" t="s">
        <v>1406</v>
      </c>
      <c r="K1530" s="59" t="s">
        <v>4017</v>
      </c>
      <c r="L1530" s="57" t="s">
        <v>4878</v>
      </c>
      <c r="M1530" s="57" t="s">
        <v>4936</v>
      </c>
      <c r="N1530" s="57"/>
      <c r="O1530" s="57"/>
      <c r="P1530" s="56" t="s">
        <v>1655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2278</v>
      </c>
      <c r="X1530" s="59" t="s">
        <v>2278</v>
      </c>
      <c r="Y1530" s="59" t="s">
        <v>2278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4617</v>
      </c>
      <c r="D1531" s="53" t="s">
        <v>4618</v>
      </c>
      <c r="E1531" s="58" t="s">
        <v>153</v>
      </c>
      <c r="F1531" s="58" t="s">
        <v>153</v>
      </c>
      <c r="G1531" s="161">
        <v>0</v>
      </c>
      <c r="H1531" s="161">
        <v>0</v>
      </c>
      <c r="I1531" s="148" t="s">
        <v>3</v>
      </c>
      <c r="J1531" s="58" t="s">
        <v>1406</v>
      </c>
      <c r="K1531" s="59" t="s">
        <v>4017</v>
      </c>
      <c r="L1531" s="57" t="s">
        <v>4878</v>
      </c>
      <c r="M1531" s="57" t="s">
        <v>4936</v>
      </c>
      <c r="N1531" s="57"/>
      <c r="O1531" s="57"/>
      <c r="P1531" s="56" t="s">
        <v>1656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2278</v>
      </c>
      <c r="X1531" s="59" t="s">
        <v>2278</v>
      </c>
      <c r="Y1531" s="59" t="s">
        <v>2278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4617</v>
      </c>
      <c r="D1532" s="53" t="s">
        <v>4619</v>
      </c>
      <c r="E1532" s="58" t="s">
        <v>154</v>
      </c>
      <c r="F1532" s="58" t="s">
        <v>154</v>
      </c>
      <c r="G1532" s="161">
        <v>0</v>
      </c>
      <c r="H1532" s="161">
        <v>0</v>
      </c>
      <c r="I1532" s="148" t="s">
        <v>3</v>
      </c>
      <c r="J1532" s="58" t="s">
        <v>1406</v>
      </c>
      <c r="K1532" s="59" t="s">
        <v>4017</v>
      </c>
      <c r="L1532" s="57" t="s">
        <v>4878</v>
      </c>
      <c r="M1532" s="57" t="s">
        <v>4936</v>
      </c>
      <c r="N1532" s="57"/>
      <c r="O1532" s="57"/>
      <c r="P1532" s="56" t="s">
        <v>1657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2278</v>
      </c>
      <c r="X1532" s="59" t="s">
        <v>2278</v>
      </c>
      <c r="Y1532" s="59" t="s">
        <v>2278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4297</v>
      </c>
      <c r="D1533" s="53" t="s">
        <v>7</v>
      </c>
      <c r="E1533" s="58" t="s">
        <v>1149</v>
      </c>
      <c r="F1533" s="58" t="s">
        <v>1149</v>
      </c>
      <c r="G1533" s="161">
        <v>0</v>
      </c>
      <c r="H1533" s="161">
        <v>0</v>
      </c>
      <c r="I1533" s="148" t="s">
        <v>3</v>
      </c>
      <c r="J1533" s="58" t="s">
        <v>1406</v>
      </c>
      <c r="K1533" s="59" t="s">
        <v>4017</v>
      </c>
      <c r="L1533" s="57" t="s">
        <v>4878</v>
      </c>
      <c r="M1533" s="57" t="s">
        <v>4936</v>
      </c>
      <c r="N1533" s="57"/>
      <c r="O1533" s="57"/>
      <c r="P1533" s="56" t="s">
        <v>4086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2278</v>
      </c>
      <c r="X1533" s="59" t="s">
        <v>2278</v>
      </c>
      <c r="Y1533" s="59" t="s">
        <v>2278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4298</v>
      </c>
      <c r="D1534" s="53" t="s">
        <v>7</v>
      </c>
      <c r="E1534" s="58" t="s">
        <v>1150</v>
      </c>
      <c r="F1534" s="58" t="s">
        <v>1150</v>
      </c>
      <c r="G1534" s="161">
        <v>0</v>
      </c>
      <c r="H1534" s="161">
        <v>0</v>
      </c>
      <c r="I1534" s="148" t="s">
        <v>3</v>
      </c>
      <c r="J1534" s="58" t="s">
        <v>1406</v>
      </c>
      <c r="K1534" s="59" t="s">
        <v>4017</v>
      </c>
      <c r="L1534" s="57" t="s">
        <v>4878</v>
      </c>
      <c r="M1534" s="57" t="s">
        <v>4936</v>
      </c>
      <c r="N1534" s="57"/>
      <c r="O1534" s="57"/>
      <c r="P1534" s="56" t="s">
        <v>1660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2278</v>
      </c>
      <c r="X1534" s="59" t="s">
        <v>2278</v>
      </c>
      <c r="Y1534" s="59" t="s">
        <v>2278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4953</v>
      </c>
      <c r="D1535" s="53" t="s">
        <v>12</v>
      </c>
      <c r="E1535" s="58" t="s">
        <v>1151</v>
      </c>
      <c r="F1535" s="58" t="s">
        <v>1151</v>
      </c>
      <c r="G1535" s="161">
        <v>1</v>
      </c>
      <c r="H1535" s="161">
        <v>21</v>
      </c>
      <c r="I1535" s="148" t="s">
        <v>3</v>
      </c>
      <c r="J1535" s="58" t="s">
        <v>1407</v>
      </c>
      <c r="K1535" s="59" t="s">
        <v>3853</v>
      </c>
      <c r="L1535" s="57" t="s">
        <v>4878</v>
      </c>
      <c r="M1535" s="57" t="s">
        <v>4957</v>
      </c>
      <c r="N1535" s="57"/>
      <c r="O1535" s="57"/>
      <c r="P1535" s="117" t="s">
        <v>1663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2278</v>
      </c>
      <c r="X1535" s="59" t="s">
        <v>2278</v>
      </c>
      <c r="Y1535" s="59" t="s">
        <v>2278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4954</v>
      </c>
      <c r="D1536" s="53" t="s">
        <v>4956</v>
      </c>
      <c r="E1536" s="58" t="s">
        <v>161</v>
      </c>
      <c r="F1536" s="58" t="s">
        <v>161</v>
      </c>
      <c r="G1536" s="161">
        <v>1</v>
      </c>
      <c r="H1536" s="161">
        <v>21</v>
      </c>
      <c r="I1536" s="148" t="s">
        <v>3</v>
      </c>
      <c r="J1536" s="58" t="s">
        <v>1407</v>
      </c>
      <c r="K1536" s="59" t="s">
        <v>3853</v>
      </c>
      <c r="L1536" s="57" t="s">
        <v>4878</v>
      </c>
      <c r="M1536" s="57" t="s">
        <v>4938</v>
      </c>
      <c r="N1536" s="57"/>
      <c r="O1536" s="57"/>
      <c r="P1536" s="56" t="s">
        <v>1664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2278</v>
      </c>
      <c r="X1536" s="59" t="s">
        <v>2278</v>
      </c>
      <c r="Y1536" s="59" t="s">
        <v>2278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4955</v>
      </c>
      <c r="D1537" s="53" t="s">
        <v>4956</v>
      </c>
      <c r="E1537" s="58" t="s">
        <v>162</v>
      </c>
      <c r="F1537" s="58" t="s">
        <v>162</v>
      </c>
      <c r="G1537" s="161">
        <v>1</v>
      </c>
      <c r="H1537" s="161">
        <v>21</v>
      </c>
      <c r="I1537" s="148" t="s">
        <v>3</v>
      </c>
      <c r="J1537" s="58" t="s">
        <v>1407</v>
      </c>
      <c r="K1537" s="59" t="s">
        <v>3853</v>
      </c>
      <c r="L1537" s="57" t="s">
        <v>4878</v>
      </c>
      <c r="M1537" s="57" t="s">
        <v>4938</v>
      </c>
      <c r="N1537" s="57"/>
      <c r="O1537" s="57"/>
      <c r="P1537" s="56" t="s">
        <v>1665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2278</v>
      </c>
      <c r="X1537" s="59" t="s">
        <v>2278</v>
      </c>
      <c r="Y1537" s="59" t="s">
        <v>2278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3526</v>
      </c>
      <c r="D1538" s="53" t="s">
        <v>7</v>
      </c>
      <c r="E1538" s="105" t="s">
        <v>324</v>
      </c>
      <c r="F1538" s="105" t="s">
        <v>324</v>
      </c>
      <c r="G1538" s="103">
        <v>0</v>
      </c>
      <c r="H1538" s="103">
        <v>0</v>
      </c>
      <c r="I1538" s="148" t="s">
        <v>3</v>
      </c>
      <c r="J1538" s="58" t="s">
        <v>1406</v>
      </c>
      <c r="K1538" s="59" t="s">
        <v>4017</v>
      </c>
      <c r="L1538" s="107" t="s">
        <v>4879</v>
      </c>
      <c r="M1538" s="57" t="s">
        <v>4936</v>
      </c>
      <c r="P1538" s="18" t="s">
        <v>1904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2715</v>
      </c>
      <c r="X1538" s="106" t="s">
        <v>2278</v>
      </c>
      <c r="Y1538" s="106" t="s">
        <v>2278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4958</v>
      </c>
      <c r="D1539" s="53" t="s">
        <v>2319</v>
      </c>
      <c r="E1539" s="58" t="s">
        <v>1152</v>
      </c>
      <c r="F1539" s="58" t="s">
        <v>1152</v>
      </c>
      <c r="G1539" s="161">
        <v>1</v>
      </c>
      <c r="H1539" s="161">
        <v>85</v>
      </c>
      <c r="I1539" s="148" t="s">
        <v>3</v>
      </c>
      <c r="J1539" s="58" t="s">
        <v>1406</v>
      </c>
      <c r="K1539" s="59" t="s">
        <v>4017</v>
      </c>
      <c r="L1539" s="57" t="s">
        <v>4878</v>
      </c>
      <c r="M1539" s="57" t="s">
        <v>4941</v>
      </c>
      <c r="N1539" s="57"/>
      <c r="O1539" s="57"/>
      <c r="P1539" s="56" t="s">
        <v>1673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2278</v>
      </c>
      <c r="X1539" s="59" t="s">
        <v>2278</v>
      </c>
      <c r="Y1539" s="59" t="s">
        <v>2278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3671</v>
      </c>
      <c r="D1540" s="53" t="s">
        <v>7</v>
      </c>
      <c r="E1540" s="58" t="s">
        <v>1153</v>
      </c>
      <c r="F1540" s="58" t="s">
        <v>1153</v>
      </c>
      <c r="G1540" s="161">
        <v>0</v>
      </c>
      <c r="H1540" s="161">
        <v>0</v>
      </c>
      <c r="I1540" s="148" t="s">
        <v>3</v>
      </c>
      <c r="J1540" s="58" t="s">
        <v>1406</v>
      </c>
      <c r="K1540" s="59" t="s">
        <v>4017</v>
      </c>
      <c r="L1540" s="57" t="s">
        <v>4878</v>
      </c>
      <c r="M1540" s="57" t="s">
        <v>4936</v>
      </c>
      <c r="N1540" s="57"/>
      <c r="O1540" s="57"/>
      <c r="P1540" s="56" t="s">
        <v>1674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2739</v>
      </c>
      <c r="X1540" s="59" t="s">
        <v>2278</v>
      </c>
      <c r="Y1540" s="59" t="s">
        <v>2278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4959</v>
      </c>
      <c r="D1541" s="53" t="s">
        <v>2860</v>
      </c>
      <c r="E1541" s="58" t="s">
        <v>173</v>
      </c>
      <c r="F1541" s="58" t="s">
        <v>173</v>
      </c>
      <c r="G1541" s="161">
        <v>0</v>
      </c>
      <c r="H1541" s="161">
        <v>99</v>
      </c>
      <c r="I1541" s="148" t="s">
        <v>3</v>
      </c>
      <c r="J1541" s="58" t="s">
        <v>1407</v>
      </c>
      <c r="K1541" s="59" t="s">
        <v>3853</v>
      </c>
      <c r="L1541" s="57" t="s">
        <v>4878</v>
      </c>
      <c r="M1541" s="57" t="s">
        <v>4940</v>
      </c>
      <c r="N1541" s="57"/>
      <c r="O1541" s="53"/>
      <c r="P1541" s="56" t="s">
        <v>1677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2278</v>
      </c>
      <c r="X1541" s="59" t="s">
        <v>2648</v>
      </c>
      <c r="Y1541" s="59" t="s">
        <v>2278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4299</v>
      </c>
      <c r="D1542" s="53" t="s">
        <v>7</v>
      </c>
      <c r="E1542" s="58" t="s">
        <v>1156</v>
      </c>
      <c r="F1542" s="58" t="s">
        <v>1156</v>
      </c>
      <c r="G1542" s="161">
        <v>0</v>
      </c>
      <c r="H1542" s="161">
        <v>0</v>
      </c>
      <c r="I1542" s="148" t="s">
        <v>3</v>
      </c>
      <c r="J1542" s="58" t="s">
        <v>1406</v>
      </c>
      <c r="K1542" s="59" t="s">
        <v>4017</v>
      </c>
      <c r="L1542" s="57" t="s">
        <v>4878</v>
      </c>
      <c r="M1542" s="57" t="s">
        <v>4936</v>
      </c>
      <c r="N1542" s="57"/>
      <c r="O1542" s="57"/>
      <c r="P1542" s="56" t="s">
        <v>1680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2278</v>
      </c>
      <c r="X1542" s="59" t="s">
        <v>2278</v>
      </c>
      <c r="Y1542" s="59" t="s">
        <v>2278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4389</v>
      </c>
      <c r="D1543" s="53" t="s">
        <v>7</v>
      </c>
      <c r="E1543" s="58" t="s">
        <v>180</v>
      </c>
      <c r="F1543" s="58" t="s">
        <v>180</v>
      </c>
      <c r="G1543" s="161">
        <v>0</v>
      </c>
      <c r="H1543" s="161">
        <v>0</v>
      </c>
      <c r="I1543" s="148" t="s">
        <v>3</v>
      </c>
      <c r="J1543" s="58" t="s">
        <v>1406</v>
      </c>
      <c r="K1543" s="59" t="s">
        <v>4017</v>
      </c>
      <c r="L1543" s="57" t="s">
        <v>4879</v>
      </c>
      <c r="M1543" s="57" t="s">
        <v>4936</v>
      </c>
      <c r="N1543" s="57"/>
      <c r="O1543" s="57"/>
      <c r="P1543" s="56" t="s">
        <v>4087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2716</v>
      </c>
      <c r="X1543" s="59" t="s">
        <v>2278</v>
      </c>
      <c r="Y1543" s="59" t="s">
        <v>2278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4390</v>
      </c>
      <c r="D1544" s="53" t="s">
        <v>7</v>
      </c>
      <c r="E1544" s="58" t="s">
        <v>1160</v>
      </c>
      <c r="F1544" s="58" t="s">
        <v>1160</v>
      </c>
      <c r="G1544" s="161">
        <v>0</v>
      </c>
      <c r="H1544" s="161">
        <v>0</v>
      </c>
      <c r="I1544" s="148" t="s">
        <v>3</v>
      </c>
      <c r="J1544" s="58" t="s">
        <v>1406</v>
      </c>
      <c r="K1544" s="59" t="s">
        <v>4017</v>
      </c>
      <c r="L1544" s="57" t="s">
        <v>4879</v>
      </c>
      <c r="M1544" s="57" t="s">
        <v>4936</v>
      </c>
      <c r="N1544" s="57"/>
      <c r="O1544" s="57"/>
      <c r="P1544" s="56" t="s">
        <v>4088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2278</v>
      </c>
      <c r="X1544" s="59" t="s">
        <v>2278</v>
      </c>
      <c r="Y1544" s="59" t="s">
        <v>2278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3672</v>
      </c>
      <c r="D1545" s="73" t="s">
        <v>2861</v>
      </c>
      <c r="E1545" s="58" t="s">
        <v>1161</v>
      </c>
      <c r="F1545" s="58" t="s">
        <v>1161</v>
      </c>
      <c r="G1545" s="161">
        <v>0</v>
      </c>
      <c r="H1545" s="161">
        <v>0</v>
      </c>
      <c r="I1545" s="148" t="s">
        <v>3</v>
      </c>
      <c r="J1545" s="58" t="s">
        <v>1406</v>
      </c>
      <c r="K1545" s="59" t="s">
        <v>4017</v>
      </c>
      <c r="L1545" s="57" t="s">
        <v>4878</v>
      </c>
      <c r="M1545" s="57" t="s">
        <v>4936</v>
      </c>
      <c r="N1545" s="57"/>
      <c r="O1545" s="57"/>
      <c r="P1545" s="56" t="s">
        <v>1690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2716</v>
      </c>
      <c r="X1545" s="59" t="s">
        <v>2278</v>
      </c>
      <c r="Y1545" s="59" t="s">
        <v>2278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3673</v>
      </c>
      <c r="D1546" s="73" t="s">
        <v>2861</v>
      </c>
      <c r="E1546" s="58" t="s">
        <v>1162</v>
      </c>
      <c r="F1546" s="58" t="s">
        <v>1162</v>
      </c>
      <c r="G1546" s="161">
        <v>0</v>
      </c>
      <c r="H1546" s="161">
        <v>0</v>
      </c>
      <c r="I1546" s="148" t="s">
        <v>3</v>
      </c>
      <c r="J1546" s="58" t="s">
        <v>1406</v>
      </c>
      <c r="K1546" s="59" t="s">
        <v>4017</v>
      </c>
      <c r="L1546" s="57" t="s">
        <v>4879</v>
      </c>
      <c r="M1546" s="57" t="s">
        <v>4936</v>
      </c>
      <c r="N1546" s="57"/>
      <c r="O1546" s="57"/>
      <c r="P1546" s="56" t="s">
        <v>1691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2716</v>
      </c>
      <c r="X1546" s="59" t="s">
        <v>2278</v>
      </c>
      <c r="Y1546" s="59" t="s">
        <v>2278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3674</v>
      </c>
      <c r="D1547" s="53" t="s">
        <v>2571</v>
      </c>
      <c r="E1547" s="58" t="s">
        <v>181</v>
      </c>
      <c r="F1547" s="58" t="s">
        <v>181</v>
      </c>
      <c r="G1547" s="161">
        <v>0</v>
      </c>
      <c r="H1547" s="161">
        <v>0</v>
      </c>
      <c r="I1547" s="148" t="s">
        <v>3</v>
      </c>
      <c r="J1547" s="58" t="s">
        <v>1406</v>
      </c>
      <c r="K1547" s="59" t="s">
        <v>4018</v>
      </c>
      <c r="L1547" s="57" t="s">
        <v>4878</v>
      </c>
      <c r="M1547" s="57" t="s">
        <v>4938</v>
      </c>
      <c r="N1547" s="57"/>
      <c r="O1547" s="57"/>
      <c r="P1547" s="56" t="s">
        <v>1692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2278</v>
      </c>
      <c r="X1547" s="59" t="s">
        <v>2278</v>
      </c>
      <c r="Y1547" s="59" t="s">
        <v>2278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3674</v>
      </c>
      <c r="D1548" s="53" t="s">
        <v>2572</v>
      </c>
      <c r="E1548" s="58" t="s">
        <v>1163</v>
      </c>
      <c r="F1548" s="58" t="s">
        <v>1163</v>
      </c>
      <c r="G1548" s="161">
        <v>0</v>
      </c>
      <c r="H1548" s="161">
        <v>0</v>
      </c>
      <c r="I1548" s="148" t="s">
        <v>3</v>
      </c>
      <c r="J1548" s="58" t="s">
        <v>1406</v>
      </c>
      <c r="K1548" s="59" t="s">
        <v>4017</v>
      </c>
      <c r="L1548" s="57" t="s">
        <v>4878</v>
      </c>
      <c r="M1548" s="57" t="s">
        <v>4938</v>
      </c>
      <c r="N1548" s="57"/>
      <c r="O1548" s="57"/>
      <c r="P1548" s="56" t="s">
        <v>1693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2278</v>
      </c>
      <c r="X1548" s="59" t="s">
        <v>2278</v>
      </c>
      <c r="Y1548" s="59" t="s">
        <v>2278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3674</v>
      </c>
      <c r="D1549" s="53" t="s">
        <v>2573</v>
      </c>
      <c r="E1549" s="58" t="s">
        <v>1164</v>
      </c>
      <c r="F1549" s="58" t="s">
        <v>1164</v>
      </c>
      <c r="G1549" s="161">
        <v>0</v>
      </c>
      <c r="H1549" s="161">
        <v>0</v>
      </c>
      <c r="I1549" s="148" t="s">
        <v>3</v>
      </c>
      <c r="J1549" s="58" t="s">
        <v>1406</v>
      </c>
      <c r="K1549" s="59" t="s">
        <v>4017</v>
      </c>
      <c r="L1549" s="57" t="s">
        <v>4878</v>
      </c>
      <c r="M1549" s="57" t="s">
        <v>4938</v>
      </c>
      <c r="N1549" s="57"/>
      <c r="O1549" s="57"/>
      <c r="P1549" s="56" t="s">
        <v>1694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2278</v>
      </c>
      <c r="X1549" s="59" t="s">
        <v>2278</v>
      </c>
      <c r="Y1549" s="59" t="s">
        <v>2278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3674</v>
      </c>
      <c r="D1550" s="53" t="s">
        <v>2574</v>
      </c>
      <c r="E1550" s="58" t="s">
        <v>182</v>
      </c>
      <c r="F1550" s="58" t="s">
        <v>182</v>
      </c>
      <c r="G1550" s="161">
        <v>0</v>
      </c>
      <c r="H1550" s="161">
        <v>0</v>
      </c>
      <c r="I1550" s="148" t="s">
        <v>3</v>
      </c>
      <c r="J1550" s="58" t="s">
        <v>1406</v>
      </c>
      <c r="K1550" s="59" t="s">
        <v>4017</v>
      </c>
      <c r="L1550" s="57" t="s">
        <v>4878</v>
      </c>
      <c r="M1550" s="57" t="s">
        <v>4938</v>
      </c>
      <c r="N1550" s="57"/>
      <c r="O1550" s="57"/>
      <c r="P1550" s="56" t="s">
        <v>1695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2278</v>
      </c>
      <c r="X1550" s="59" t="s">
        <v>2278</v>
      </c>
      <c r="Y1550" s="59" t="s">
        <v>2278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3674</v>
      </c>
      <c r="D1551" s="53" t="s">
        <v>2575</v>
      </c>
      <c r="E1551" s="58" t="s">
        <v>183</v>
      </c>
      <c r="F1551" s="58" t="s">
        <v>183</v>
      </c>
      <c r="G1551" s="161">
        <v>0</v>
      </c>
      <c r="H1551" s="161">
        <v>0</v>
      </c>
      <c r="I1551" s="148" t="s">
        <v>3</v>
      </c>
      <c r="J1551" s="58" t="s">
        <v>1406</v>
      </c>
      <c r="K1551" s="59" t="s">
        <v>4017</v>
      </c>
      <c r="L1551" s="57" t="s">
        <v>4878</v>
      </c>
      <c r="M1551" s="57" t="s">
        <v>4938</v>
      </c>
      <c r="N1551" s="57"/>
      <c r="O1551" s="57"/>
      <c r="P1551" s="56" t="s">
        <v>1696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2278</v>
      </c>
      <c r="X1551" s="59" t="s">
        <v>2278</v>
      </c>
      <c r="Y1551" s="59" t="s">
        <v>2278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4926</v>
      </c>
      <c r="D1552" s="53" t="s">
        <v>12</v>
      </c>
      <c r="E1552" s="58" t="s">
        <v>184</v>
      </c>
      <c r="F1552" s="58" t="s">
        <v>184</v>
      </c>
      <c r="G1552" s="161">
        <v>0</v>
      </c>
      <c r="H1552" s="161">
        <v>99</v>
      </c>
      <c r="I1552" s="148" t="s">
        <v>3</v>
      </c>
      <c r="J1552" s="58" t="s">
        <v>1406</v>
      </c>
      <c r="K1552" s="59" t="s">
        <v>4017</v>
      </c>
      <c r="L1552" s="57" t="s">
        <v>4878</v>
      </c>
      <c r="M1552" s="57" t="s">
        <v>4937</v>
      </c>
      <c r="N1552" s="57"/>
      <c r="O1552" s="57"/>
      <c r="P1552" s="56" t="s">
        <v>1697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2278</v>
      </c>
      <c r="X1552" s="59" t="s">
        <v>2278</v>
      </c>
      <c r="Y1552" s="59" t="s">
        <v>2278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3675</v>
      </c>
      <c r="D1553" s="53" t="s">
        <v>7</v>
      </c>
      <c r="E1553" s="58" t="s">
        <v>1165</v>
      </c>
      <c r="F1553" s="58" t="s">
        <v>1165</v>
      </c>
      <c r="G1553" s="161">
        <v>0</v>
      </c>
      <c r="H1553" s="161">
        <v>0</v>
      </c>
      <c r="I1553" s="148" t="s">
        <v>3</v>
      </c>
      <c r="J1553" s="58" t="s">
        <v>1406</v>
      </c>
      <c r="K1553" s="59" t="s">
        <v>4017</v>
      </c>
      <c r="L1553" s="57" t="s">
        <v>4878</v>
      </c>
      <c r="M1553" s="57" t="s">
        <v>4936</v>
      </c>
      <c r="N1553" s="57"/>
      <c r="O1553" s="57"/>
      <c r="P1553" s="56" t="s">
        <v>1698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2278</v>
      </c>
      <c r="X1553" s="59" t="s">
        <v>2278</v>
      </c>
      <c r="Y1553" s="59" t="s">
        <v>2278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4524</v>
      </c>
      <c r="D1554" s="53" t="s">
        <v>7</v>
      </c>
      <c r="E1554" s="58" t="s">
        <v>191</v>
      </c>
      <c r="F1554" s="58" t="s">
        <v>191</v>
      </c>
      <c r="G1554" s="161">
        <v>0</v>
      </c>
      <c r="H1554" s="161">
        <v>0</v>
      </c>
      <c r="I1554" s="148" t="s">
        <v>3</v>
      </c>
      <c r="J1554" s="58" t="s">
        <v>1406</v>
      </c>
      <c r="K1554" s="59" t="s">
        <v>4017</v>
      </c>
      <c r="L1554" s="57" t="s">
        <v>4878</v>
      </c>
      <c r="M1554" s="57" t="s">
        <v>4936</v>
      </c>
      <c r="N1554" s="57"/>
      <c r="O1554" s="57"/>
      <c r="P1554" s="56" t="s">
        <v>1711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2278</v>
      </c>
      <c r="X1554" s="59" t="s">
        <v>2278</v>
      </c>
      <c r="Y1554" s="59" t="s">
        <v>2278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3676</v>
      </c>
      <c r="D1555" s="53" t="s">
        <v>7</v>
      </c>
      <c r="E1555" s="58" t="s">
        <v>192</v>
      </c>
      <c r="F1555" s="58" t="s">
        <v>192</v>
      </c>
      <c r="G1555" s="161">
        <v>0</v>
      </c>
      <c r="H1555" s="161">
        <v>0</v>
      </c>
      <c r="I1555" s="148" t="s">
        <v>3</v>
      </c>
      <c r="J1555" s="58" t="s">
        <v>1406</v>
      </c>
      <c r="K1555" s="59" t="s">
        <v>4017</v>
      </c>
      <c r="L1555" s="57" t="s">
        <v>4878</v>
      </c>
      <c r="M1555" s="57" t="s">
        <v>4936</v>
      </c>
      <c r="N1555" s="57"/>
      <c r="O1555" s="57"/>
      <c r="P1555" s="56" t="s">
        <v>1712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2278</v>
      </c>
      <c r="X1555" s="59" t="s">
        <v>2278</v>
      </c>
      <c r="Y1555" s="59" t="s">
        <v>2278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4620</v>
      </c>
      <c r="D1556" s="95" t="s">
        <v>7</v>
      </c>
      <c r="E1556" s="115" t="s">
        <v>1175</v>
      </c>
      <c r="F1556" s="96" t="s">
        <v>4141</v>
      </c>
      <c r="G1556" s="162">
        <v>0</v>
      </c>
      <c r="H1556" s="162">
        <v>0</v>
      </c>
      <c r="I1556" s="148" t="s">
        <v>3</v>
      </c>
      <c r="J1556" s="58" t="s">
        <v>1406</v>
      </c>
      <c r="K1556" s="59" t="s">
        <v>4017</v>
      </c>
      <c r="L1556" s="57" t="s">
        <v>4878</v>
      </c>
      <c r="M1556" s="57" t="s">
        <v>4938</v>
      </c>
      <c r="N1556" s="57"/>
      <c r="P1556" s="116" t="s">
        <v>4380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2278</v>
      </c>
      <c r="X1556" s="98" t="s">
        <v>2278</v>
      </c>
      <c r="Y1556" s="98" t="s">
        <v>2278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3677</v>
      </c>
      <c r="D1557" s="53" t="s">
        <v>7</v>
      </c>
      <c r="E1557" s="58" t="s">
        <v>195</v>
      </c>
      <c r="F1557" s="58" t="s">
        <v>195</v>
      </c>
      <c r="G1557" s="161">
        <v>0</v>
      </c>
      <c r="H1557" s="161">
        <v>0</v>
      </c>
      <c r="I1557" s="148" t="s">
        <v>3</v>
      </c>
      <c r="J1557" s="58" t="s">
        <v>1406</v>
      </c>
      <c r="K1557" s="59" t="s">
        <v>4017</v>
      </c>
      <c r="L1557" s="57" t="s">
        <v>4878</v>
      </c>
      <c r="M1557" s="57" t="s">
        <v>4936</v>
      </c>
      <c r="N1557" s="57"/>
      <c r="O1557" s="57"/>
      <c r="P1557" s="56" t="s">
        <v>1720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2744</v>
      </c>
      <c r="X1557" s="59" t="s">
        <v>2278</v>
      </c>
      <c r="Y1557" s="59" t="s">
        <v>2278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4960</v>
      </c>
      <c r="D1558" s="53" t="s">
        <v>7</v>
      </c>
      <c r="E1558" s="58" t="s">
        <v>196</v>
      </c>
      <c r="F1558" s="58" t="s">
        <v>196</v>
      </c>
      <c r="G1558" s="161">
        <v>0</v>
      </c>
      <c r="H1558" s="161">
        <v>0</v>
      </c>
      <c r="I1558" s="148" t="s">
        <v>3</v>
      </c>
      <c r="J1558" s="58" t="s">
        <v>1406</v>
      </c>
      <c r="K1558" s="59" t="s">
        <v>4017</v>
      </c>
      <c r="L1558" s="57" t="s">
        <v>4878</v>
      </c>
      <c r="M1558" s="57" t="s">
        <v>4936</v>
      </c>
      <c r="N1558" s="57"/>
      <c r="O1558" s="57"/>
      <c r="P1558" s="56" t="s">
        <v>1721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2278</v>
      </c>
      <c r="X1558" s="59" t="s">
        <v>2278</v>
      </c>
      <c r="Y1558" s="59" t="s">
        <v>2278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4300</v>
      </c>
      <c r="D1559" s="53" t="s">
        <v>7</v>
      </c>
      <c r="E1559" s="58" t="s">
        <v>1180</v>
      </c>
      <c r="F1559" s="58" t="s">
        <v>1180</v>
      </c>
      <c r="G1559" s="161">
        <v>0</v>
      </c>
      <c r="H1559" s="161">
        <v>0</v>
      </c>
      <c r="I1559" s="148" t="s">
        <v>3</v>
      </c>
      <c r="J1559" s="58" t="s">
        <v>1406</v>
      </c>
      <c r="K1559" s="59" t="s">
        <v>4017</v>
      </c>
      <c r="L1559" s="57" t="s">
        <v>4878</v>
      </c>
      <c r="M1559" s="57" t="s">
        <v>4936</v>
      </c>
      <c r="N1559" s="57"/>
      <c r="O1559" s="57"/>
      <c r="P1559" s="56" t="s">
        <v>1730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2278</v>
      </c>
      <c r="X1559" s="59" t="s">
        <v>2278</v>
      </c>
      <c r="Y1559" s="59" t="s">
        <v>2278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4961</v>
      </c>
      <c r="D1560" s="53" t="s">
        <v>2319</v>
      </c>
      <c r="E1560" s="58" t="s">
        <v>1181</v>
      </c>
      <c r="F1560" s="58" t="s">
        <v>1181</v>
      </c>
      <c r="G1560" s="161">
        <v>0</v>
      </c>
      <c r="H1560" s="161">
        <v>99</v>
      </c>
      <c r="I1560" s="148" t="s">
        <v>3</v>
      </c>
      <c r="J1560" s="58" t="s">
        <v>1406</v>
      </c>
      <c r="K1560" s="59" t="s">
        <v>4017</v>
      </c>
      <c r="L1560" s="57" t="s">
        <v>4878</v>
      </c>
      <c r="M1560" s="57" t="s">
        <v>4941</v>
      </c>
      <c r="N1560" s="57"/>
      <c r="O1560" s="57"/>
      <c r="P1560" s="56" t="s">
        <v>1734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2278</v>
      </c>
      <c r="X1560" s="59" t="s">
        <v>2278</v>
      </c>
      <c r="Y1560" s="59" t="s">
        <v>2278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3654</v>
      </c>
      <c r="D1561" s="53" t="s">
        <v>4501</v>
      </c>
      <c r="E1561" s="58" t="s">
        <v>208</v>
      </c>
      <c r="F1561" s="58" t="s">
        <v>208</v>
      </c>
      <c r="G1561" s="161">
        <v>0</v>
      </c>
      <c r="H1561" s="161">
        <v>0</v>
      </c>
      <c r="I1561" s="148" t="s">
        <v>3</v>
      </c>
      <c r="J1561" s="58" t="s">
        <v>1406</v>
      </c>
      <c r="K1561" s="59" t="s">
        <v>4017</v>
      </c>
      <c r="L1561" s="57" t="s">
        <v>4878</v>
      </c>
      <c r="M1561" s="57" t="s">
        <v>4936</v>
      </c>
      <c r="N1561" s="57"/>
      <c r="O1561" s="57"/>
      <c r="P1561" s="56" t="s">
        <v>1737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2278</v>
      </c>
      <c r="X1561" s="59" t="s">
        <v>2654</v>
      </c>
      <c r="Y1561" s="59" t="s">
        <v>2278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3678</v>
      </c>
      <c r="D1562" s="53" t="s">
        <v>2319</v>
      </c>
      <c r="E1562" s="58" t="s">
        <v>209</v>
      </c>
      <c r="F1562" s="58" t="s">
        <v>209</v>
      </c>
      <c r="G1562" s="161">
        <v>0</v>
      </c>
      <c r="H1562" s="161">
        <v>99</v>
      </c>
      <c r="I1562" s="148" t="s">
        <v>3</v>
      </c>
      <c r="J1562" s="58" t="s">
        <v>1407</v>
      </c>
      <c r="K1562" s="59" t="s">
        <v>3853</v>
      </c>
      <c r="L1562" s="57" t="s">
        <v>4878</v>
      </c>
      <c r="M1562" s="57" t="s">
        <v>4941</v>
      </c>
      <c r="N1562" s="57"/>
      <c r="O1562" s="57"/>
      <c r="P1562" s="56" t="s">
        <v>1738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2278</v>
      </c>
      <c r="X1562" s="59" t="s">
        <v>2278</v>
      </c>
      <c r="Y1562" s="59" t="s">
        <v>2278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4622</v>
      </c>
      <c r="D1563" t="s">
        <v>7</v>
      </c>
      <c r="E1563" s="58" t="s">
        <v>1182</v>
      </c>
      <c r="F1563" s="58" t="s">
        <v>213</v>
      </c>
      <c r="G1563" s="161">
        <v>0</v>
      </c>
      <c r="H1563">
        <v>0</v>
      </c>
      <c r="I1563" t="s">
        <v>3</v>
      </c>
      <c r="J1563" t="s">
        <v>1406</v>
      </c>
      <c r="K1563" t="s">
        <v>4621</v>
      </c>
      <c r="L1563" t="s">
        <v>4878</v>
      </c>
      <c r="M1563" s="57" t="s">
        <v>4938</v>
      </c>
      <c r="O1563" s="57"/>
      <c r="P1563" s="56" t="s">
        <v>1742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2278</v>
      </c>
      <c r="X1563" s="59" t="s">
        <v>2278</v>
      </c>
      <c r="Y1563" s="59" t="s">
        <v>2278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4623</v>
      </c>
      <c r="D1564" t="s">
        <v>4624</v>
      </c>
      <c r="E1564" s="58" t="s">
        <v>1183</v>
      </c>
      <c r="F1564" s="58" t="s">
        <v>1184</v>
      </c>
      <c r="G1564" s="161">
        <v>0</v>
      </c>
      <c r="H1564">
        <v>99</v>
      </c>
      <c r="I1564" t="s">
        <v>3</v>
      </c>
      <c r="J1564" t="s">
        <v>1407</v>
      </c>
      <c r="K1564" t="s">
        <v>4621</v>
      </c>
      <c r="L1564" t="s">
        <v>4878</v>
      </c>
      <c r="M1564" s="57" t="s">
        <v>4941</v>
      </c>
      <c r="O1564" s="57"/>
      <c r="P1564" s="56" t="s">
        <v>1743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2278</v>
      </c>
      <c r="X1564" s="59" t="s">
        <v>2278</v>
      </c>
      <c r="Y1564" s="59" t="s">
        <v>2278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4625</v>
      </c>
      <c r="D1565" t="s">
        <v>7</v>
      </c>
      <c r="E1565" s="58" t="s">
        <v>1185</v>
      </c>
      <c r="F1565" s="58" t="s">
        <v>214</v>
      </c>
      <c r="G1565" s="161">
        <v>0</v>
      </c>
      <c r="H1565">
        <v>0</v>
      </c>
      <c r="I1565" t="s">
        <v>3</v>
      </c>
      <c r="J1565" t="s">
        <v>1406</v>
      </c>
      <c r="K1565" t="s">
        <v>4621</v>
      </c>
      <c r="L1565" t="s">
        <v>4878</v>
      </c>
      <c r="M1565" s="57" t="s">
        <v>4936</v>
      </c>
      <c r="O1565" s="57"/>
      <c r="P1565" s="56" t="s">
        <v>1744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2278</v>
      </c>
      <c r="X1565" s="59" t="s">
        <v>2278</v>
      </c>
      <c r="Y1565" s="59" t="s">
        <v>2278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3659</v>
      </c>
      <c r="D1566" t="s">
        <v>1745</v>
      </c>
      <c r="E1566" s="58" t="s">
        <v>215</v>
      </c>
      <c r="F1566" s="58" t="s">
        <v>215</v>
      </c>
      <c r="G1566" s="161">
        <v>0</v>
      </c>
      <c r="H1566">
        <v>0</v>
      </c>
      <c r="I1566" t="s">
        <v>3</v>
      </c>
      <c r="J1566" t="s">
        <v>1406</v>
      </c>
      <c r="K1566" t="s">
        <v>4621</v>
      </c>
      <c r="L1566" t="s">
        <v>4878</v>
      </c>
      <c r="M1566" s="57" t="s">
        <v>4936</v>
      </c>
      <c r="O1566" s="57"/>
      <c r="P1566" s="56" t="s">
        <v>1745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2278</v>
      </c>
      <c r="X1566" s="59" t="s">
        <v>2278</v>
      </c>
      <c r="Y1566" s="59" t="s">
        <v>2278</v>
      </c>
      <c r="Z1566" s="25" t="str">
        <f t="shared" si="340"/>
        <v>"M.DY"</v>
      </c>
      <c r="AA1566" s="25" t="str">
        <f t="shared" si="334"/>
        <v>M.DY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M.DY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4626</v>
      </c>
      <c r="D1567" t="s">
        <v>7</v>
      </c>
      <c r="E1567" s="58" t="s">
        <v>1186</v>
      </c>
      <c r="F1567" s="58" t="s">
        <v>88</v>
      </c>
      <c r="G1567" s="161">
        <v>0</v>
      </c>
      <c r="H1567">
        <v>0</v>
      </c>
      <c r="I1567" t="s">
        <v>3</v>
      </c>
      <c r="J1567" t="s">
        <v>1407</v>
      </c>
      <c r="K1567" t="s">
        <v>4621</v>
      </c>
      <c r="L1567" t="s">
        <v>4878</v>
      </c>
      <c r="M1567" s="57" t="s">
        <v>4938</v>
      </c>
      <c r="O1567" s="57"/>
      <c r="P1567" s="56" t="s">
        <v>1746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2278</v>
      </c>
      <c r="X1567" s="59" t="s">
        <v>2278</v>
      </c>
      <c r="Y1567" s="59" t="s">
        <v>2278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4626</v>
      </c>
      <c r="D1568" t="s">
        <v>2319</v>
      </c>
      <c r="E1568" s="58" t="s">
        <v>1187</v>
      </c>
      <c r="F1568" s="58" t="s">
        <v>216</v>
      </c>
      <c r="G1568" s="161">
        <v>0</v>
      </c>
      <c r="H1568">
        <v>99</v>
      </c>
      <c r="I1568" t="s">
        <v>3</v>
      </c>
      <c r="J1568" t="s">
        <v>1407</v>
      </c>
      <c r="K1568" t="s">
        <v>4621</v>
      </c>
      <c r="L1568" t="s">
        <v>4878</v>
      </c>
      <c r="M1568" s="57" t="s">
        <v>4938</v>
      </c>
      <c r="O1568" s="57"/>
      <c r="P1568" s="56" t="s">
        <v>2594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2278</v>
      </c>
      <c r="X1568" s="59" t="s">
        <v>2278</v>
      </c>
      <c r="Y1568" s="59" t="s">
        <v>2278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4627</v>
      </c>
      <c r="D1569" t="s">
        <v>7</v>
      </c>
      <c r="E1569" s="58" t="s">
        <v>1189</v>
      </c>
      <c r="F1569" s="58" t="s">
        <v>1190</v>
      </c>
      <c r="G1569" s="161">
        <v>0</v>
      </c>
      <c r="H1569">
        <v>0</v>
      </c>
      <c r="I1569" t="s">
        <v>3</v>
      </c>
      <c r="J1569" t="s">
        <v>1406</v>
      </c>
      <c r="K1569" t="s">
        <v>4621</v>
      </c>
      <c r="L1569" t="s">
        <v>4878</v>
      </c>
      <c r="M1569" s="57" t="s">
        <v>4936</v>
      </c>
      <c r="O1569" s="57"/>
      <c r="P1569" s="56" t="s">
        <v>1747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2278</v>
      </c>
      <c r="X1569" s="59" t="s">
        <v>2278</v>
      </c>
      <c r="Y1569" s="59" t="s">
        <v>2278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4628</v>
      </c>
      <c r="D1570" t="s">
        <v>7</v>
      </c>
      <c r="E1570" s="58" t="s">
        <v>1191</v>
      </c>
      <c r="F1570" s="58" t="s">
        <v>217</v>
      </c>
      <c r="G1570" s="161">
        <v>0</v>
      </c>
      <c r="H1570">
        <v>0</v>
      </c>
      <c r="I1570" t="s">
        <v>3</v>
      </c>
      <c r="J1570" t="s">
        <v>1406</v>
      </c>
      <c r="K1570" t="s">
        <v>4621</v>
      </c>
      <c r="L1570" t="s">
        <v>4878</v>
      </c>
      <c r="M1570" s="57" t="s">
        <v>4938</v>
      </c>
      <c r="O1570" s="57"/>
      <c r="P1570" s="56" t="s">
        <v>1748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2278</v>
      </c>
      <c r="X1570" s="59" t="s">
        <v>2278</v>
      </c>
      <c r="Y1570" s="59" t="s">
        <v>2278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4629</v>
      </c>
      <c r="D1571" t="s">
        <v>4630</v>
      </c>
      <c r="E1571" s="58" t="s">
        <v>1192</v>
      </c>
      <c r="F1571" s="58" t="s">
        <v>218</v>
      </c>
      <c r="G1571" s="161">
        <v>0</v>
      </c>
      <c r="H1571">
        <v>0</v>
      </c>
      <c r="I1571" t="s">
        <v>3</v>
      </c>
      <c r="J1571" t="s">
        <v>1407</v>
      </c>
      <c r="K1571" t="s">
        <v>3853</v>
      </c>
      <c r="L1571" t="s">
        <v>4878</v>
      </c>
      <c r="M1571" s="57" t="s">
        <v>4938</v>
      </c>
      <c r="O1571" s="57"/>
      <c r="P1571" s="56" t="s">
        <v>1749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2278</v>
      </c>
      <c r="X1571" s="59" t="s">
        <v>2278</v>
      </c>
      <c r="Y1571" s="59" t="s">
        <v>2278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4631</v>
      </c>
      <c r="D1572" t="s">
        <v>7</v>
      </c>
      <c r="E1572" s="58" t="s">
        <v>1193</v>
      </c>
      <c r="F1572" s="58" t="s">
        <v>219</v>
      </c>
      <c r="G1572" s="161">
        <v>0</v>
      </c>
      <c r="H1572">
        <v>0</v>
      </c>
      <c r="I1572" t="s">
        <v>3</v>
      </c>
      <c r="J1572" t="s">
        <v>1406</v>
      </c>
      <c r="K1572" t="s">
        <v>4621</v>
      </c>
      <c r="L1572" t="s">
        <v>4878</v>
      </c>
      <c r="M1572" s="57" t="s">
        <v>4938</v>
      </c>
      <c r="O1572" s="57"/>
      <c r="P1572" s="56" t="s">
        <v>1750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2278</v>
      </c>
      <c r="X1572" s="59" t="s">
        <v>2278</v>
      </c>
      <c r="Y1572" s="59" t="s">
        <v>2278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4632</v>
      </c>
      <c r="D1573" t="s">
        <v>7</v>
      </c>
      <c r="E1573" s="58" t="s">
        <v>220</v>
      </c>
      <c r="F1573" s="58" t="s">
        <v>220</v>
      </c>
      <c r="G1573" s="161">
        <v>0</v>
      </c>
      <c r="H1573">
        <v>0</v>
      </c>
      <c r="I1573" t="s">
        <v>3</v>
      </c>
      <c r="J1573" t="s">
        <v>1406</v>
      </c>
      <c r="K1573" t="s">
        <v>4621</v>
      </c>
      <c r="L1573" t="s">
        <v>4878</v>
      </c>
      <c r="M1573" s="57" t="s">
        <v>4936</v>
      </c>
      <c r="O1573" s="57"/>
      <c r="P1573" s="56" t="s">
        <v>1751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2278</v>
      </c>
      <c r="X1573" s="59" t="s">
        <v>2278</v>
      </c>
      <c r="Y1573" s="59" t="s">
        <v>2278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4633</v>
      </c>
      <c r="D1574" t="s">
        <v>7</v>
      </c>
      <c r="E1574" s="58" t="s">
        <v>1194</v>
      </c>
      <c r="F1574" s="58" t="s">
        <v>89</v>
      </c>
      <c r="G1574" s="161">
        <v>0</v>
      </c>
      <c r="H1574">
        <v>0</v>
      </c>
      <c r="I1574" t="s">
        <v>3</v>
      </c>
      <c r="J1574" t="s">
        <v>1406</v>
      </c>
      <c r="K1574" t="s">
        <v>4621</v>
      </c>
      <c r="L1574" t="s">
        <v>4878</v>
      </c>
      <c r="M1574" s="57" t="s">
        <v>4936</v>
      </c>
      <c r="O1574" s="57"/>
      <c r="P1574" s="56" t="s">
        <v>1752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2278</v>
      </c>
      <c r="X1574" s="59" t="s">
        <v>2278</v>
      </c>
      <c r="Y1574" s="59" t="s">
        <v>2278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4634</v>
      </c>
      <c r="D1575" t="s">
        <v>7</v>
      </c>
      <c r="E1575" s="58" t="s">
        <v>1195</v>
      </c>
      <c r="F1575" s="58" t="s">
        <v>1196</v>
      </c>
      <c r="G1575" s="161">
        <v>0</v>
      </c>
      <c r="H1575">
        <v>0</v>
      </c>
      <c r="I1575" t="s">
        <v>3</v>
      </c>
      <c r="J1575" t="s">
        <v>1406</v>
      </c>
      <c r="K1575" t="s">
        <v>4621</v>
      </c>
      <c r="L1575" t="s">
        <v>4878</v>
      </c>
      <c r="M1575" s="57" t="s">
        <v>4938</v>
      </c>
      <c r="O1575" s="57"/>
      <c r="P1575" s="56" t="s">
        <v>1753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2278</v>
      </c>
      <c r="X1575" s="59" t="s">
        <v>2278</v>
      </c>
      <c r="Y1575" s="59" t="s">
        <v>2278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4635</v>
      </c>
      <c r="D1576" t="s">
        <v>7</v>
      </c>
      <c r="E1576" s="58" t="s">
        <v>1197</v>
      </c>
      <c r="F1576" s="58" t="s">
        <v>1198</v>
      </c>
      <c r="G1576" s="161">
        <v>0</v>
      </c>
      <c r="H1576">
        <v>0</v>
      </c>
      <c r="I1576" t="s">
        <v>3</v>
      </c>
      <c r="J1576" t="s">
        <v>1406</v>
      </c>
      <c r="K1576" t="s">
        <v>4621</v>
      </c>
      <c r="L1576" t="s">
        <v>4878</v>
      </c>
      <c r="M1576" s="57" t="s">
        <v>4936</v>
      </c>
      <c r="O1576" s="57"/>
      <c r="P1576" s="56" t="s">
        <v>1754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2278</v>
      </c>
      <c r="X1576" s="59" t="s">
        <v>2278</v>
      </c>
      <c r="Y1576" s="59" t="s">
        <v>2278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4636</v>
      </c>
      <c r="D1577" t="s">
        <v>7</v>
      </c>
      <c r="E1577" s="58" t="s">
        <v>1199</v>
      </c>
      <c r="F1577" s="58" t="s">
        <v>1200</v>
      </c>
      <c r="G1577" s="161">
        <v>0</v>
      </c>
      <c r="H1577">
        <v>0</v>
      </c>
      <c r="I1577" t="s">
        <v>3</v>
      </c>
      <c r="J1577" t="s">
        <v>1406</v>
      </c>
      <c r="K1577" t="s">
        <v>4621</v>
      </c>
      <c r="L1577" t="s">
        <v>4878</v>
      </c>
      <c r="M1577" s="57" t="s">
        <v>4936</v>
      </c>
      <c r="O1577" s="57"/>
      <c r="P1577" s="56" t="s">
        <v>2596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2278</v>
      </c>
      <c r="X1577" s="59" t="s">
        <v>2278</v>
      </c>
      <c r="Y1577" s="59" t="s">
        <v>2278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3562</v>
      </c>
      <c r="D1578" t="s">
        <v>7</v>
      </c>
      <c r="E1578" s="58" t="s">
        <v>2830</v>
      </c>
      <c r="F1578" s="58" t="s">
        <v>2830</v>
      </c>
      <c r="G1578" s="81">
        <v>0</v>
      </c>
      <c r="H1578" s="161">
        <v>0</v>
      </c>
      <c r="I1578" t="s">
        <v>3</v>
      </c>
      <c r="J1578" t="s">
        <v>1406</v>
      </c>
      <c r="K1578" t="s">
        <v>4621</v>
      </c>
      <c r="L1578" t="s">
        <v>4879</v>
      </c>
      <c r="M1578" s="57" t="s">
        <v>4936</v>
      </c>
      <c r="O1578" s="57"/>
      <c r="P1578" s="56" t="s">
        <v>2831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2715</v>
      </c>
      <c r="X1578" s="59" t="s">
        <v>2278</v>
      </c>
      <c r="Y1578" s="59" t="s">
        <v>2278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4629</v>
      </c>
      <c r="D1579" t="s">
        <v>4637</v>
      </c>
      <c r="E1579" s="58" t="s">
        <v>1201</v>
      </c>
      <c r="F1579" s="58" t="s">
        <v>223</v>
      </c>
      <c r="G1579" s="161">
        <v>0</v>
      </c>
      <c r="H1579">
        <v>0</v>
      </c>
      <c r="I1579" t="s">
        <v>3</v>
      </c>
      <c r="J1579" t="s">
        <v>1407</v>
      </c>
      <c r="K1579" t="s">
        <v>3853</v>
      </c>
      <c r="L1579" t="s">
        <v>4878</v>
      </c>
      <c r="M1579" s="57" t="s">
        <v>4938</v>
      </c>
      <c r="O1579" s="57"/>
      <c r="P1579" s="56" t="s">
        <v>1756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2278</v>
      </c>
      <c r="X1579" s="59" t="s">
        <v>2278</v>
      </c>
      <c r="Y1579" s="59" t="s">
        <v>2278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3678</v>
      </c>
      <c r="D1580" s="53" t="s">
        <v>7</v>
      </c>
      <c r="E1580" s="58" t="s">
        <v>1206</v>
      </c>
      <c r="F1580" s="58" t="s">
        <v>1206</v>
      </c>
      <c r="G1580" s="161">
        <v>0</v>
      </c>
      <c r="H1580" s="161">
        <v>0</v>
      </c>
      <c r="I1580" s="148" t="s">
        <v>3</v>
      </c>
      <c r="J1580" s="58" t="s">
        <v>1406</v>
      </c>
      <c r="K1580" s="59" t="s">
        <v>4017</v>
      </c>
      <c r="L1580" s="57" t="s">
        <v>4878</v>
      </c>
      <c r="M1580" s="57" t="s">
        <v>4936</v>
      </c>
      <c r="N1580" s="57"/>
      <c r="O1580" s="57"/>
      <c r="P1580" s="56" t="s">
        <v>1777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2278</v>
      </c>
      <c r="X1580" s="59" t="s">
        <v>2278</v>
      </c>
      <c r="Y1580" s="59" t="s">
        <v>2278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3679</v>
      </c>
      <c r="D1581" s="53" t="s">
        <v>7</v>
      </c>
      <c r="E1581" s="58" t="s">
        <v>1213</v>
      </c>
      <c r="F1581" s="58" t="s">
        <v>1213</v>
      </c>
      <c r="G1581" s="161">
        <v>0</v>
      </c>
      <c r="H1581" s="161">
        <v>0</v>
      </c>
      <c r="I1581" s="148" t="s">
        <v>3</v>
      </c>
      <c r="J1581" s="58" t="s">
        <v>1406</v>
      </c>
      <c r="K1581" s="59" t="s">
        <v>3853</v>
      </c>
      <c r="L1581" s="57" t="s">
        <v>4878</v>
      </c>
      <c r="M1581" s="57" t="s">
        <v>4936</v>
      </c>
      <c r="N1581" s="57"/>
      <c r="O1581" s="57"/>
      <c r="P1581" s="56" t="s">
        <v>1788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2278</v>
      </c>
      <c r="X1581" s="59" t="s">
        <v>2278</v>
      </c>
      <c r="Y1581" s="59" t="s">
        <v>2278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3489</v>
      </c>
      <c r="D1582" s="104" t="s">
        <v>7</v>
      </c>
      <c r="E1582" s="105" t="s">
        <v>1093</v>
      </c>
      <c r="F1582" s="105" t="s">
        <v>1093</v>
      </c>
      <c r="G1582" s="103">
        <v>0</v>
      </c>
      <c r="H1582" s="103">
        <v>0</v>
      </c>
      <c r="I1582" s="148" t="s">
        <v>3</v>
      </c>
      <c r="J1582" s="58" t="s">
        <v>1406</v>
      </c>
      <c r="K1582" s="106" t="s">
        <v>4017</v>
      </c>
      <c r="L1582" s="107" t="s">
        <v>4878</v>
      </c>
      <c r="M1582" s="57" t="s">
        <v>4936</v>
      </c>
      <c r="P1582" s="18" t="s">
        <v>1529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2739</v>
      </c>
      <c r="X1582" s="106" t="s">
        <v>2278</v>
      </c>
      <c r="Y1582" s="106" t="s">
        <v>2278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3500</v>
      </c>
      <c r="D1583" s="104" t="s">
        <v>7</v>
      </c>
      <c r="E1583" s="105" t="s">
        <v>1279</v>
      </c>
      <c r="F1583" s="105" t="s">
        <v>278</v>
      </c>
      <c r="G1583" s="103">
        <v>0</v>
      </c>
      <c r="H1583" s="103">
        <v>99</v>
      </c>
      <c r="I1583" s="148" t="s">
        <v>3</v>
      </c>
      <c r="J1583" s="58" t="s">
        <v>1406</v>
      </c>
      <c r="K1583" s="106" t="s">
        <v>4017</v>
      </c>
      <c r="L1583" s="107" t="s">
        <v>4878</v>
      </c>
      <c r="M1583" s="57" t="s">
        <v>4941</v>
      </c>
      <c r="P1583" s="18" t="s">
        <v>1928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2739</v>
      </c>
      <c r="X1583" s="106" t="s">
        <v>2648</v>
      </c>
      <c r="Y1583" s="106" t="s">
        <v>2278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4994</v>
      </c>
      <c r="D1584" s="53" t="s">
        <v>2860</v>
      </c>
      <c r="E1584" s="58" t="s">
        <v>253</v>
      </c>
      <c r="F1584" s="58" t="s">
        <v>253</v>
      </c>
      <c r="G1584" s="161">
        <v>0</v>
      </c>
      <c r="H1584" s="161">
        <v>99</v>
      </c>
      <c r="I1584" s="148" t="s">
        <v>3</v>
      </c>
      <c r="J1584" s="58" t="s">
        <v>1406</v>
      </c>
      <c r="K1584" s="59" t="s">
        <v>4017</v>
      </c>
      <c r="L1584" s="57" t="s">
        <v>4878</v>
      </c>
      <c r="M1584" s="57" t="s">
        <v>4940</v>
      </c>
      <c r="N1584" s="57"/>
      <c r="O1584" s="57"/>
      <c r="P1584" s="56" t="s">
        <v>1801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2278</v>
      </c>
      <c r="X1584" s="59" t="s">
        <v>2278</v>
      </c>
      <c r="Y1584" s="59" t="s">
        <v>2278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4768</v>
      </c>
      <c r="D1585" s="53" t="s">
        <v>4828</v>
      </c>
      <c r="E1585" s="58" t="s">
        <v>254</v>
      </c>
      <c r="F1585" s="58" t="s">
        <v>254</v>
      </c>
      <c r="G1585" s="161">
        <v>0</v>
      </c>
      <c r="H1585" s="161">
        <v>99</v>
      </c>
      <c r="I1585" s="148" t="s">
        <v>3</v>
      </c>
      <c r="J1585" s="58" t="s">
        <v>1406</v>
      </c>
      <c r="K1585" s="59" t="s">
        <v>4017</v>
      </c>
      <c r="L1585" s="57" t="s">
        <v>4878</v>
      </c>
      <c r="M1585" s="57" t="s">
        <v>4940</v>
      </c>
      <c r="N1585" s="57"/>
      <c r="O1585" s="57"/>
      <c r="P1585" s="56" t="s">
        <v>1802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2278</v>
      </c>
      <c r="X1585" s="59" t="s">
        <v>2278</v>
      </c>
      <c r="Y1585" s="59" t="s">
        <v>2278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5117</v>
      </c>
      <c r="D1586" s="53" t="s">
        <v>7</v>
      </c>
      <c r="E1586" s="58" t="s">
        <v>1219</v>
      </c>
      <c r="F1586" s="58" t="s">
        <v>1219</v>
      </c>
      <c r="G1586" s="161">
        <v>0</v>
      </c>
      <c r="H1586" s="161">
        <v>0</v>
      </c>
      <c r="I1586" s="148" t="s">
        <v>3</v>
      </c>
      <c r="J1586" s="58" t="s">
        <v>1406</v>
      </c>
      <c r="K1586" s="59" t="s">
        <v>4017</v>
      </c>
      <c r="L1586" s="57" t="s">
        <v>4878</v>
      </c>
      <c r="M1586" s="57" t="s">
        <v>4936</v>
      </c>
      <c r="N1586" s="57"/>
      <c r="O1586" s="57"/>
      <c r="P1586" s="56" t="s">
        <v>1803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2278</v>
      </c>
      <c r="X1586" s="59" t="s">
        <v>2278</v>
      </c>
      <c r="Y1586" s="59" t="s">
        <v>2278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4497</v>
      </c>
      <c r="D1587" s="174" t="s">
        <v>4518</v>
      </c>
      <c r="E1587" s="173" t="s">
        <v>255</v>
      </c>
      <c r="F1587" s="173" t="s">
        <v>255</v>
      </c>
      <c r="G1587" s="168">
        <v>0</v>
      </c>
      <c r="H1587" s="168">
        <v>0</v>
      </c>
      <c r="I1587" s="169" t="s">
        <v>3</v>
      </c>
      <c r="J1587" s="169" t="s">
        <v>1406</v>
      </c>
      <c r="K1587" s="170" t="s">
        <v>4017</v>
      </c>
      <c r="L1587" s="171" t="s">
        <v>4878</v>
      </c>
      <c r="M1587" s="57" t="s">
        <v>4936</v>
      </c>
      <c r="P1587" s="172" t="s">
        <v>1804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2742</v>
      </c>
      <c r="X1587" s="170" t="s">
        <v>2654</v>
      </c>
      <c r="Y1587" s="170" t="s">
        <v>2278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4391</v>
      </c>
      <c r="D1588" s="53" t="s">
        <v>7</v>
      </c>
      <c r="E1588" s="58" t="s">
        <v>1221</v>
      </c>
      <c r="F1588" s="58" t="s">
        <v>1221</v>
      </c>
      <c r="G1588" s="161">
        <v>0</v>
      </c>
      <c r="H1588" s="161">
        <v>0</v>
      </c>
      <c r="I1588" s="148" t="s">
        <v>3</v>
      </c>
      <c r="J1588" s="58" t="s">
        <v>1406</v>
      </c>
      <c r="K1588" s="59" t="s">
        <v>4017</v>
      </c>
      <c r="L1588" s="57" t="s">
        <v>4879</v>
      </c>
      <c r="M1588" s="57" t="s">
        <v>4936</v>
      </c>
      <c r="N1588" s="57"/>
      <c r="O1588" s="57"/>
      <c r="P1588" s="56" t="s">
        <v>4089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2278</v>
      </c>
      <c r="X1588" s="59" t="s">
        <v>2278</v>
      </c>
      <c r="Y1588" s="59" t="s">
        <v>2278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5118</v>
      </c>
      <c r="D1589" s="53" t="s">
        <v>7</v>
      </c>
      <c r="E1589" s="58" t="s">
        <v>1222</v>
      </c>
      <c r="F1589" s="58" t="s">
        <v>1222</v>
      </c>
      <c r="G1589" s="161">
        <v>0</v>
      </c>
      <c r="H1589" s="161">
        <v>0</v>
      </c>
      <c r="I1589" s="148" t="s">
        <v>3</v>
      </c>
      <c r="J1589" s="58" t="s">
        <v>1406</v>
      </c>
      <c r="K1589" s="59" t="s">
        <v>4017</v>
      </c>
      <c r="L1589" s="57" t="s">
        <v>4878</v>
      </c>
      <c r="M1589" s="57" t="s">
        <v>4936</v>
      </c>
      <c r="N1589" s="57"/>
      <c r="O1589" s="57"/>
      <c r="P1589" s="56" t="s">
        <v>1805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2278</v>
      </c>
      <c r="X1589" s="59" t="s">
        <v>2278</v>
      </c>
      <c r="Y1589" s="59" t="s">
        <v>2278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3674</v>
      </c>
      <c r="D1590" s="53" t="s">
        <v>2638</v>
      </c>
      <c r="E1590" s="58" t="s">
        <v>2639</v>
      </c>
      <c r="F1590" s="58" t="s">
        <v>2639</v>
      </c>
      <c r="G1590" s="161">
        <v>0</v>
      </c>
      <c r="H1590" s="161">
        <v>0</v>
      </c>
      <c r="I1590" s="148" t="s">
        <v>3</v>
      </c>
      <c r="J1590" s="58" t="s">
        <v>1406</v>
      </c>
      <c r="K1590" s="59" t="s">
        <v>4017</v>
      </c>
      <c r="L1590" s="57" t="s">
        <v>4878</v>
      </c>
      <c r="M1590" s="57" t="s">
        <v>4938</v>
      </c>
      <c r="N1590" s="57"/>
      <c r="O1590" s="57"/>
      <c r="P1590" s="56" t="s">
        <v>2640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2278</v>
      </c>
      <c r="X1590" s="59" t="s">
        <v>2278</v>
      </c>
      <c r="Y1590" s="59" t="s">
        <v>2278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4926</v>
      </c>
      <c r="D1591" s="53" t="s">
        <v>4080</v>
      </c>
      <c r="E1591" s="117" t="s">
        <v>1225</v>
      </c>
      <c r="F1591" s="117" t="s">
        <v>1225</v>
      </c>
      <c r="G1591" s="131">
        <v>0</v>
      </c>
      <c r="H1591" s="131">
        <v>0</v>
      </c>
      <c r="I1591" s="148" t="s">
        <v>3</v>
      </c>
      <c r="J1591" s="58" t="s">
        <v>1406</v>
      </c>
      <c r="K1591" s="59" t="s">
        <v>4017</v>
      </c>
      <c r="L1591" s="57" t="s">
        <v>4878</v>
      </c>
      <c r="M1591" s="57" t="s">
        <v>4936</v>
      </c>
      <c r="N1591" s="57"/>
      <c r="O1591" s="57"/>
      <c r="P1591" s="56" t="s">
        <v>1812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2278</v>
      </c>
      <c r="X1591" s="59" t="s">
        <v>2278</v>
      </c>
      <c r="Y1591" s="59" t="s">
        <v>2278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4969</v>
      </c>
      <c r="D1592" s="53" t="s">
        <v>7</v>
      </c>
      <c r="E1592" s="130" t="s">
        <v>260</v>
      </c>
      <c r="F1592" s="130" t="s">
        <v>260</v>
      </c>
      <c r="G1592" s="131">
        <v>0</v>
      </c>
      <c r="H1592" s="131">
        <v>0</v>
      </c>
      <c r="I1592" s="148" t="s">
        <v>3</v>
      </c>
      <c r="J1592" s="58" t="s">
        <v>1406</v>
      </c>
      <c r="K1592" s="59" t="s">
        <v>4017</v>
      </c>
      <c r="L1592" s="57" t="s">
        <v>4878</v>
      </c>
      <c r="M1592" s="57" t="s">
        <v>4936</v>
      </c>
      <c r="N1592" s="57"/>
      <c r="O1592" s="57"/>
      <c r="P1592" s="56" t="s">
        <v>1815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2278</v>
      </c>
      <c r="X1592" s="59" t="s">
        <v>2278</v>
      </c>
      <c r="Y1592" s="59" t="s">
        <v>2278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4970</v>
      </c>
      <c r="D1593" s="53" t="s">
        <v>7</v>
      </c>
      <c r="E1593" s="130" t="s">
        <v>264</v>
      </c>
      <c r="F1593" s="130" t="s">
        <v>264</v>
      </c>
      <c r="G1593" s="131">
        <v>0</v>
      </c>
      <c r="H1593" s="131">
        <v>0</v>
      </c>
      <c r="I1593" s="148" t="s">
        <v>3</v>
      </c>
      <c r="J1593" s="58" t="s">
        <v>1406</v>
      </c>
      <c r="K1593" s="59" t="s">
        <v>4017</v>
      </c>
      <c r="L1593" s="57" t="s">
        <v>4878</v>
      </c>
      <c r="M1593" s="57" t="s">
        <v>4938</v>
      </c>
      <c r="N1593" s="57"/>
      <c r="O1593" s="57"/>
      <c r="P1593" s="56" t="s">
        <v>1820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2278</v>
      </c>
      <c r="X1593" s="59" t="s">
        <v>2278</v>
      </c>
      <c r="Y1593" s="59" t="s">
        <v>2278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4962</v>
      </c>
      <c r="D1594" s="53" t="s">
        <v>2319</v>
      </c>
      <c r="E1594" s="58" t="s">
        <v>265</v>
      </c>
      <c r="F1594" s="58" t="s">
        <v>265</v>
      </c>
      <c r="G1594" s="161">
        <v>0</v>
      </c>
      <c r="H1594" s="161">
        <v>99</v>
      </c>
      <c r="I1594" s="148" t="s">
        <v>3</v>
      </c>
      <c r="J1594" s="58" t="s">
        <v>1406</v>
      </c>
      <c r="K1594" s="59" t="s">
        <v>4684</v>
      </c>
      <c r="L1594" s="57" t="s">
        <v>4878</v>
      </c>
      <c r="M1594" s="57" t="s">
        <v>4941</v>
      </c>
      <c r="N1594" s="57"/>
      <c r="O1594" s="57"/>
      <c r="P1594" s="56" t="s">
        <v>1821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2278</v>
      </c>
      <c r="X1594" s="59" t="s">
        <v>2278</v>
      </c>
      <c r="Y1594" s="59" t="s">
        <v>2278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3654</v>
      </c>
      <c r="D1595" s="53" t="s">
        <v>4499</v>
      </c>
      <c r="E1595" s="58" t="s">
        <v>1230</v>
      </c>
      <c r="F1595" s="58" t="s">
        <v>1230</v>
      </c>
      <c r="G1595" s="161">
        <v>0</v>
      </c>
      <c r="H1595" s="161">
        <v>0</v>
      </c>
      <c r="I1595" s="148" t="s">
        <v>3</v>
      </c>
      <c r="J1595" s="58" t="s">
        <v>1406</v>
      </c>
      <c r="K1595" s="59" t="s">
        <v>4017</v>
      </c>
      <c r="L1595" s="57" t="s">
        <v>4878</v>
      </c>
      <c r="M1595" s="57" t="s">
        <v>4936</v>
      </c>
      <c r="N1595" s="57"/>
      <c r="O1595" s="57"/>
      <c r="P1595" s="56" t="s">
        <v>1826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2278</v>
      </c>
      <c r="X1595" s="59" t="s">
        <v>2654</v>
      </c>
      <c r="Y1595" s="59" t="s">
        <v>2278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3655</v>
      </c>
      <c r="D1596" s="53" t="s">
        <v>4499</v>
      </c>
      <c r="E1596" s="58" t="s">
        <v>1231</v>
      </c>
      <c r="F1596" s="58" t="s">
        <v>1231</v>
      </c>
      <c r="G1596" s="161">
        <v>0</v>
      </c>
      <c r="H1596" s="161">
        <v>0</v>
      </c>
      <c r="I1596" s="148" t="s">
        <v>3</v>
      </c>
      <c r="J1596" s="58" t="s">
        <v>1406</v>
      </c>
      <c r="K1596" s="59" t="s">
        <v>4017</v>
      </c>
      <c r="L1596" s="57" t="s">
        <v>4878</v>
      </c>
      <c r="M1596" s="57" t="s">
        <v>4936</v>
      </c>
      <c r="N1596" s="57"/>
      <c r="O1596" s="57"/>
      <c r="P1596" s="56" t="s">
        <v>1827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2715</v>
      </c>
      <c r="X1596" s="59" t="s">
        <v>2278</v>
      </c>
      <c r="Y1596" s="59" t="s">
        <v>2278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3681</v>
      </c>
      <c r="D1597" s="53" t="s">
        <v>7</v>
      </c>
      <c r="E1597" s="58" t="s">
        <v>269</v>
      </c>
      <c r="F1597" s="58" t="s">
        <v>269</v>
      </c>
      <c r="G1597" s="161">
        <v>0</v>
      </c>
      <c r="H1597" s="161">
        <v>0</v>
      </c>
      <c r="I1597" s="148" t="s">
        <v>3</v>
      </c>
      <c r="J1597" s="58" t="s">
        <v>1406</v>
      </c>
      <c r="K1597" s="59" t="s">
        <v>4017</v>
      </c>
      <c r="L1597" s="57" t="s">
        <v>4878</v>
      </c>
      <c r="M1597" s="57" t="s">
        <v>4936</v>
      </c>
      <c r="N1597" s="57"/>
      <c r="O1597" s="57"/>
      <c r="P1597" s="56" t="s">
        <v>1829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2716</v>
      </c>
      <c r="X1597" s="59" t="s">
        <v>2278</v>
      </c>
      <c r="Y1597" s="59" t="s">
        <v>2278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3841</v>
      </c>
      <c r="D1598" s="53" t="s">
        <v>2861</v>
      </c>
      <c r="E1598" s="58" t="s">
        <v>283</v>
      </c>
      <c r="F1598" s="58" t="s">
        <v>283</v>
      </c>
      <c r="G1598" s="161">
        <v>0</v>
      </c>
      <c r="H1598" s="161">
        <v>0</v>
      </c>
      <c r="I1598" s="148" t="s">
        <v>3</v>
      </c>
      <c r="J1598" s="58" t="s">
        <v>1406</v>
      </c>
      <c r="K1598" s="59" t="s">
        <v>3853</v>
      </c>
      <c r="L1598" s="57" t="s">
        <v>4878</v>
      </c>
      <c r="M1598" s="57" t="s">
        <v>4938</v>
      </c>
      <c r="N1598" s="57"/>
      <c r="O1598" s="57" t="s">
        <v>270</v>
      </c>
      <c r="P1598" s="56" t="s">
        <v>1830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2278</v>
      </c>
      <c r="X1598" s="59" t="s">
        <v>2278</v>
      </c>
      <c r="Y1598" s="59" t="s">
        <v>2278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3682</v>
      </c>
      <c r="D1599" s="53" t="s">
        <v>2319</v>
      </c>
      <c r="E1599" s="58" t="s">
        <v>1234</v>
      </c>
      <c r="F1599" s="58" t="s">
        <v>272</v>
      </c>
      <c r="G1599" s="161">
        <v>0</v>
      </c>
      <c r="H1599" s="161">
        <v>99</v>
      </c>
      <c r="I1599" s="148" t="s">
        <v>3</v>
      </c>
      <c r="J1599" s="58" t="s">
        <v>1406</v>
      </c>
      <c r="K1599" s="59" t="s">
        <v>4017</v>
      </c>
      <c r="L1599" s="57" t="s">
        <v>4878</v>
      </c>
      <c r="M1599" s="57" t="s">
        <v>4941</v>
      </c>
      <c r="N1599" s="57"/>
      <c r="O1599" s="53"/>
      <c r="P1599" s="56" t="s">
        <v>1832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2278</v>
      </c>
      <c r="X1599" s="59" t="s">
        <v>2278</v>
      </c>
      <c r="Y1599" s="59" t="s">
        <v>2278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3683</v>
      </c>
      <c r="D1600" s="53" t="s">
        <v>7</v>
      </c>
      <c r="E1600" s="58" t="s">
        <v>1235</v>
      </c>
      <c r="F1600" s="58" t="s">
        <v>1235</v>
      </c>
      <c r="G1600" s="161">
        <v>0</v>
      </c>
      <c r="H1600" s="161">
        <v>0</v>
      </c>
      <c r="I1600" s="148" t="s">
        <v>3</v>
      </c>
      <c r="J1600" s="58" t="s">
        <v>1406</v>
      </c>
      <c r="K1600" s="59" t="s">
        <v>4017</v>
      </c>
      <c r="L1600" s="57" t="s">
        <v>4878</v>
      </c>
      <c r="M1600" s="57" t="s">
        <v>4936</v>
      </c>
      <c r="N1600" s="57"/>
      <c r="O1600" s="57"/>
      <c r="P1600" s="56" t="s">
        <v>1833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2739</v>
      </c>
      <c r="X1600" s="59" t="s">
        <v>2278</v>
      </c>
      <c r="Y1600" s="59" t="s">
        <v>2278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3684</v>
      </c>
      <c r="D1601" s="53" t="s">
        <v>7</v>
      </c>
      <c r="E1601" s="58" t="s">
        <v>1236</v>
      </c>
      <c r="F1601" s="58" t="s">
        <v>1236</v>
      </c>
      <c r="G1601" s="161">
        <v>0</v>
      </c>
      <c r="H1601" s="161">
        <v>0</v>
      </c>
      <c r="I1601" s="148" t="s">
        <v>3</v>
      </c>
      <c r="J1601" s="58" t="s">
        <v>1406</v>
      </c>
      <c r="K1601" s="59" t="s">
        <v>4017</v>
      </c>
      <c r="L1601" s="57" t="s">
        <v>4878</v>
      </c>
      <c r="M1601" s="57" t="s">
        <v>4936</v>
      </c>
      <c r="N1601" s="57"/>
      <c r="O1601" s="57"/>
      <c r="P1601" s="56" t="s">
        <v>1834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2739</v>
      </c>
      <c r="X1601" s="59" t="s">
        <v>2278</v>
      </c>
      <c r="Y1601" s="59" t="s">
        <v>2278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3685</v>
      </c>
      <c r="D1602" s="53" t="s">
        <v>2319</v>
      </c>
      <c r="E1602" s="58" t="s">
        <v>1237</v>
      </c>
      <c r="F1602" s="58" t="s">
        <v>1237</v>
      </c>
      <c r="G1602" s="161">
        <v>0</v>
      </c>
      <c r="H1602" s="161">
        <v>99</v>
      </c>
      <c r="I1602" s="148" t="s">
        <v>3</v>
      </c>
      <c r="J1602" s="58" t="s">
        <v>1406</v>
      </c>
      <c r="K1602" s="59" t="s">
        <v>4017</v>
      </c>
      <c r="L1602" s="57" t="s">
        <v>4878</v>
      </c>
      <c r="M1602" s="57" t="s">
        <v>4941</v>
      </c>
      <c r="N1602" s="57"/>
      <c r="O1602" s="57"/>
      <c r="P1602" s="56" t="s">
        <v>1835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2739</v>
      </c>
      <c r="X1602" s="59" t="s">
        <v>2278</v>
      </c>
      <c r="Y1602" s="59" t="s">
        <v>2278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4333</v>
      </c>
      <c r="D1603" s="53" t="s">
        <v>12</v>
      </c>
      <c r="E1603" s="58" t="s">
        <v>1240</v>
      </c>
      <c r="F1603" s="58" t="s">
        <v>1240</v>
      </c>
      <c r="G1603" s="161">
        <v>0</v>
      </c>
      <c r="H1603" s="165">
        <v>99</v>
      </c>
      <c r="I1603" s="148" t="s">
        <v>3</v>
      </c>
      <c r="J1603" s="58" t="s">
        <v>1406</v>
      </c>
      <c r="K1603" s="59" t="s">
        <v>4017</v>
      </c>
      <c r="L1603" s="57" t="s">
        <v>4878</v>
      </c>
      <c r="M1603" s="57" t="s">
        <v>4937</v>
      </c>
      <c r="N1603" s="57"/>
      <c r="O1603" s="57"/>
      <c r="P1603" s="56" t="s">
        <v>1839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2278</v>
      </c>
      <c r="X1603" s="59" t="s">
        <v>2278</v>
      </c>
      <c r="Y1603" s="59" t="s">
        <v>2278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3686</v>
      </c>
      <c r="D1604" s="53" t="s">
        <v>7</v>
      </c>
      <c r="E1604" s="58" t="s">
        <v>281</v>
      </c>
      <c r="F1604" s="58" t="s">
        <v>281</v>
      </c>
      <c r="G1604" s="161">
        <v>0</v>
      </c>
      <c r="H1604" s="161">
        <v>0</v>
      </c>
      <c r="I1604" s="148" t="s">
        <v>3</v>
      </c>
      <c r="J1604" s="58" t="s">
        <v>1406</v>
      </c>
      <c r="K1604" s="59" t="s">
        <v>4017</v>
      </c>
      <c r="L1604" s="57" t="s">
        <v>4878</v>
      </c>
      <c r="M1604" s="57" t="s">
        <v>4936</v>
      </c>
      <c r="N1604" s="57"/>
      <c r="O1604" s="57"/>
      <c r="P1604" s="56" t="s">
        <v>1843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2720</v>
      </c>
      <c r="X1604" s="59" t="s">
        <v>2278</v>
      </c>
      <c r="Y1604" s="59" t="s">
        <v>2278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3839</v>
      </c>
      <c r="D1605" s="53" t="s">
        <v>7</v>
      </c>
      <c r="E1605" s="58" t="s">
        <v>5019</v>
      </c>
      <c r="F1605" s="58" t="s">
        <v>5019</v>
      </c>
      <c r="G1605" s="161">
        <v>0</v>
      </c>
      <c r="H1605" s="161">
        <v>0</v>
      </c>
      <c r="I1605" s="148" t="s">
        <v>3</v>
      </c>
      <c r="J1605" s="58" t="s">
        <v>1406</v>
      </c>
      <c r="K1605" s="59" t="s">
        <v>4017</v>
      </c>
      <c r="L1605" s="57" t="s">
        <v>4878</v>
      </c>
      <c r="M1605" s="57" t="s">
        <v>4936</v>
      </c>
      <c r="N1605" s="57"/>
      <c r="O1605" s="57"/>
      <c r="P1605" s="56" t="s">
        <v>5012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2278</v>
      </c>
      <c r="X1605" s="59" t="s">
        <v>2278</v>
      </c>
      <c r="Y1605" s="59" t="s">
        <v>2278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3687</v>
      </c>
      <c r="D1606" s="53" t="s">
        <v>48</v>
      </c>
      <c r="E1606" s="58" t="s">
        <v>1243</v>
      </c>
      <c r="F1606" s="58" t="s">
        <v>1243</v>
      </c>
      <c r="G1606" s="161">
        <v>0</v>
      </c>
      <c r="H1606" s="161">
        <v>0</v>
      </c>
      <c r="I1606" s="148" t="s">
        <v>3</v>
      </c>
      <c r="J1606" s="58" t="s">
        <v>1406</v>
      </c>
      <c r="K1606" s="59" t="s">
        <v>4684</v>
      </c>
      <c r="L1606" s="57" t="s">
        <v>4878</v>
      </c>
      <c r="M1606" s="57" t="s">
        <v>4938</v>
      </c>
      <c r="N1606" s="57"/>
      <c r="O1606" s="57"/>
      <c r="P1606" s="56" t="s">
        <v>1847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2278</v>
      </c>
      <c r="X1606" s="59" t="s">
        <v>2278</v>
      </c>
      <c r="Y1606" s="59" t="s">
        <v>2278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3688</v>
      </c>
      <c r="D1607" s="53" t="s">
        <v>7</v>
      </c>
      <c r="E1607" s="58" t="s">
        <v>1244</v>
      </c>
      <c r="F1607" s="58" t="s">
        <v>1244</v>
      </c>
      <c r="G1607" s="161">
        <v>0</v>
      </c>
      <c r="H1607" s="161">
        <v>0</v>
      </c>
      <c r="I1607" s="148" t="s">
        <v>3</v>
      </c>
      <c r="J1607" s="58" t="s">
        <v>1406</v>
      </c>
      <c r="K1607" s="59" t="s">
        <v>4017</v>
      </c>
      <c r="L1607" s="57" t="s">
        <v>4878</v>
      </c>
      <c r="M1607" s="57" t="s">
        <v>4936</v>
      </c>
      <c r="N1607" s="57"/>
      <c r="O1607" s="57"/>
      <c r="P1607" s="56" t="s">
        <v>1848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2720</v>
      </c>
      <c r="X1607" s="59" t="s">
        <v>2278</v>
      </c>
      <c r="Y1607" s="59" t="s">
        <v>2278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3689</v>
      </c>
      <c r="D1608" s="53" t="s">
        <v>7</v>
      </c>
      <c r="E1608" s="58" t="s">
        <v>1245</v>
      </c>
      <c r="F1608" s="58" t="s">
        <v>1245</v>
      </c>
      <c r="G1608" s="161">
        <v>0</v>
      </c>
      <c r="H1608" s="161">
        <v>0</v>
      </c>
      <c r="I1608" s="148" t="s">
        <v>3</v>
      </c>
      <c r="J1608" s="58" t="s">
        <v>1406</v>
      </c>
      <c r="K1608" s="59" t="s">
        <v>4017</v>
      </c>
      <c r="L1608" s="57" t="s">
        <v>4878</v>
      </c>
      <c r="M1608" s="57" t="s">
        <v>4936</v>
      </c>
      <c r="N1608" s="57"/>
      <c r="O1608" s="57"/>
      <c r="P1608" s="56" t="s">
        <v>1849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2720</v>
      </c>
      <c r="X1608" s="59" t="s">
        <v>2278</v>
      </c>
      <c r="Y1608" s="59" t="s">
        <v>2278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4334</v>
      </c>
      <c r="D1609" s="53" t="s">
        <v>12</v>
      </c>
      <c r="E1609" s="58" t="s">
        <v>5025</v>
      </c>
      <c r="F1609" s="58" t="s">
        <v>5025</v>
      </c>
      <c r="G1609" s="161">
        <v>0</v>
      </c>
      <c r="H1609" s="165">
        <v>6</v>
      </c>
      <c r="I1609" s="148" t="s">
        <v>3</v>
      </c>
      <c r="J1609" s="58" t="s">
        <v>1406</v>
      </c>
      <c r="K1609" s="59" t="s">
        <v>4017</v>
      </c>
      <c r="L1609" s="57" t="s">
        <v>4878</v>
      </c>
      <c r="M1609" s="57" t="s">
        <v>4937</v>
      </c>
      <c r="N1609" s="57"/>
      <c r="O1609" s="57"/>
      <c r="P1609" s="56" t="s">
        <v>1855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2278</v>
      </c>
      <c r="X1609" s="59" t="s">
        <v>2278</v>
      </c>
      <c r="Y1609" s="59" t="s">
        <v>2278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3690</v>
      </c>
      <c r="D1610" s="53" t="s">
        <v>7</v>
      </c>
      <c r="E1610" s="77" t="s">
        <v>5026</v>
      </c>
      <c r="F1610" s="77" t="s">
        <v>5026</v>
      </c>
      <c r="G1610" s="161">
        <v>0</v>
      </c>
      <c r="H1610" s="161">
        <v>0</v>
      </c>
      <c r="I1610" s="148" t="s">
        <v>3</v>
      </c>
      <c r="J1610" s="58" t="s">
        <v>1406</v>
      </c>
      <c r="K1610" s="59" t="s">
        <v>4017</v>
      </c>
      <c r="L1610" s="57" t="s">
        <v>4878</v>
      </c>
      <c r="M1610" s="57" t="s">
        <v>4936</v>
      </c>
      <c r="N1610" s="57"/>
      <c r="O1610" s="57"/>
      <c r="P1610" s="56" t="s">
        <v>1856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2737</v>
      </c>
      <c r="X1610" s="59" t="s">
        <v>2278</v>
      </c>
      <c r="Y1610" s="59" t="s">
        <v>2278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7" t="s">
        <v>4657</v>
      </c>
      <c r="D1611" s="187" t="s">
        <v>12</v>
      </c>
      <c r="E1611" s="188" t="s">
        <v>4658</v>
      </c>
      <c r="F1611" s="188" t="s">
        <v>4658</v>
      </c>
      <c r="G1611" s="189">
        <v>0</v>
      </c>
      <c r="H1611" s="189">
        <v>15</v>
      </c>
      <c r="I1611" s="148" t="s">
        <v>3</v>
      </c>
      <c r="J1611" s="58" t="s">
        <v>1406</v>
      </c>
      <c r="K1611" s="59" t="s">
        <v>4017</v>
      </c>
      <c r="L1611" s="57" t="s">
        <v>4878</v>
      </c>
      <c r="M1611" s="57" t="s">
        <v>4937</v>
      </c>
      <c r="N1611" s="57"/>
      <c r="O1611" s="190"/>
      <c r="P1611" s="191" t="s">
        <v>4656</v>
      </c>
      <c r="Q1611" s="191"/>
      <c r="R1611" s="190"/>
      <c r="S1611" s="190" t="str">
        <f t="shared" si="342"/>
        <v/>
      </c>
      <c r="T1611" s="190" t="str">
        <f>IF(ISNA(VLOOKUP(AF1611,#REF!,1)),"//","")</f>
        <v/>
      </c>
      <c r="U1611" s="190"/>
      <c r="V1611">
        <f t="shared" si="343"/>
        <v>400</v>
      </c>
      <c r="W1611" s="186" t="s">
        <v>2278</v>
      </c>
      <c r="X1611" s="192" t="s">
        <v>2278</v>
      </c>
      <c r="Y1611" s="192" t="s">
        <v>2278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4638</v>
      </c>
      <c r="D1612" s="53" t="s">
        <v>7</v>
      </c>
      <c r="E1612" s="58" t="s">
        <v>1248</v>
      </c>
      <c r="F1612" s="58" t="s">
        <v>1248</v>
      </c>
      <c r="G1612" s="161">
        <v>0</v>
      </c>
      <c r="H1612" s="161">
        <v>0</v>
      </c>
      <c r="I1612" s="148" t="s">
        <v>3</v>
      </c>
      <c r="J1612" s="58" t="s">
        <v>1406</v>
      </c>
      <c r="K1612" s="59" t="s">
        <v>4017</v>
      </c>
      <c r="L1612" s="57" t="s">
        <v>4878</v>
      </c>
      <c r="M1612" s="57" t="s">
        <v>4936</v>
      </c>
      <c r="N1612" s="57"/>
      <c r="O1612" s="57"/>
      <c r="P1612" s="56" t="s">
        <v>1858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2278</v>
      </c>
      <c r="X1612" s="59" t="s">
        <v>2278</v>
      </c>
      <c r="Y1612" s="59" t="s">
        <v>2278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3515</v>
      </c>
      <c r="D1613" s="104" t="s">
        <v>7</v>
      </c>
      <c r="E1613" s="105" t="s">
        <v>94</v>
      </c>
      <c r="F1613" s="105" t="s">
        <v>94</v>
      </c>
      <c r="G1613" s="103">
        <v>0</v>
      </c>
      <c r="H1613" s="103">
        <v>0</v>
      </c>
      <c r="I1613" s="148" t="s">
        <v>3</v>
      </c>
      <c r="J1613" s="58" t="s">
        <v>1406</v>
      </c>
      <c r="K1613" s="106" t="s">
        <v>4017</v>
      </c>
      <c r="L1613" s="107" t="s">
        <v>4878</v>
      </c>
      <c r="M1613" s="57" t="s">
        <v>4936</v>
      </c>
      <c r="P1613" s="18" t="s">
        <v>1566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2716</v>
      </c>
      <c r="X1613" s="106" t="s">
        <v>2278</v>
      </c>
      <c r="Y1613" s="106" t="s">
        <v>2278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3693</v>
      </c>
      <c r="D1614" s="53" t="s">
        <v>7</v>
      </c>
      <c r="E1614" s="58" t="s">
        <v>288</v>
      </c>
      <c r="F1614" s="58" t="s">
        <v>288</v>
      </c>
      <c r="G1614" s="161">
        <v>0</v>
      </c>
      <c r="H1614" s="161">
        <v>0</v>
      </c>
      <c r="I1614" s="148" t="s">
        <v>3</v>
      </c>
      <c r="J1614" s="58" t="s">
        <v>1406</v>
      </c>
      <c r="K1614" s="59" t="s">
        <v>4017</v>
      </c>
      <c r="L1614" s="57" t="s">
        <v>4878</v>
      </c>
      <c r="M1614" s="57" t="s">
        <v>4936</v>
      </c>
      <c r="N1614" s="57"/>
      <c r="O1614" s="57"/>
      <c r="P1614" s="56" t="s">
        <v>1860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2278</v>
      </c>
      <c r="X1614" s="59" t="s">
        <v>2648</v>
      </c>
      <c r="Y1614" s="59" t="s">
        <v>2278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4335</v>
      </c>
      <c r="D1615" s="53" t="s">
        <v>12</v>
      </c>
      <c r="E1615" s="58" t="s">
        <v>1251</v>
      </c>
      <c r="F1615" s="58" t="s">
        <v>1251</v>
      </c>
      <c r="G1615" s="161">
        <v>1</v>
      </c>
      <c r="H1615" s="165">
        <v>34</v>
      </c>
      <c r="I1615" s="148" t="s">
        <v>3</v>
      </c>
      <c r="J1615" s="58" t="s">
        <v>1406</v>
      </c>
      <c r="K1615" s="59" t="s">
        <v>4017</v>
      </c>
      <c r="L1615" s="57" t="s">
        <v>4878</v>
      </c>
      <c r="M1615" s="57" t="s">
        <v>4937</v>
      </c>
      <c r="N1615" s="57"/>
      <c r="O1615" s="57"/>
      <c r="P1615" s="56" t="s">
        <v>1863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2278</v>
      </c>
      <c r="X1615" s="59" t="s">
        <v>2278</v>
      </c>
      <c r="Y1615" s="59" t="s">
        <v>2278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4639</v>
      </c>
      <c r="D1616" s="53" t="s">
        <v>7</v>
      </c>
      <c r="E1616" s="58" t="s">
        <v>290</v>
      </c>
      <c r="F1616" s="58" t="s">
        <v>290</v>
      </c>
      <c r="G1616" s="161">
        <v>0</v>
      </c>
      <c r="H1616" s="161">
        <v>0</v>
      </c>
      <c r="I1616" s="148" t="s">
        <v>3</v>
      </c>
      <c r="J1616" s="58" t="s">
        <v>1406</v>
      </c>
      <c r="K1616" s="59" t="s">
        <v>4017</v>
      </c>
      <c r="L1616" s="57" t="s">
        <v>4878</v>
      </c>
      <c r="M1616" s="57" t="s">
        <v>4936</v>
      </c>
      <c r="N1616" s="57"/>
      <c r="O1616" s="57"/>
      <c r="P1616" s="56" t="s">
        <v>1864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2278</v>
      </c>
      <c r="X1616" s="59" t="s">
        <v>2278</v>
      </c>
      <c r="Y1616" s="59" t="s">
        <v>2278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4920</v>
      </c>
      <c r="D1617" s="53" t="s">
        <v>4153</v>
      </c>
      <c r="E1617" s="58" t="s">
        <v>1253</v>
      </c>
      <c r="F1617" s="58" t="s">
        <v>1253</v>
      </c>
      <c r="G1617" s="161">
        <v>0</v>
      </c>
      <c r="H1617" s="161">
        <v>0</v>
      </c>
      <c r="I1617" s="148" t="s">
        <v>3</v>
      </c>
      <c r="J1617" s="58" t="s">
        <v>1407</v>
      </c>
      <c r="K1617" s="59" t="s">
        <v>3853</v>
      </c>
      <c r="L1617" s="57" t="s">
        <v>4878</v>
      </c>
      <c r="M1617" s="57" t="s">
        <v>4936</v>
      </c>
      <c r="N1617" s="57"/>
      <c r="O1617" s="57"/>
      <c r="P1617" s="56" t="s">
        <v>1866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2278</v>
      </c>
      <c r="X1617" s="59" t="s">
        <v>2648</v>
      </c>
      <c r="Y1617" s="59" t="s">
        <v>2278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4745</v>
      </c>
      <c r="D1618" s="53" t="s">
        <v>7</v>
      </c>
      <c r="E1618" s="58" t="s">
        <v>1254</v>
      </c>
      <c r="F1618" s="58" t="s">
        <v>1254</v>
      </c>
      <c r="G1618" s="161">
        <v>0</v>
      </c>
      <c r="H1618" s="161">
        <v>0</v>
      </c>
      <c r="I1618" s="148" t="s">
        <v>3</v>
      </c>
      <c r="J1618" s="58" t="s">
        <v>1406</v>
      </c>
      <c r="K1618" s="59" t="s">
        <v>4017</v>
      </c>
      <c r="L1618" s="57" t="s">
        <v>4878</v>
      </c>
      <c r="M1618" s="57" t="s">
        <v>4936</v>
      </c>
      <c r="N1618" s="57"/>
      <c r="O1618" s="57"/>
      <c r="P1618" s="56" t="s">
        <v>1867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2278</v>
      </c>
      <c r="X1618" s="59" t="s">
        <v>2278</v>
      </c>
      <c r="Y1618" s="59" t="s">
        <v>2278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4746</v>
      </c>
      <c r="D1619" s="53" t="s">
        <v>7</v>
      </c>
      <c r="E1619" s="58" t="s">
        <v>291</v>
      </c>
      <c r="F1619" s="58" t="s">
        <v>291</v>
      </c>
      <c r="G1619" s="161">
        <v>0</v>
      </c>
      <c r="H1619" s="161">
        <v>0</v>
      </c>
      <c r="I1619" s="148" t="s">
        <v>3</v>
      </c>
      <c r="J1619" s="58" t="s">
        <v>1406</v>
      </c>
      <c r="K1619" s="59" t="s">
        <v>4017</v>
      </c>
      <c r="L1619" s="57" t="s">
        <v>4878</v>
      </c>
      <c r="M1619" s="57" t="s">
        <v>4936</v>
      </c>
      <c r="N1619" s="57"/>
      <c r="O1619" s="57"/>
      <c r="P1619" s="56" t="s">
        <v>1868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2278</v>
      </c>
      <c r="X1619" s="59" t="s">
        <v>2278</v>
      </c>
      <c r="Y1619" s="59" t="s">
        <v>2278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4747</v>
      </c>
      <c r="D1620" s="53" t="s">
        <v>7</v>
      </c>
      <c r="E1620" s="58" t="s">
        <v>292</v>
      </c>
      <c r="F1620" s="58" t="s">
        <v>292</v>
      </c>
      <c r="G1620" s="161">
        <v>0</v>
      </c>
      <c r="H1620" s="161">
        <v>0</v>
      </c>
      <c r="I1620" s="148" t="s">
        <v>3</v>
      </c>
      <c r="J1620" s="58" t="s">
        <v>1406</v>
      </c>
      <c r="K1620" s="59" t="s">
        <v>4017</v>
      </c>
      <c r="L1620" s="57" t="s">
        <v>4878</v>
      </c>
      <c r="M1620" s="57" t="s">
        <v>4936</v>
      </c>
      <c r="N1620" s="57"/>
      <c r="O1620" s="57"/>
      <c r="P1620" s="56" t="s">
        <v>1869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2278</v>
      </c>
      <c r="X1620" s="59" t="s">
        <v>2278</v>
      </c>
      <c r="Y1620" s="59" t="s">
        <v>2278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4748</v>
      </c>
      <c r="D1621" s="53" t="s">
        <v>7</v>
      </c>
      <c r="E1621" s="58" t="s">
        <v>293</v>
      </c>
      <c r="F1621" s="58" t="s">
        <v>293</v>
      </c>
      <c r="G1621" s="161">
        <v>0</v>
      </c>
      <c r="H1621" s="161">
        <v>0</v>
      </c>
      <c r="I1621" s="148" t="s">
        <v>3</v>
      </c>
      <c r="J1621" s="58" t="s">
        <v>1406</v>
      </c>
      <c r="K1621" s="59" t="s">
        <v>4017</v>
      </c>
      <c r="L1621" s="57" t="s">
        <v>4878</v>
      </c>
      <c r="M1621" s="57" t="s">
        <v>4936</v>
      </c>
      <c r="N1621" s="57"/>
      <c r="O1621" s="57"/>
      <c r="P1621" s="56" t="s">
        <v>1870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2278</v>
      </c>
      <c r="X1621" s="59" t="s">
        <v>2278</v>
      </c>
      <c r="Y1621" s="59" t="s">
        <v>2278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4709</v>
      </c>
      <c r="D1622" s="53" t="s">
        <v>7</v>
      </c>
      <c r="E1622" s="58" t="s">
        <v>4710</v>
      </c>
      <c r="F1622" s="58" t="s">
        <v>4710</v>
      </c>
      <c r="G1622" s="161">
        <v>0</v>
      </c>
      <c r="H1622" s="161">
        <v>0</v>
      </c>
      <c r="I1622" s="148" t="s">
        <v>3</v>
      </c>
      <c r="J1622" s="58" t="s">
        <v>1406</v>
      </c>
      <c r="K1622" s="59" t="s">
        <v>4017</v>
      </c>
      <c r="L1622" s="57" t="s">
        <v>4878</v>
      </c>
      <c r="M1622" s="57" t="s">
        <v>4936</v>
      </c>
      <c r="N1622" s="57"/>
      <c r="O1622" s="57"/>
      <c r="P1622" s="56" t="s">
        <v>4735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2278</v>
      </c>
      <c r="X1622" s="59" t="s">
        <v>2278</v>
      </c>
      <c r="Y1622" s="59" t="s">
        <v>2278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3695</v>
      </c>
      <c r="D1623" s="53" t="s">
        <v>7</v>
      </c>
      <c r="E1623" s="58" t="s">
        <v>518</v>
      </c>
      <c r="F1623" s="58" t="s">
        <v>518</v>
      </c>
      <c r="G1623" s="161">
        <v>0</v>
      </c>
      <c r="H1623" s="161">
        <v>0</v>
      </c>
      <c r="I1623" s="148" t="s">
        <v>3</v>
      </c>
      <c r="J1623" s="58" t="s">
        <v>1406</v>
      </c>
      <c r="K1623" s="59" t="s">
        <v>4017</v>
      </c>
      <c r="L1623" s="57" t="s">
        <v>4878</v>
      </c>
      <c r="M1623" s="57" t="s">
        <v>4936</v>
      </c>
      <c r="N1623" s="57"/>
      <c r="O1623" s="57"/>
      <c r="P1623" s="56" t="s">
        <v>3458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3696</v>
      </c>
      <c r="D1624" s="53" t="s">
        <v>7</v>
      </c>
      <c r="E1624" s="58" t="s">
        <v>300</v>
      </c>
      <c r="F1624" s="58" t="s">
        <v>300</v>
      </c>
      <c r="G1624" s="161">
        <v>0</v>
      </c>
      <c r="H1624" s="161">
        <v>0</v>
      </c>
      <c r="I1624" s="148" t="s">
        <v>3</v>
      </c>
      <c r="J1624" s="58" t="s">
        <v>1406</v>
      </c>
      <c r="K1624" s="59" t="s">
        <v>4017</v>
      </c>
      <c r="L1624" s="57" t="s">
        <v>4878</v>
      </c>
      <c r="M1624" s="57" t="s">
        <v>4938</v>
      </c>
      <c r="N1624" s="57"/>
      <c r="O1624" s="57"/>
      <c r="P1624" s="56" t="s">
        <v>1879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2278</v>
      </c>
      <c r="X1624" s="59" t="s">
        <v>2278</v>
      </c>
      <c r="Y1624" s="59" t="s">
        <v>2278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3697</v>
      </c>
      <c r="D1625" s="53" t="s">
        <v>12</v>
      </c>
      <c r="E1625" s="58" t="s">
        <v>303</v>
      </c>
      <c r="F1625" s="58" t="s">
        <v>303</v>
      </c>
      <c r="G1625" s="161">
        <v>0</v>
      </c>
      <c r="H1625" s="161">
        <v>15</v>
      </c>
      <c r="I1625" s="148" t="s">
        <v>3</v>
      </c>
      <c r="J1625" s="58" t="s">
        <v>1406</v>
      </c>
      <c r="K1625" s="59" t="s">
        <v>4017</v>
      </c>
      <c r="L1625" s="57" t="s">
        <v>4878</v>
      </c>
      <c r="M1625" s="57" t="s">
        <v>4937</v>
      </c>
      <c r="N1625" s="57"/>
      <c r="O1625" s="57"/>
      <c r="P1625" s="56" t="s">
        <v>1882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2738</v>
      </c>
      <c r="X1625" s="59" t="s">
        <v>2654</v>
      </c>
      <c r="Y1625" s="59" t="s">
        <v>2278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3698</v>
      </c>
      <c r="D1626" s="53" t="s">
        <v>7</v>
      </c>
      <c r="E1626" s="58" t="s">
        <v>306</v>
      </c>
      <c r="F1626" s="58" t="s">
        <v>306</v>
      </c>
      <c r="G1626" s="161">
        <v>0</v>
      </c>
      <c r="H1626" s="161">
        <v>0</v>
      </c>
      <c r="I1626" s="148" t="s">
        <v>3</v>
      </c>
      <c r="J1626" s="58" t="s">
        <v>1406</v>
      </c>
      <c r="K1626" s="59" t="s">
        <v>4017</v>
      </c>
      <c r="L1626" s="57" t="s">
        <v>4878</v>
      </c>
      <c r="M1626" s="57" t="s">
        <v>4936</v>
      </c>
      <c r="N1626" s="57"/>
      <c r="O1626" s="57"/>
      <c r="P1626" s="56" t="s">
        <v>1884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2737</v>
      </c>
      <c r="X1626" s="59" t="s">
        <v>2278</v>
      </c>
      <c r="Y1626" s="59" t="s">
        <v>2278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3699</v>
      </c>
      <c r="D1627" s="53" t="s">
        <v>7</v>
      </c>
      <c r="E1627" s="58" t="s">
        <v>308</v>
      </c>
      <c r="F1627" s="58" t="s">
        <v>308</v>
      </c>
      <c r="G1627" s="161">
        <v>0</v>
      </c>
      <c r="H1627" s="161">
        <v>0</v>
      </c>
      <c r="I1627" s="148" t="s">
        <v>3</v>
      </c>
      <c r="J1627" s="58" t="s">
        <v>1406</v>
      </c>
      <c r="K1627" s="59" t="s">
        <v>4017</v>
      </c>
      <c r="L1627" s="57" t="s">
        <v>4878</v>
      </c>
      <c r="M1627" s="57" t="s">
        <v>4936</v>
      </c>
      <c r="N1627" s="57"/>
      <c r="O1627" s="57"/>
      <c r="P1627" s="56" t="s">
        <v>1888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2716</v>
      </c>
      <c r="X1627" s="59" t="s">
        <v>2278</v>
      </c>
      <c r="Y1627" s="59" t="s">
        <v>2278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3839</v>
      </c>
      <c r="D1628" s="53" t="s">
        <v>7</v>
      </c>
      <c r="E1628" s="58" t="s">
        <v>5020</v>
      </c>
      <c r="F1628" s="58" t="s">
        <v>5020</v>
      </c>
      <c r="G1628" s="161">
        <v>0</v>
      </c>
      <c r="H1628" s="161">
        <v>0</v>
      </c>
      <c r="I1628" s="148" t="s">
        <v>3</v>
      </c>
      <c r="J1628" s="58" t="s">
        <v>1406</v>
      </c>
      <c r="K1628" s="59" t="s">
        <v>4017</v>
      </c>
      <c r="L1628" s="57" t="s">
        <v>4878</v>
      </c>
      <c r="M1628" s="57" t="s">
        <v>4936</v>
      </c>
      <c r="N1628" s="57"/>
      <c r="O1628" s="57"/>
      <c r="P1628" s="56" t="s">
        <v>5013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2278</v>
      </c>
      <c r="X1628" s="59" t="s">
        <v>2278</v>
      </c>
      <c r="Y1628" s="59" t="s">
        <v>2278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3700</v>
      </c>
      <c r="D1629" s="53" t="s">
        <v>7</v>
      </c>
      <c r="E1629" s="58" t="s">
        <v>1258</v>
      </c>
      <c r="F1629" s="58" t="s">
        <v>309</v>
      </c>
      <c r="G1629" s="161">
        <v>0</v>
      </c>
      <c r="H1629" s="161">
        <v>0</v>
      </c>
      <c r="I1629" s="148" t="s">
        <v>3</v>
      </c>
      <c r="J1629" s="58" t="s">
        <v>1406</v>
      </c>
      <c r="K1629" s="59" t="s">
        <v>4017</v>
      </c>
      <c r="L1629" s="57" t="s">
        <v>4878</v>
      </c>
      <c r="M1629" s="57" t="s">
        <v>4936</v>
      </c>
      <c r="N1629" s="57"/>
      <c r="O1629" s="57"/>
      <c r="P1629" s="56" t="s">
        <v>1889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2278</v>
      </c>
      <c r="X1629" s="59" t="s">
        <v>2278</v>
      </c>
      <c r="Y1629" s="59" t="s">
        <v>2278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4301</v>
      </c>
      <c r="D1630" s="53" t="s">
        <v>7</v>
      </c>
      <c r="E1630" s="58" t="s">
        <v>310</v>
      </c>
      <c r="F1630" s="58" t="s">
        <v>310</v>
      </c>
      <c r="G1630" s="161">
        <v>0</v>
      </c>
      <c r="H1630" s="161">
        <v>0</v>
      </c>
      <c r="I1630" s="148" t="s">
        <v>3</v>
      </c>
      <c r="J1630" s="58" t="s">
        <v>1406</v>
      </c>
      <c r="K1630" s="59" t="s">
        <v>4017</v>
      </c>
      <c r="L1630" s="57" t="s">
        <v>4878</v>
      </c>
      <c r="M1630" s="57" t="s">
        <v>4936</v>
      </c>
      <c r="N1630" s="57"/>
      <c r="O1630" s="57"/>
      <c r="P1630" s="56" t="s">
        <v>1890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2278</v>
      </c>
      <c r="X1630" s="59" t="s">
        <v>2278</v>
      </c>
      <c r="Y1630" s="59" t="s">
        <v>2278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3701</v>
      </c>
      <c r="D1631" s="53" t="s">
        <v>7</v>
      </c>
      <c r="E1631" s="58" t="s">
        <v>1259</v>
      </c>
      <c r="F1631" s="58" t="s">
        <v>311</v>
      </c>
      <c r="G1631" s="161">
        <v>0</v>
      </c>
      <c r="H1631" s="161">
        <v>0</v>
      </c>
      <c r="I1631" s="148" t="s">
        <v>3</v>
      </c>
      <c r="J1631" s="58" t="s">
        <v>1406</v>
      </c>
      <c r="K1631" s="59" t="s">
        <v>4017</v>
      </c>
      <c r="L1631" s="57" t="s">
        <v>4878</v>
      </c>
      <c r="M1631" s="57" t="s">
        <v>4936</v>
      </c>
      <c r="N1631" s="57"/>
      <c r="O1631" s="57"/>
      <c r="P1631" s="56" t="s">
        <v>1891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2278</v>
      </c>
      <c r="X1631" s="59" t="s">
        <v>2278</v>
      </c>
      <c r="Y1631" s="59" t="s">
        <v>2278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3702</v>
      </c>
      <c r="D1632" s="53" t="s">
        <v>7</v>
      </c>
      <c r="E1632" s="58" t="s">
        <v>1260</v>
      </c>
      <c r="F1632" s="58" t="s">
        <v>312</v>
      </c>
      <c r="G1632" s="161">
        <v>0</v>
      </c>
      <c r="H1632" s="161">
        <v>0</v>
      </c>
      <c r="I1632" s="148" t="s">
        <v>3</v>
      </c>
      <c r="J1632" s="58" t="s">
        <v>1406</v>
      </c>
      <c r="K1632" s="59" t="s">
        <v>4017</v>
      </c>
      <c r="L1632" s="57" t="s">
        <v>4878</v>
      </c>
      <c r="M1632" s="57" t="s">
        <v>4936</v>
      </c>
      <c r="N1632" s="57"/>
      <c r="O1632" s="57"/>
      <c r="P1632" s="56" t="s">
        <v>1892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2278</v>
      </c>
      <c r="X1632" s="59" t="s">
        <v>2278</v>
      </c>
      <c r="Y1632" s="59" t="s">
        <v>2278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3703</v>
      </c>
      <c r="D1633" s="53" t="s">
        <v>7</v>
      </c>
      <c r="E1633" s="58" t="s">
        <v>1261</v>
      </c>
      <c r="F1633" s="58" t="s">
        <v>313</v>
      </c>
      <c r="G1633" s="161">
        <v>0</v>
      </c>
      <c r="H1633" s="161">
        <v>0</v>
      </c>
      <c r="I1633" s="148" t="s">
        <v>3</v>
      </c>
      <c r="J1633" s="58" t="s">
        <v>1406</v>
      </c>
      <c r="K1633" s="59" t="s">
        <v>4017</v>
      </c>
      <c r="L1633" s="57" t="s">
        <v>4878</v>
      </c>
      <c r="M1633" s="57" t="s">
        <v>4936</v>
      </c>
      <c r="N1633" s="57"/>
      <c r="O1633" s="57"/>
      <c r="P1633" s="56" t="s">
        <v>1893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2278</v>
      </c>
      <c r="X1633" s="59" t="s">
        <v>2278</v>
      </c>
      <c r="Y1633" s="59" t="s">
        <v>2278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4744</v>
      </c>
      <c r="D1634" s="53" t="s">
        <v>7</v>
      </c>
      <c r="E1634" s="58" t="s">
        <v>314</v>
      </c>
      <c r="F1634" s="58" t="s">
        <v>314</v>
      </c>
      <c r="G1634" s="161">
        <v>0</v>
      </c>
      <c r="H1634" s="161">
        <v>0</v>
      </c>
      <c r="I1634" s="148" t="s">
        <v>3</v>
      </c>
      <c r="J1634" s="58" t="s">
        <v>1406</v>
      </c>
      <c r="K1634" s="59" t="s">
        <v>4017</v>
      </c>
      <c r="L1634" s="57" t="s">
        <v>4878</v>
      </c>
      <c r="M1634" s="57" t="s">
        <v>4936</v>
      </c>
      <c r="N1634" s="57"/>
      <c r="O1634" s="57"/>
      <c r="P1634" s="56" t="s">
        <v>1894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2278</v>
      </c>
      <c r="X1634" s="59" t="s">
        <v>2278</v>
      </c>
      <c r="Y1634" s="59" t="s">
        <v>2278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4288</v>
      </c>
      <c r="D1635" s="53" t="s">
        <v>7</v>
      </c>
      <c r="E1635" s="58" t="s">
        <v>315</v>
      </c>
      <c r="F1635" s="58" t="s">
        <v>315</v>
      </c>
      <c r="G1635" s="161">
        <v>0</v>
      </c>
      <c r="H1635" s="161">
        <v>0</v>
      </c>
      <c r="I1635" s="148" t="s">
        <v>3</v>
      </c>
      <c r="J1635" s="58" t="s">
        <v>1406</v>
      </c>
      <c r="K1635" s="59" t="s">
        <v>4017</v>
      </c>
      <c r="L1635" s="57" t="s">
        <v>4878</v>
      </c>
      <c r="M1635" s="57" t="s">
        <v>4936</v>
      </c>
      <c r="N1635" s="57"/>
      <c r="O1635" s="57"/>
      <c r="P1635" s="56" t="s">
        <v>1895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2278</v>
      </c>
      <c r="X1635" s="59" t="s">
        <v>2278</v>
      </c>
      <c r="Y1635" s="59" t="s">
        <v>2278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3704</v>
      </c>
      <c r="D1636" s="53" t="s">
        <v>7</v>
      </c>
      <c r="E1636" s="58" t="s">
        <v>1262</v>
      </c>
      <c r="F1636" s="58" t="s">
        <v>1263</v>
      </c>
      <c r="G1636" s="161">
        <v>0</v>
      </c>
      <c r="H1636" s="161">
        <v>0</v>
      </c>
      <c r="I1636" s="148" t="s">
        <v>3</v>
      </c>
      <c r="J1636" s="58" t="s">
        <v>1406</v>
      </c>
      <c r="K1636" s="59" t="s">
        <v>4017</v>
      </c>
      <c r="L1636" s="57" t="s">
        <v>4878</v>
      </c>
      <c r="M1636" s="57" t="s">
        <v>4936</v>
      </c>
      <c r="N1636" s="57"/>
      <c r="O1636" s="57"/>
      <c r="P1636" s="56" t="s">
        <v>1896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2278</v>
      </c>
      <c r="X1636" s="59" t="s">
        <v>2278</v>
      </c>
      <c r="Y1636" s="59" t="s">
        <v>2278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3705</v>
      </c>
      <c r="D1637" s="53" t="s">
        <v>7</v>
      </c>
      <c r="E1637" s="58" t="s">
        <v>1264</v>
      </c>
      <c r="F1637" s="58" t="s">
        <v>316</v>
      </c>
      <c r="G1637" s="161">
        <v>0</v>
      </c>
      <c r="H1637" s="161">
        <v>0</v>
      </c>
      <c r="I1637" s="148" t="s">
        <v>3</v>
      </c>
      <c r="J1637" s="58" t="s">
        <v>1406</v>
      </c>
      <c r="K1637" s="59" t="s">
        <v>4017</v>
      </c>
      <c r="L1637" s="57" t="s">
        <v>4878</v>
      </c>
      <c r="M1637" s="57" t="s">
        <v>4936</v>
      </c>
      <c r="N1637" s="57"/>
      <c r="O1637" s="57"/>
      <c r="P1637" s="56" t="s">
        <v>1897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2278</v>
      </c>
      <c r="X1637" s="59" t="s">
        <v>2278</v>
      </c>
      <c r="Y1637" s="59" t="s">
        <v>2278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3706</v>
      </c>
      <c r="D1638" s="53" t="s">
        <v>7</v>
      </c>
      <c r="E1638" s="58" t="s">
        <v>320</v>
      </c>
      <c r="F1638" s="58" t="s">
        <v>320</v>
      </c>
      <c r="G1638" s="161">
        <v>0</v>
      </c>
      <c r="H1638" s="161">
        <v>0</v>
      </c>
      <c r="I1638" s="148" t="s">
        <v>3</v>
      </c>
      <c r="J1638" s="58" t="s">
        <v>1406</v>
      </c>
      <c r="K1638" s="59" t="s">
        <v>4017</v>
      </c>
      <c r="L1638" s="57" t="s">
        <v>4878</v>
      </c>
      <c r="M1638" s="57" t="s">
        <v>4936</v>
      </c>
      <c r="N1638" s="57"/>
      <c r="O1638" s="57"/>
      <c r="P1638" s="56" t="s">
        <v>1901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2716</v>
      </c>
      <c r="X1638" s="59" t="s">
        <v>2278</v>
      </c>
      <c r="Y1638" s="59" t="s">
        <v>2278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3636</v>
      </c>
      <c r="D1639" s="53" t="s">
        <v>1000</v>
      </c>
      <c r="E1639" s="58" t="s">
        <v>321</v>
      </c>
      <c r="F1639" s="58" t="s">
        <v>321</v>
      </c>
      <c r="G1639" s="161">
        <v>0</v>
      </c>
      <c r="H1639" s="161">
        <v>0</v>
      </c>
      <c r="I1639" s="148" t="s">
        <v>3</v>
      </c>
      <c r="J1639" s="58" t="s">
        <v>1406</v>
      </c>
      <c r="K1639" s="59" t="s">
        <v>4017</v>
      </c>
      <c r="L1639" s="57" t="s">
        <v>4878</v>
      </c>
      <c r="M1639" s="57" t="s">
        <v>4936</v>
      </c>
      <c r="N1639" s="57"/>
      <c r="O1639" s="57"/>
      <c r="P1639" s="56" t="s">
        <v>1902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2747</v>
      </c>
      <c r="X1639" s="59" t="s">
        <v>2654</v>
      </c>
      <c r="Y1639" s="59" t="s">
        <v>2278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4640</v>
      </c>
      <c r="D1640" s="100" t="s">
        <v>12</v>
      </c>
      <c r="E1640" s="211" t="s">
        <v>2589</v>
      </c>
      <c r="F1640" s="211" t="s">
        <v>322</v>
      </c>
      <c r="G1640" s="212">
        <v>1</v>
      </c>
      <c r="H1640" s="212">
        <v>99</v>
      </c>
      <c r="I1640" s="148" t="s">
        <v>3</v>
      </c>
      <c r="J1640" s="58" t="s">
        <v>1406</v>
      </c>
      <c r="K1640" s="59" t="s">
        <v>4017</v>
      </c>
      <c r="L1640" s="57" t="s">
        <v>4878</v>
      </c>
      <c r="M1640" s="57" t="s">
        <v>4937</v>
      </c>
      <c r="N1640" s="57"/>
      <c r="O1640" s="57"/>
      <c r="P1640" s="56" t="s">
        <v>2586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2278</v>
      </c>
      <c r="X1640" s="59" t="s">
        <v>2278</v>
      </c>
      <c r="Y1640" s="59" t="s">
        <v>2278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4927</v>
      </c>
      <c r="D1641" s="53" t="s">
        <v>12</v>
      </c>
      <c r="E1641" s="58" t="s">
        <v>326</v>
      </c>
      <c r="F1641" s="58" t="s">
        <v>326</v>
      </c>
      <c r="G1641" s="161">
        <v>0</v>
      </c>
      <c r="H1641" s="161">
        <v>255</v>
      </c>
      <c r="I1641" s="148" t="s">
        <v>3</v>
      </c>
      <c r="J1641" s="58" t="s">
        <v>1406</v>
      </c>
      <c r="K1641" s="59" t="s">
        <v>4017</v>
      </c>
      <c r="L1641" s="57" t="s">
        <v>4878</v>
      </c>
      <c r="M1641" s="57" t="s">
        <v>4964</v>
      </c>
      <c r="N1641" s="57"/>
      <c r="O1641" s="57"/>
      <c r="P1641" s="56" t="s">
        <v>1906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2278</v>
      </c>
      <c r="X1641" s="59" t="s">
        <v>2278</v>
      </c>
      <c r="Y1641" s="59" t="s">
        <v>2278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3707</v>
      </c>
      <c r="D1642" s="53" t="s">
        <v>7</v>
      </c>
      <c r="E1642" s="58" t="s">
        <v>329</v>
      </c>
      <c r="F1642" s="58" t="s">
        <v>329</v>
      </c>
      <c r="G1642" s="161">
        <v>0</v>
      </c>
      <c r="H1642" s="161">
        <v>0</v>
      </c>
      <c r="I1642" s="148" t="s">
        <v>3</v>
      </c>
      <c r="J1642" s="58" t="s">
        <v>1406</v>
      </c>
      <c r="K1642" s="59" t="s">
        <v>4017</v>
      </c>
      <c r="L1642" s="57" t="s">
        <v>4878</v>
      </c>
      <c r="M1642" s="57" t="s">
        <v>4936</v>
      </c>
      <c r="N1642" s="57"/>
      <c r="O1642" s="57"/>
      <c r="P1642" s="56" t="s">
        <v>1908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2278</v>
      </c>
      <c r="X1642" s="59" t="s">
        <v>2278</v>
      </c>
      <c r="Y1642" s="59" t="s">
        <v>2278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3708</v>
      </c>
      <c r="D1643" s="53" t="s">
        <v>7</v>
      </c>
      <c r="E1643" s="58" t="s">
        <v>1266</v>
      </c>
      <c r="F1643" s="58" t="s">
        <v>1266</v>
      </c>
      <c r="G1643" s="161">
        <v>0</v>
      </c>
      <c r="H1643" s="161">
        <v>0</v>
      </c>
      <c r="I1643" s="148" t="s">
        <v>3</v>
      </c>
      <c r="J1643" s="58" t="s">
        <v>1406</v>
      </c>
      <c r="K1643" s="59" t="s">
        <v>4017</v>
      </c>
      <c r="L1643" s="57" t="s">
        <v>4878</v>
      </c>
      <c r="M1643" s="57" t="s">
        <v>4936</v>
      </c>
      <c r="N1643" s="57"/>
      <c r="O1643" s="57"/>
      <c r="P1643" s="56" t="s">
        <v>1909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2278</v>
      </c>
      <c r="X1643" s="59" t="s">
        <v>2278</v>
      </c>
      <c r="Y1643" s="59" t="s">
        <v>2278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3709</v>
      </c>
      <c r="D1644" s="53" t="s">
        <v>7</v>
      </c>
      <c r="E1644" s="58" t="s">
        <v>2788</v>
      </c>
      <c r="F1644" s="58" t="s">
        <v>2788</v>
      </c>
      <c r="G1644" s="161">
        <v>0</v>
      </c>
      <c r="H1644" s="161">
        <v>0</v>
      </c>
      <c r="I1644" s="148" t="s">
        <v>3</v>
      </c>
      <c r="J1644" s="58" t="s">
        <v>1406</v>
      </c>
      <c r="K1644" s="59" t="s">
        <v>4017</v>
      </c>
      <c r="L1644" s="57" t="s">
        <v>4878</v>
      </c>
      <c r="M1644" s="57" t="s">
        <v>4936</v>
      </c>
      <c r="N1644" s="57"/>
      <c r="O1644" s="57"/>
      <c r="P1644" s="56" t="s">
        <v>2789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2737</v>
      </c>
      <c r="X1644" s="59" t="s">
        <v>2278</v>
      </c>
      <c r="Y1644" s="59" t="s">
        <v>2278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3710</v>
      </c>
      <c r="D1645" s="53" t="s">
        <v>7</v>
      </c>
      <c r="E1645" s="58" t="s">
        <v>1267</v>
      </c>
      <c r="F1645" s="58" t="s">
        <v>1267</v>
      </c>
      <c r="G1645" s="161">
        <v>0</v>
      </c>
      <c r="H1645" s="161">
        <v>0</v>
      </c>
      <c r="I1645" s="148" t="s">
        <v>3</v>
      </c>
      <c r="J1645" s="58" t="s">
        <v>1406</v>
      </c>
      <c r="K1645" s="59" t="s">
        <v>4017</v>
      </c>
      <c r="L1645" s="57" t="s">
        <v>4878</v>
      </c>
      <c r="M1645" s="57" t="s">
        <v>4936</v>
      </c>
      <c r="N1645" s="57"/>
      <c r="O1645" s="57"/>
      <c r="P1645" s="56" t="s">
        <v>1910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2278</v>
      </c>
      <c r="X1645" s="59" t="s">
        <v>2278</v>
      </c>
      <c r="Y1645" s="59" t="s">
        <v>2278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4769</v>
      </c>
      <c r="D1646" s="53" t="s">
        <v>4828</v>
      </c>
      <c r="E1646" s="58" t="s">
        <v>1268</v>
      </c>
      <c r="F1646" s="58" t="s">
        <v>1268</v>
      </c>
      <c r="G1646" s="161">
        <v>0</v>
      </c>
      <c r="H1646" s="161">
        <v>99</v>
      </c>
      <c r="I1646" s="148" t="s">
        <v>3</v>
      </c>
      <c r="J1646" s="58" t="s">
        <v>1406</v>
      </c>
      <c r="K1646" s="59" t="s">
        <v>3853</v>
      </c>
      <c r="L1646" s="57" t="s">
        <v>4878</v>
      </c>
      <c r="M1646" s="57" t="s">
        <v>4941</v>
      </c>
      <c r="N1646" s="57"/>
      <c r="O1646" s="57"/>
      <c r="P1646" s="56" t="s">
        <v>1911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2278</v>
      </c>
      <c r="X1646" s="59" t="s">
        <v>2278</v>
      </c>
      <c r="Y1646" s="59" t="s">
        <v>2278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3711</v>
      </c>
      <c r="D1647" s="53" t="s">
        <v>7</v>
      </c>
      <c r="E1647" s="58" t="s">
        <v>333</v>
      </c>
      <c r="F1647" s="58" t="s">
        <v>333</v>
      </c>
      <c r="G1647" s="161">
        <v>0</v>
      </c>
      <c r="H1647" s="161">
        <v>0</v>
      </c>
      <c r="I1647" s="148" t="s">
        <v>3</v>
      </c>
      <c r="J1647" s="58" t="s">
        <v>1406</v>
      </c>
      <c r="K1647" s="59" t="s">
        <v>4017</v>
      </c>
      <c r="L1647" s="57" t="s">
        <v>4878</v>
      </c>
      <c r="M1647" s="57" t="s">
        <v>4936</v>
      </c>
      <c r="N1647" s="57"/>
      <c r="O1647" s="57"/>
      <c r="P1647" s="56" t="s">
        <v>1915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2737</v>
      </c>
      <c r="X1647" s="59" t="s">
        <v>2278</v>
      </c>
      <c r="Y1647" s="59" t="s">
        <v>2278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3842</v>
      </c>
      <c r="D1648" s="137" t="s">
        <v>4302</v>
      </c>
      <c r="E1648" s="58" t="s">
        <v>2537</v>
      </c>
      <c r="F1648" s="58" t="s">
        <v>2537</v>
      </c>
      <c r="G1648" s="161">
        <v>0</v>
      </c>
      <c r="H1648" s="161">
        <v>0</v>
      </c>
      <c r="I1648" s="148" t="s">
        <v>3</v>
      </c>
      <c r="J1648" s="58" t="s">
        <v>1406</v>
      </c>
      <c r="K1648" s="59" t="s">
        <v>3853</v>
      </c>
      <c r="L1648" s="57" t="s">
        <v>4878</v>
      </c>
      <c r="M1648" s="57" t="s">
        <v>4938</v>
      </c>
      <c r="N1648" s="57"/>
      <c r="O1648" s="57"/>
      <c r="P1648" s="56" t="s">
        <v>1917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2278</v>
      </c>
      <c r="X1648" s="59" t="s">
        <v>2278</v>
      </c>
      <c r="Y1648" s="59" t="s">
        <v>2278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3712</v>
      </c>
      <c r="D1649" s="53" t="s">
        <v>2319</v>
      </c>
      <c r="E1649" s="58" t="s">
        <v>1272</v>
      </c>
      <c r="F1649" s="58" t="s">
        <v>272</v>
      </c>
      <c r="G1649" s="161">
        <v>0</v>
      </c>
      <c r="H1649" s="161">
        <v>99</v>
      </c>
      <c r="I1649" s="148" t="s">
        <v>3</v>
      </c>
      <c r="J1649" s="58" t="s">
        <v>1406</v>
      </c>
      <c r="K1649" s="59" t="s">
        <v>4017</v>
      </c>
      <c r="L1649" s="57" t="s">
        <v>4878</v>
      </c>
      <c r="M1649" s="57" t="s">
        <v>4941</v>
      </c>
      <c r="N1649" s="57"/>
      <c r="O1649" s="57"/>
      <c r="P1649" s="56" t="s">
        <v>1920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2278</v>
      </c>
      <c r="X1649" s="59" t="s">
        <v>2278</v>
      </c>
      <c r="Y1649" s="59" t="s">
        <v>2278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3713</v>
      </c>
      <c r="D1650" s="53" t="s">
        <v>7</v>
      </c>
      <c r="E1650" s="58" t="s">
        <v>1273</v>
      </c>
      <c r="F1650" s="58" t="s">
        <v>1273</v>
      </c>
      <c r="G1650" s="161">
        <v>0</v>
      </c>
      <c r="H1650" s="161">
        <v>0</v>
      </c>
      <c r="I1650" s="148" t="s">
        <v>3</v>
      </c>
      <c r="J1650" s="58" t="s">
        <v>1406</v>
      </c>
      <c r="K1650" s="59" t="s">
        <v>4017</v>
      </c>
      <c r="L1650" s="57" t="s">
        <v>4878</v>
      </c>
      <c r="M1650" s="57" t="s">
        <v>4936</v>
      </c>
      <c r="N1650" s="57"/>
      <c r="O1650" s="57"/>
      <c r="P1650" s="56" t="s">
        <v>1921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2739</v>
      </c>
      <c r="X1650" s="59" t="s">
        <v>2278</v>
      </c>
      <c r="Y1650" s="59" t="s">
        <v>2278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3714</v>
      </c>
      <c r="D1651" s="53" t="s">
        <v>7</v>
      </c>
      <c r="E1651" s="58" t="s">
        <v>1274</v>
      </c>
      <c r="F1651" s="58" t="s">
        <v>1274</v>
      </c>
      <c r="G1651" s="161">
        <v>0</v>
      </c>
      <c r="H1651" s="161">
        <v>0</v>
      </c>
      <c r="I1651" s="148" t="s">
        <v>3</v>
      </c>
      <c r="J1651" s="58" t="s">
        <v>1406</v>
      </c>
      <c r="K1651" s="59" t="s">
        <v>4017</v>
      </c>
      <c r="L1651" s="57" t="s">
        <v>4878</v>
      </c>
      <c r="M1651" s="57" t="s">
        <v>4936</v>
      </c>
      <c r="N1651" s="57"/>
      <c r="O1651" s="57"/>
      <c r="P1651" s="56" t="s">
        <v>1922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2739</v>
      </c>
      <c r="X1651" s="59" t="s">
        <v>2278</v>
      </c>
      <c r="Y1651" s="59" t="s">
        <v>2278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 s="107" customFormat="1">
      <c r="A1652" s="50">
        <f t="shared" si="348"/>
        <v>1652</v>
      </c>
      <c r="B1652" s="49">
        <f t="shared" si="349"/>
        <v>1614</v>
      </c>
      <c r="C1652" s="104" t="s">
        <v>3519</v>
      </c>
      <c r="D1652" s="137" t="s">
        <v>4946</v>
      </c>
      <c r="E1652" s="105" t="s">
        <v>1159</v>
      </c>
      <c r="F1652" s="105" t="s">
        <v>4889</v>
      </c>
      <c r="G1652" s="103">
        <v>0</v>
      </c>
      <c r="H1652" s="103">
        <v>0</v>
      </c>
      <c r="I1652" s="148" t="s">
        <v>3</v>
      </c>
      <c r="J1652" s="58" t="s">
        <v>1406</v>
      </c>
      <c r="K1652" s="106" t="s">
        <v>4017</v>
      </c>
      <c r="L1652" s="107" t="s">
        <v>4878</v>
      </c>
      <c r="M1652" s="57" t="s">
        <v>4936</v>
      </c>
      <c r="P1652" s="18" t="s">
        <v>1689</v>
      </c>
      <c r="Q1652" s="18"/>
      <c r="S1652" s="107" t="str">
        <f t="shared" si="352"/>
        <v>NOT EQUAL</v>
      </c>
      <c r="T1652" s="107" t="str">
        <f>IF(ISNA(VLOOKUP(AF1652,#REF!,1)),"//","")</f>
        <v/>
      </c>
      <c r="V1652">
        <f t="shared" si="343"/>
        <v>439</v>
      </c>
      <c r="W1652" s="103" t="s">
        <v>2716</v>
      </c>
      <c r="X1652" s="106" t="s">
        <v>2278</v>
      </c>
      <c r="Y1652" s="106" t="s">
        <v>2278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3715</v>
      </c>
      <c r="D1653" s="53" t="s">
        <v>2319</v>
      </c>
      <c r="E1653" s="58" t="s">
        <v>1276</v>
      </c>
      <c r="F1653" s="58" t="s">
        <v>1276</v>
      </c>
      <c r="G1653" s="161">
        <v>0</v>
      </c>
      <c r="H1653" s="161">
        <v>99</v>
      </c>
      <c r="I1653" s="148" t="s">
        <v>3</v>
      </c>
      <c r="J1653" s="58" t="s">
        <v>1406</v>
      </c>
      <c r="K1653" s="59" t="s">
        <v>4017</v>
      </c>
      <c r="L1653" s="57" t="s">
        <v>4878</v>
      </c>
      <c r="M1653" s="57" t="s">
        <v>4941</v>
      </c>
      <c r="N1653" s="57"/>
      <c r="O1653" s="57"/>
      <c r="P1653" s="56" t="s">
        <v>1924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2739</v>
      </c>
      <c r="X1653" s="59" t="s">
        <v>2278</v>
      </c>
      <c r="Y1653" s="59" t="s">
        <v>2278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3716</v>
      </c>
      <c r="D1654" s="53" t="s">
        <v>7</v>
      </c>
      <c r="E1654" s="58" t="s">
        <v>1281</v>
      </c>
      <c r="F1654" s="58" t="s">
        <v>1281</v>
      </c>
      <c r="G1654" s="161">
        <v>0</v>
      </c>
      <c r="H1654" s="161">
        <v>0</v>
      </c>
      <c r="I1654" s="148" t="s">
        <v>3</v>
      </c>
      <c r="J1654" s="58" t="s">
        <v>1406</v>
      </c>
      <c r="K1654" s="59" t="s">
        <v>4017</v>
      </c>
      <c r="L1654" s="57" t="s">
        <v>4878</v>
      </c>
      <c r="M1654" s="57" t="s">
        <v>4936</v>
      </c>
      <c r="N1654" s="57"/>
      <c r="O1654" s="57"/>
      <c r="P1654" s="56" t="s">
        <v>1931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2721</v>
      </c>
      <c r="X1654" s="59" t="s">
        <v>2278</v>
      </c>
      <c r="Y1654" s="59" t="s">
        <v>2278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3717</v>
      </c>
      <c r="D1655" s="53" t="s">
        <v>7</v>
      </c>
      <c r="E1655" s="58" t="s">
        <v>1282</v>
      </c>
      <c r="F1655" s="58" t="s">
        <v>1282</v>
      </c>
      <c r="G1655" s="161">
        <v>0</v>
      </c>
      <c r="H1655" s="161">
        <v>0</v>
      </c>
      <c r="I1655" s="148" t="s">
        <v>3</v>
      </c>
      <c r="J1655" s="58" t="s">
        <v>1406</v>
      </c>
      <c r="K1655" s="59" t="s">
        <v>4017</v>
      </c>
      <c r="L1655" s="57" t="s">
        <v>4878</v>
      </c>
      <c r="M1655" s="57" t="s">
        <v>4936</v>
      </c>
      <c r="N1655" s="57"/>
      <c r="O1655" s="57"/>
      <c r="P1655" s="56" t="s">
        <v>1932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2278</v>
      </c>
      <c r="X1655" s="59" t="s">
        <v>2278</v>
      </c>
      <c r="Y1655" s="59" t="s">
        <v>2278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4505</v>
      </c>
      <c r="D1656" s="53" t="s">
        <v>7</v>
      </c>
      <c r="E1656" s="58" t="s">
        <v>1283</v>
      </c>
      <c r="F1656" s="58" t="s">
        <v>1283</v>
      </c>
      <c r="G1656" s="161">
        <v>0</v>
      </c>
      <c r="H1656" s="161">
        <v>0</v>
      </c>
      <c r="I1656" s="148" t="s">
        <v>3</v>
      </c>
      <c r="J1656" s="58" t="s">
        <v>1406</v>
      </c>
      <c r="K1656" s="59" t="s">
        <v>4017</v>
      </c>
      <c r="L1656" s="57" t="s">
        <v>4878</v>
      </c>
      <c r="M1656" s="57" t="s">
        <v>4936</v>
      </c>
      <c r="N1656" s="57"/>
      <c r="O1656" s="57"/>
      <c r="P1656" s="56" t="s">
        <v>1933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2278</v>
      </c>
      <c r="X1656" s="59" t="s">
        <v>2278</v>
      </c>
      <c r="Y1656" s="59" t="s">
        <v>2278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4289</v>
      </c>
      <c r="D1657" s="53" t="s">
        <v>12</v>
      </c>
      <c r="E1657" s="58" t="s">
        <v>1285</v>
      </c>
      <c r="F1657" s="58" t="s">
        <v>1285</v>
      </c>
      <c r="G1657" s="161">
        <v>0</v>
      </c>
      <c r="H1657" s="175">
        <v>6</v>
      </c>
      <c r="I1657" s="148" t="s">
        <v>3</v>
      </c>
      <c r="J1657" s="58" t="s">
        <v>1406</v>
      </c>
      <c r="K1657" s="59" t="s">
        <v>4017</v>
      </c>
      <c r="L1657" s="57" t="s">
        <v>4878</v>
      </c>
      <c r="M1657" s="57" t="s">
        <v>4937</v>
      </c>
      <c r="N1657" s="57"/>
      <c r="O1657" s="57"/>
      <c r="P1657" s="56" t="s">
        <v>1939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2278</v>
      </c>
      <c r="X1657" s="59" t="s">
        <v>2278</v>
      </c>
      <c r="Y1657" s="59" t="s">
        <v>2278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3718</v>
      </c>
      <c r="D1658" s="53" t="s">
        <v>7</v>
      </c>
      <c r="E1658" s="58" t="s">
        <v>1286</v>
      </c>
      <c r="F1658" s="58" t="s">
        <v>1286</v>
      </c>
      <c r="G1658" s="161">
        <v>0</v>
      </c>
      <c r="H1658" s="161">
        <v>0</v>
      </c>
      <c r="I1658" s="148" t="s">
        <v>3</v>
      </c>
      <c r="J1658" s="58" t="s">
        <v>1406</v>
      </c>
      <c r="K1658" s="59" t="s">
        <v>4017</v>
      </c>
      <c r="L1658" s="57" t="s">
        <v>4878</v>
      </c>
      <c r="M1658" s="57" t="s">
        <v>4936</v>
      </c>
      <c r="N1658" s="57"/>
      <c r="O1658" s="57"/>
      <c r="P1658" s="56" t="s">
        <v>1941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2744</v>
      </c>
      <c r="X1658" s="59" t="s">
        <v>2278</v>
      </c>
      <c r="Y1658" s="59" t="s">
        <v>2278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4290</v>
      </c>
      <c r="D1659" s="53" t="s">
        <v>7</v>
      </c>
      <c r="E1659" s="58" t="s">
        <v>352</v>
      </c>
      <c r="F1659" s="58" t="s">
        <v>352</v>
      </c>
      <c r="G1659" s="161">
        <v>0</v>
      </c>
      <c r="H1659" s="161">
        <v>0</v>
      </c>
      <c r="I1659" s="148" t="s">
        <v>3</v>
      </c>
      <c r="J1659" s="58" t="s">
        <v>1406</v>
      </c>
      <c r="K1659" s="59" t="s">
        <v>4017</v>
      </c>
      <c r="L1659" s="57" t="s">
        <v>4878</v>
      </c>
      <c r="M1659" s="57" t="s">
        <v>4936</v>
      </c>
      <c r="N1659" s="57"/>
      <c r="O1659" s="57"/>
      <c r="P1659" s="56" t="s">
        <v>1942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2278</v>
      </c>
      <c r="X1659" s="59" t="s">
        <v>2278</v>
      </c>
      <c r="Y1659" s="59" t="s">
        <v>2278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4895</v>
      </c>
      <c r="D1660" s="61" t="s">
        <v>2861</v>
      </c>
      <c r="E1660" s="58" t="s">
        <v>5004</v>
      </c>
      <c r="F1660" s="58" t="s">
        <v>5004</v>
      </c>
      <c r="G1660" s="161">
        <v>0</v>
      </c>
      <c r="H1660" s="161">
        <v>0</v>
      </c>
      <c r="I1660" s="148" t="s">
        <v>3</v>
      </c>
      <c r="J1660" s="58" t="s">
        <v>1406</v>
      </c>
      <c r="K1660" s="59" t="s">
        <v>4017</v>
      </c>
      <c r="L1660" s="57" t="s">
        <v>4878</v>
      </c>
      <c r="M1660" s="57" t="s">
        <v>4938</v>
      </c>
      <c r="N1660" s="57"/>
      <c r="O1660" s="57"/>
      <c r="P1660" s="56" t="s">
        <v>1943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2278</v>
      </c>
      <c r="X1660" s="59" t="s">
        <v>2278</v>
      </c>
      <c r="Y1660" s="59" t="s">
        <v>2278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4392</v>
      </c>
      <c r="D1661" s="53" t="s">
        <v>7</v>
      </c>
      <c r="E1661" s="58" t="s">
        <v>1288</v>
      </c>
      <c r="F1661" s="58" t="s">
        <v>1288</v>
      </c>
      <c r="G1661" s="161">
        <v>0</v>
      </c>
      <c r="H1661" s="161">
        <v>0</v>
      </c>
      <c r="I1661" s="148" t="s">
        <v>3</v>
      </c>
      <c r="J1661" s="58" t="s">
        <v>1406</v>
      </c>
      <c r="K1661" s="59" t="s">
        <v>4017</v>
      </c>
      <c r="L1661" s="57" t="s">
        <v>4879</v>
      </c>
      <c r="M1661" s="57" t="s">
        <v>4936</v>
      </c>
      <c r="N1661" s="57"/>
      <c r="O1661" s="57"/>
      <c r="P1661" s="56" t="s">
        <v>4090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2278</v>
      </c>
      <c r="X1661" s="59" t="s">
        <v>2278</v>
      </c>
      <c r="Y1661" s="59" t="s">
        <v>2278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4743</v>
      </c>
      <c r="D1662" s="53" t="s">
        <v>12</v>
      </c>
      <c r="E1662" s="58" t="s">
        <v>353</v>
      </c>
      <c r="F1662" s="58" t="s">
        <v>353</v>
      </c>
      <c r="G1662" s="161">
        <v>0</v>
      </c>
      <c r="H1662" s="161">
        <v>9</v>
      </c>
      <c r="I1662" s="148" t="s">
        <v>3</v>
      </c>
      <c r="J1662" s="58" t="s">
        <v>1407</v>
      </c>
      <c r="K1662" s="59" t="s">
        <v>3853</v>
      </c>
      <c r="L1662" s="57" t="s">
        <v>4878</v>
      </c>
      <c r="M1662" s="57" t="s">
        <v>4937</v>
      </c>
      <c r="N1662" s="57"/>
      <c r="O1662" s="57"/>
      <c r="P1662" s="56" t="s">
        <v>1945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2278</v>
      </c>
      <c r="X1662" s="59" t="s">
        <v>2278</v>
      </c>
      <c r="Y1662" s="59" t="s">
        <v>2278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3719</v>
      </c>
      <c r="D1663" s="53" t="s">
        <v>2319</v>
      </c>
      <c r="E1663" s="58" t="s">
        <v>1294</v>
      </c>
      <c r="F1663" s="58" t="s">
        <v>1294</v>
      </c>
      <c r="G1663" s="161">
        <v>0</v>
      </c>
      <c r="H1663" s="161">
        <v>99</v>
      </c>
      <c r="I1663" s="148" t="s">
        <v>3</v>
      </c>
      <c r="J1663" s="58" t="s">
        <v>1406</v>
      </c>
      <c r="K1663" s="59" t="s">
        <v>4017</v>
      </c>
      <c r="L1663" s="57" t="s">
        <v>4878</v>
      </c>
      <c r="M1663" s="57" t="s">
        <v>4941</v>
      </c>
      <c r="N1663" s="57"/>
      <c r="O1663" s="57"/>
      <c r="P1663" s="56" t="s">
        <v>1958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2739</v>
      </c>
      <c r="X1663" s="59" t="s">
        <v>2278</v>
      </c>
      <c r="Y1663" s="59" t="s">
        <v>2278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3720</v>
      </c>
      <c r="D1664" s="53" t="s">
        <v>7</v>
      </c>
      <c r="E1664" s="58" t="s">
        <v>362</v>
      </c>
      <c r="F1664" s="58" t="s">
        <v>362</v>
      </c>
      <c r="G1664" s="161">
        <v>0</v>
      </c>
      <c r="H1664" s="161">
        <v>0</v>
      </c>
      <c r="I1664" s="148" t="s">
        <v>3</v>
      </c>
      <c r="J1664" s="58" t="s">
        <v>1406</v>
      </c>
      <c r="K1664" s="59" t="s">
        <v>4017</v>
      </c>
      <c r="L1664" s="57" t="s">
        <v>4878</v>
      </c>
      <c r="M1664" s="57" t="s">
        <v>4936</v>
      </c>
      <c r="N1664" s="57"/>
      <c r="O1664" s="57"/>
      <c r="P1664" s="56" t="s">
        <v>1959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2737</v>
      </c>
      <c r="X1664" s="59" t="s">
        <v>2278</v>
      </c>
      <c r="Y1664" s="59" t="s">
        <v>2278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4393</v>
      </c>
      <c r="D1665" s="53" t="s">
        <v>7</v>
      </c>
      <c r="E1665" s="58" t="s">
        <v>1295</v>
      </c>
      <c r="F1665" s="58" t="s">
        <v>1295</v>
      </c>
      <c r="G1665" s="161">
        <v>0</v>
      </c>
      <c r="H1665" s="161">
        <v>0</v>
      </c>
      <c r="I1665" s="148" t="s">
        <v>3</v>
      </c>
      <c r="J1665" s="58" t="s">
        <v>1406</v>
      </c>
      <c r="K1665" s="59" t="s">
        <v>4017</v>
      </c>
      <c r="L1665" s="57" t="s">
        <v>4879</v>
      </c>
      <c r="M1665" s="57" t="s">
        <v>4936</v>
      </c>
      <c r="N1665" s="57"/>
      <c r="O1665" s="57"/>
      <c r="P1665" s="56" t="s">
        <v>4091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2278</v>
      </c>
      <c r="X1665" s="59" t="s">
        <v>2278</v>
      </c>
      <c r="Y1665" s="59" t="s">
        <v>2278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3721</v>
      </c>
      <c r="D1666" s="53" t="s">
        <v>7</v>
      </c>
      <c r="E1666" s="58" t="s">
        <v>1296</v>
      </c>
      <c r="F1666" s="58" t="s">
        <v>1296</v>
      </c>
      <c r="G1666" s="161">
        <v>0</v>
      </c>
      <c r="H1666" s="161">
        <v>0</v>
      </c>
      <c r="I1666" s="148" t="s">
        <v>3</v>
      </c>
      <c r="J1666" s="58" t="s">
        <v>1406</v>
      </c>
      <c r="K1666" s="59" t="s">
        <v>4017</v>
      </c>
      <c r="L1666" s="57" t="s">
        <v>4878</v>
      </c>
      <c r="M1666" s="57" t="s">
        <v>4936</v>
      </c>
      <c r="N1666" s="57"/>
      <c r="O1666" s="57"/>
      <c r="P1666" s="56" t="s">
        <v>1960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2720</v>
      </c>
      <c r="X1666" s="59" t="s">
        <v>2278</v>
      </c>
      <c r="Y1666" s="59" t="s">
        <v>2278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3636</v>
      </c>
      <c r="D1667" s="53" t="s">
        <v>1009</v>
      </c>
      <c r="E1667" s="58" t="s">
        <v>363</v>
      </c>
      <c r="F1667" s="58" t="s">
        <v>363</v>
      </c>
      <c r="G1667" s="161">
        <v>0</v>
      </c>
      <c r="H1667" s="161">
        <v>0</v>
      </c>
      <c r="I1667" s="148" t="s">
        <v>3</v>
      </c>
      <c r="J1667" s="58" t="s">
        <v>1406</v>
      </c>
      <c r="K1667" s="59" t="s">
        <v>4017</v>
      </c>
      <c r="L1667" s="57" t="s">
        <v>4878</v>
      </c>
      <c r="M1667" s="57" t="s">
        <v>4936</v>
      </c>
      <c r="N1667" s="57"/>
      <c r="O1667" s="57"/>
      <c r="P1667" s="56" t="s">
        <v>1961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2278</v>
      </c>
      <c r="X1667" s="59" t="s">
        <v>2654</v>
      </c>
      <c r="Y1667" s="59" t="s">
        <v>2278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4963</v>
      </c>
      <c r="D1668" s="53" t="s">
        <v>2860</v>
      </c>
      <c r="E1668" s="58" t="s">
        <v>366</v>
      </c>
      <c r="F1668" s="58" t="s">
        <v>5000</v>
      </c>
      <c r="G1668" s="161">
        <v>0</v>
      </c>
      <c r="H1668" s="161">
        <v>99</v>
      </c>
      <c r="I1668" s="148" t="s">
        <v>3</v>
      </c>
      <c r="J1668" s="58" t="s">
        <v>1407</v>
      </c>
      <c r="K1668" s="59" t="s">
        <v>3853</v>
      </c>
      <c r="L1668" s="57" t="s">
        <v>4878</v>
      </c>
      <c r="M1668" s="57" t="s">
        <v>4940</v>
      </c>
      <c r="N1668" s="57"/>
      <c r="O1668" s="57"/>
      <c r="P1668" s="56" t="s">
        <v>1963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2278</v>
      </c>
      <c r="X1668" s="59" t="s">
        <v>2278</v>
      </c>
      <c r="Y1668" s="59" t="s">
        <v>2278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3722</v>
      </c>
      <c r="D1669" s="53" t="s">
        <v>7</v>
      </c>
      <c r="E1669" s="58" t="s">
        <v>1297</v>
      </c>
      <c r="F1669" s="58" t="s">
        <v>1297</v>
      </c>
      <c r="G1669" s="161">
        <v>0</v>
      </c>
      <c r="H1669" s="161">
        <v>0</v>
      </c>
      <c r="I1669" s="148" t="s">
        <v>3</v>
      </c>
      <c r="J1669" s="58" t="s">
        <v>1406</v>
      </c>
      <c r="K1669" s="59" t="s">
        <v>4017</v>
      </c>
      <c r="L1669" s="57" t="s">
        <v>4878</v>
      </c>
      <c r="M1669" s="57" t="s">
        <v>4938</v>
      </c>
      <c r="N1669" s="57"/>
      <c r="O1669" s="57"/>
      <c r="P1669" s="56" t="s">
        <v>1965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2278</v>
      </c>
      <c r="X1669" s="59" t="s">
        <v>2278</v>
      </c>
      <c r="Y1669" s="59" t="s">
        <v>2278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3550</v>
      </c>
      <c r="D1670" s="104" t="s">
        <v>7</v>
      </c>
      <c r="E1670" s="105" t="s">
        <v>1383</v>
      </c>
      <c r="F1670" s="105" t="s">
        <v>1383</v>
      </c>
      <c r="G1670" s="118">
        <v>0</v>
      </c>
      <c r="H1670" s="118">
        <v>0</v>
      </c>
      <c r="I1670" s="148" t="s">
        <v>3</v>
      </c>
      <c r="J1670" s="58" t="s">
        <v>1406</v>
      </c>
      <c r="K1670" s="106" t="s">
        <v>4017</v>
      </c>
      <c r="L1670" s="107" t="s">
        <v>4878</v>
      </c>
      <c r="M1670" s="57" t="s">
        <v>4936</v>
      </c>
      <c r="P1670" s="18" t="s">
        <v>2209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2716</v>
      </c>
      <c r="X1670" s="106" t="s">
        <v>2278</v>
      </c>
      <c r="Y1670" s="106" t="s">
        <v>2278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4303</v>
      </c>
      <c r="D1671" s="61" t="s">
        <v>7</v>
      </c>
      <c r="E1671" s="58" t="s">
        <v>370</v>
      </c>
      <c r="F1671" s="58" t="s">
        <v>370</v>
      </c>
      <c r="G1671" s="161">
        <v>0</v>
      </c>
      <c r="H1671" s="161">
        <v>0</v>
      </c>
      <c r="I1671" s="148" t="s">
        <v>3</v>
      </c>
      <c r="J1671" s="58" t="s">
        <v>1406</v>
      </c>
      <c r="K1671" s="59" t="s">
        <v>4017</v>
      </c>
      <c r="L1671" s="57" t="s">
        <v>4878</v>
      </c>
      <c r="M1671" s="57" t="s">
        <v>4936</v>
      </c>
      <c r="N1671" s="57"/>
      <c r="O1671" s="53"/>
      <c r="P1671" s="56" t="s">
        <v>1969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2278</v>
      </c>
      <c r="X1671" s="59" t="s">
        <v>2278</v>
      </c>
      <c r="Y1671" s="59" t="s">
        <v>2278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3723</v>
      </c>
      <c r="D1672" s="53" t="s">
        <v>7</v>
      </c>
      <c r="E1672" s="58" t="s">
        <v>372</v>
      </c>
      <c r="F1672" s="58" t="s">
        <v>372</v>
      </c>
      <c r="G1672" s="161">
        <v>0</v>
      </c>
      <c r="H1672" s="161">
        <v>0</v>
      </c>
      <c r="I1672" s="148" t="s">
        <v>3</v>
      </c>
      <c r="J1672" s="58" t="s">
        <v>1406</v>
      </c>
      <c r="K1672" s="59" t="s">
        <v>4017</v>
      </c>
      <c r="L1672" s="57" t="s">
        <v>4878</v>
      </c>
      <c r="M1672" s="57" t="s">
        <v>4938</v>
      </c>
      <c r="N1672" s="57"/>
      <c r="O1672" s="57"/>
      <c r="P1672" s="56" t="s">
        <v>1975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2278</v>
      </c>
      <c r="X1672" s="59" t="s">
        <v>2278</v>
      </c>
      <c r="Y1672" s="59" t="s">
        <v>2278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4356</v>
      </c>
      <c r="D1673" s="53" t="s">
        <v>7</v>
      </c>
      <c r="E1673" s="58" t="s">
        <v>1300</v>
      </c>
      <c r="F1673" s="58" t="s">
        <v>1300</v>
      </c>
      <c r="G1673" s="161">
        <v>0</v>
      </c>
      <c r="H1673" s="161">
        <v>0</v>
      </c>
      <c r="I1673" s="148" t="s">
        <v>3</v>
      </c>
      <c r="J1673" s="58" t="s">
        <v>1406</v>
      </c>
      <c r="K1673" s="59" t="s">
        <v>4017</v>
      </c>
      <c r="L1673" s="57" t="s">
        <v>4879</v>
      </c>
      <c r="M1673" s="57" t="s">
        <v>4936</v>
      </c>
      <c r="N1673" s="57"/>
      <c r="O1673" s="57"/>
      <c r="P1673" s="56" t="s">
        <v>1977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2278</v>
      </c>
      <c r="X1673" s="59" t="s">
        <v>2278</v>
      </c>
      <c r="Y1673" s="59" t="s">
        <v>2278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4357</v>
      </c>
      <c r="D1674" s="53" t="s">
        <v>7</v>
      </c>
      <c r="E1674" s="58" t="s">
        <v>1301</v>
      </c>
      <c r="F1674" s="58" t="s">
        <v>1301</v>
      </c>
      <c r="G1674" s="161">
        <v>0</v>
      </c>
      <c r="H1674" s="161">
        <v>0</v>
      </c>
      <c r="I1674" s="148" t="s">
        <v>3</v>
      </c>
      <c r="J1674" s="58" t="s">
        <v>1406</v>
      </c>
      <c r="K1674" s="59" t="s">
        <v>4017</v>
      </c>
      <c r="L1674" s="57" t="s">
        <v>4879</v>
      </c>
      <c r="M1674" s="57" t="s">
        <v>4936</v>
      </c>
      <c r="N1674" s="57"/>
      <c r="O1674" s="57"/>
      <c r="P1674" s="56" t="s">
        <v>1978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2278</v>
      </c>
      <c r="X1674" s="59" t="s">
        <v>2278</v>
      </c>
      <c r="Y1674" s="59" t="s">
        <v>2278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4358</v>
      </c>
      <c r="D1675" s="53" t="s">
        <v>7</v>
      </c>
      <c r="E1675" s="58" t="s">
        <v>1302</v>
      </c>
      <c r="F1675" s="58" t="s">
        <v>1302</v>
      </c>
      <c r="G1675" s="161">
        <v>0</v>
      </c>
      <c r="H1675" s="161">
        <v>0</v>
      </c>
      <c r="I1675" s="148" t="s">
        <v>3</v>
      </c>
      <c r="J1675" s="58" t="s">
        <v>1406</v>
      </c>
      <c r="K1675" s="59" t="s">
        <v>4017</v>
      </c>
      <c r="L1675" s="57" t="s">
        <v>4879</v>
      </c>
      <c r="M1675" s="57" t="s">
        <v>4936</v>
      </c>
      <c r="N1675" s="57"/>
      <c r="O1675" s="57"/>
      <c r="P1675" s="56" t="s">
        <v>1979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2278</v>
      </c>
      <c r="X1675" s="59" t="s">
        <v>2278</v>
      </c>
      <c r="Y1675" s="59" t="s">
        <v>2278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3724</v>
      </c>
      <c r="D1676" s="53" t="s">
        <v>12</v>
      </c>
      <c r="E1676" s="58" t="s">
        <v>374</v>
      </c>
      <c r="F1676" s="58" t="s">
        <v>374</v>
      </c>
      <c r="G1676" s="161">
        <v>0</v>
      </c>
      <c r="H1676" s="161">
        <v>64</v>
      </c>
      <c r="I1676" s="148" t="s">
        <v>3</v>
      </c>
      <c r="J1676" s="58" t="s">
        <v>1406</v>
      </c>
      <c r="K1676" s="59" t="s">
        <v>4017</v>
      </c>
      <c r="L1676" s="57" t="s">
        <v>4878</v>
      </c>
      <c r="M1676" s="57" t="s">
        <v>4937</v>
      </c>
      <c r="N1676" s="57"/>
      <c r="O1676" s="57"/>
      <c r="P1676" s="56" t="s">
        <v>1980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2737</v>
      </c>
      <c r="X1676" s="59" t="s">
        <v>2654</v>
      </c>
      <c r="Y1676" s="59" t="s">
        <v>2278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3725</v>
      </c>
      <c r="D1677" s="53" t="s">
        <v>7</v>
      </c>
      <c r="E1677" s="58" t="s">
        <v>375</v>
      </c>
      <c r="F1677" s="58" t="s">
        <v>375</v>
      </c>
      <c r="G1677" s="161">
        <v>0</v>
      </c>
      <c r="H1677" s="161">
        <v>0</v>
      </c>
      <c r="I1677" s="148" t="s">
        <v>3</v>
      </c>
      <c r="J1677" s="58" t="s">
        <v>1406</v>
      </c>
      <c r="K1677" s="59" t="s">
        <v>4017</v>
      </c>
      <c r="L1677" s="57" t="s">
        <v>4878</v>
      </c>
      <c r="M1677" s="57" t="s">
        <v>4936</v>
      </c>
      <c r="N1677" s="57"/>
      <c r="O1677" s="57"/>
      <c r="P1677" s="56" t="s">
        <v>1981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2737</v>
      </c>
      <c r="X1677" s="59" t="s">
        <v>2278</v>
      </c>
      <c r="Y1677" s="59" t="s">
        <v>2278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3726</v>
      </c>
      <c r="D1678" s="53" t="s">
        <v>7</v>
      </c>
      <c r="E1678" s="58" t="s">
        <v>714</v>
      </c>
      <c r="F1678" s="58" t="s">
        <v>714</v>
      </c>
      <c r="G1678" s="161">
        <v>0</v>
      </c>
      <c r="H1678" s="161">
        <v>0</v>
      </c>
      <c r="I1678" s="148" t="s">
        <v>3</v>
      </c>
      <c r="J1678" s="58" t="s">
        <v>1406</v>
      </c>
      <c r="K1678" s="59" t="s">
        <v>4017</v>
      </c>
      <c r="L1678" s="57" t="s">
        <v>4878</v>
      </c>
      <c r="M1678" s="57" t="s">
        <v>4936</v>
      </c>
      <c r="N1678" s="57"/>
      <c r="O1678" s="57"/>
      <c r="P1678" s="56" t="s">
        <v>1989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2721</v>
      </c>
      <c r="X1678" s="59" t="s">
        <v>2278</v>
      </c>
      <c r="Y1678" s="59" t="s">
        <v>2656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3727</v>
      </c>
      <c r="D1679" s="53" t="s">
        <v>7</v>
      </c>
      <c r="E1679" s="58" t="s">
        <v>1307</v>
      </c>
      <c r="F1679" s="58" t="s">
        <v>1307</v>
      </c>
      <c r="G1679" s="161">
        <v>0</v>
      </c>
      <c r="H1679" s="161">
        <v>0</v>
      </c>
      <c r="I1679" s="148" t="s">
        <v>3</v>
      </c>
      <c r="J1679" s="58" t="s">
        <v>1406</v>
      </c>
      <c r="K1679" s="59" t="s">
        <v>4017</v>
      </c>
      <c r="L1679" s="57" t="s">
        <v>4878</v>
      </c>
      <c r="M1679" s="57" t="s">
        <v>4936</v>
      </c>
      <c r="N1679" s="57"/>
      <c r="O1679" s="57"/>
      <c r="P1679" s="56" t="s">
        <v>1990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2721</v>
      </c>
      <c r="X1679" s="59" t="s">
        <v>2278</v>
      </c>
      <c r="Y1679" s="59" t="s">
        <v>2657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3728</v>
      </c>
      <c r="D1680" s="53" t="s">
        <v>7</v>
      </c>
      <c r="E1680" s="58" t="s">
        <v>1308</v>
      </c>
      <c r="F1680" s="58" t="s">
        <v>1308</v>
      </c>
      <c r="G1680" s="161">
        <v>0</v>
      </c>
      <c r="H1680" s="161">
        <v>0</v>
      </c>
      <c r="I1680" s="148" t="s">
        <v>3</v>
      </c>
      <c r="J1680" s="58" t="s">
        <v>1406</v>
      </c>
      <c r="K1680" s="59" t="s">
        <v>4017</v>
      </c>
      <c r="L1680" s="57" t="s">
        <v>4878</v>
      </c>
      <c r="M1680" s="57" t="s">
        <v>4936</v>
      </c>
      <c r="N1680" s="57"/>
      <c r="O1680" s="57"/>
      <c r="P1680" s="56" t="s">
        <v>1991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2721</v>
      </c>
      <c r="X1680" s="59" t="s">
        <v>2278</v>
      </c>
      <c r="Y1680" s="59" t="s">
        <v>4026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4553</v>
      </c>
      <c r="D1681" s="53" t="s">
        <v>7</v>
      </c>
      <c r="E1681" s="58" t="s">
        <v>380</v>
      </c>
      <c r="F1681" s="58" t="s">
        <v>380</v>
      </c>
      <c r="G1681" s="161">
        <v>0</v>
      </c>
      <c r="H1681" s="161">
        <v>0</v>
      </c>
      <c r="I1681" s="148" t="s">
        <v>3</v>
      </c>
      <c r="J1681" s="58" t="s">
        <v>1406</v>
      </c>
      <c r="K1681" s="59" t="s">
        <v>4017</v>
      </c>
      <c r="L1681" s="57" t="s">
        <v>4878</v>
      </c>
      <c r="M1681" s="57" t="s">
        <v>4936</v>
      </c>
      <c r="N1681" s="57"/>
      <c r="O1681" s="57"/>
      <c r="P1681" s="56" t="s">
        <v>1992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2278</v>
      </c>
      <c r="X1681" s="59" t="s">
        <v>2278</v>
      </c>
      <c r="Y1681" s="59" t="s">
        <v>2278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4304</v>
      </c>
      <c r="D1682" s="53" t="s">
        <v>7</v>
      </c>
      <c r="E1682" s="58" t="s">
        <v>383</v>
      </c>
      <c r="F1682" s="58" t="s">
        <v>383</v>
      </c>
      <c r="G1682" s="161">
        <v>0</v>
      </c>
      <c r="H1682" s="161">
        <v>0</v>
      </c>
      <c r="I1682" s="148" t="s">
        <v>3</v>
      </c>
      <c r="J1682" s="58" t="s">
        <v>1406</v>
      </c>
      <c r="K1682" s="59" t="s">
        <v>4017</v>
      </c>
      <c r="L1682" s="57" t="s">
        <v>4878</v>
      </c>
      <c r="M1682" s="57" t="s">
        <v>4936</v>
      </c>
      <c r="N1682" s="57"/>
      <c r="O1682" s="57"/>
      <c r="P1682" s="56" t="s">
        <v>1996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2278</v>
      </c>
      <c r="X1682" s="59" t="s">
        <v>2278</v>
      </c>
      <c r="Y1682" s="59" t="s">
        <v>2278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3729</v>
      </c>
      <c r="D1683" s="53" t="s">
        <v>7</v>
      </c>
      <c r="E1683" s="58" t="s">
        <v>1309</v>
      </c>
      <c r="F1683" s="58" t="s">
        <v>1309</v>
      </c>
      <c r="G1683" s="161">
        <v>0</v>
      </c>
      <c r="H1683" s="161">
        <v>0</v>
      </c>
      <c r="I1683" s="148" t="s">
        <v>3</v>
      </c>
      <c r="J1683" s="58" t="s">
        <v>1406</v>
      </c>
      <c r="K1683" s="59" t="s">
        <v>4017</v>
      </c>
      <c r="L1683" s="57" t="s">
        <v>4878</v>
      </c>
      <c r="M1683" s="57" t="s">
        <v>4936</v>
      </c>
      <c r="N1683" s="57"/>
      <c r="O1683" s="57"/>
      <c r="P1683" s="56" t="s">
        <v>1997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2739</v>
      </c>
      <c r="X1683" s="59" t="s">
        <v>2278</v>
      </c>
      <c r="Y1683" s="59" t="s">
        <v>2278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4659</v>
      </c>
      <c r="D1684" s="53" t="s">
        <v>7</v>
      </c>
      <c r="E1684" s="58" t="s">
        <v>4660</v>
      </c>
      <c r="F1684" s="58" t="s">
        <v>4660</v>
      </c>
      <c r="G1684" s="161">
        <v>0</v>
      </c>
      <c r="H1684" s="161">
        <v>0</v>
      </c>
      <c r="I1684" s="148" t="s">
        <v>3</v>
      </c>
      <c r="J1684" s="58" t="s">
        <v>1406</v>
      </c>
      <c r="K1684" s="59" t="s">
        <v>4017</v>
      </c>
      <c r="L1684" s="57" t="s">
        <v>4878</v>
      </c>
      <c r="M1684" s="57" t="s">
        <v>4936</v>
      </c>
      <c r="N1684" s="57"/>
      <c r="O1684" s="57"/>
      <c r="P1684" s="56" t="s">
        <v>4661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2278</v>
      </c>
      <c r="X1684" s="59" t="s">
        <v>2278</v>
      </c>
      <c r="Y1684" s="59" t="s">
        <v>2278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4305</v>
      </c>
      <c r="D1685" s="53" t="s">
        <v>7</v>
      </c>
      <c r="E1685" s="58" t="s">
        <v>390</v>
      </c>
      <c r="F1685" s="58" t="s">
        <v>390</v>
      </c>
      <c r="G1685" s="161">
        <v>0</v>
      </c>
      <c r="H1685" s="161">
        <v>0</v>
      </c>
      <c r="I1685" s="148" t="s">
        <v>3</v>
      </c>
      <c r="J1685" s="58" t="s">
        <v>1406</v>
      </c>
      <c r="K1685" s="59" t="s">
        <v>4017</v>
      </c>
      <c r="L1685" s="57" t="s">
        <v>4878</v>
      </c>
      <c r="M1685" s="57" t="s">
        <v>4936</v>
      </c>
      <c r="N1685" s="57"/>
      <c r="O1685" s="57"/>
      <c r="P1685" s="56" t="s">
        <v>2011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2278</v>
      </c>
      <c r="X1685" s="59" t="s">
        <v>2278</v>
      </c>
      <c r="Y1685" s="59" t="s">
        <v>2278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4554</v>
      </c>
      <c r="D1686" s="53" t="s">
        <v>7</v>
      </c>
      <c r="E1686" s="58" t="s">
        <v>392</v>
      </c>
      <c r="F1686" s="58" t="s">
        <v>392</v>
      </c>
      <c r="G1686" s="161">
        <v>0</v>
      </c>
      <c r="H1686" s="161">
        <v>0</v>
      </c>
      <c r="I1686" s="148" t="s">
        <v>3</v>
      </c>
      <c r="J1686" s="58" t="s">
        <v>1406</v>
      </c>
      <c r="K1686" s="59" t="s">
        <v>4017</v>
      </c>
      <c r="L1686" s="57" t="s">
        <v>4878</v>
      </c>
      <c r="M1686" s="57" t="s">
        <v>4936</v>
      </c>
      <c r="N1686" s="57"/>
      <c r="O1686" s="57"/>
      <c r="P1686" s="56" t="s">
        <v>2014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2278</v>
      </c>
      <c r="X1686" s="59" t="s">
        <v>2278</v>
      </c>
      <c r="Y1686" s="59" t="s">
        <v>2278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3659</v>
      </c>
      <c r="D1687" s="53" t="s">
        <v>2015</v>
      </c>
      <c r="E1687" s="58" t="s">
        <v>393</v>
      </c>
      <c r="F1687" s="58" t="s">
        <v>393</v>
      </c>
      <c r="G1687" s="161">
        <v>0</v>
      </c>
      <c r="H1687" s="161">
        <v>0</v>
      </c>
      <c r="I1687" s="148" t="s">
        <v>3</v>
      </c>
      <c r="J1687" s="58" t="s">
        <v>1406</v>
      </c>
      <c r="K1687" s="59" t="s">
        <v>4017</v>
      </c>
      <c r="L1687" s="57" t="s">
        <v>4878</v>
      </c>
      <c r="M1687" s="57" t="s">
        <v>4936</v>
      </c>
      <c r="N1687" s="57"/>
      <c r="O1687" s="57"/>
      <c r="P1687" s="56" t="s">
        <v>2015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2278</v>
      </c>
      <c r="X1687" s="59" t="s">
        <v>2278</v>
      </c>
      <c r="Y1687" s="59" t="s">
        <v>2278</v>
      </c>
      <c r="Z1687" s="25" t="str">
        <f t="shared" si="350"/>
        <v>"Y.MD"</v>
      </c>
      <c r="AA1687" s="25" t="str">
        <f t="shared" si="354"/>
        <v>Y.MD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Y.MD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3731</v>
      </c>
      <c r="D1688" s="53" t="s">
        <v>2319</v>
      </c>
      <c r="E1688" s="58" t="s">
        <v>1318</v>
      </c>
      <c r="F1688" s="58" t="s">
        <v>1318</v>
      </c>
      <c r="G1688" s="161">
        <v>0</v>
      </c>
      <c r="H1688" s="161">
        <v>99</v>
      </c>
      <c r="I1688" s="148" t="s">
        <v>3</v>
      </c>
      <c r="J1688" s="58" t="s">
        <v>1406</v>
      </c>
      <c r="K1688" s="59" t="s">
        <v>4017</v>
      </c>
      <c r="L1688" s="57" t="s">
        <v>4878</v>
      </c>
      <c r="M1688" s="57" t="s">
        <v>4941</v>
      </c>
      <c r="N1688" s="57"/>
      <c r="O1688" s="57"/>
      <c r="P1688" s="56" t="s">
        <v>2016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2739</v>
      </c>
      <c r="X1688" s="59" t="s">
        <v>2654</v>
      </c>
      <c r="Y1688" s="59" t="s">
        <v>2278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3732</v>
      </c>
      <c r="D1689" s="53" t="s">
        <v>2319</v>
      </c>
      <c r="E1689" s="58" t="s">
        <v>1319</v>
      </c>
      <c r="F1689" s="58" t="s">
        <v>1319</v>
      </c>
      <c r="G1689" s="161">
        <v>0</v>
      </c>
      <c r="H1689" s="161">
        <v>99</v>
      </c>
      <c r="I1689" s="148" t="s">
        <v>3</v>
      </c>
      <c r="J1689" s="58" t="s">
        <v>1406</v>
      </c>
      <c r="K1689" s="59" t="s">
        <v>4017</v>
      </c>
      <c r="L1689" s="57" t="s">
        <v>4878</v>
      </c>
      <c r="M1689" s="57" t="s">
        <v>4941</v>
      </c>
      <c r="N1689" s="57"/>
      <c r="O1689" s="57"/>
      <c r="P1689" s="56" t="s">
        <v>2018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2739</v>
      </c>
      <c r="X1689" s="82" t="s">
        <v>2654</v>
      </c>
      <c r="Y1689" s="83" t="s">
        <v>2278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3733</v>
      </c>
      <c r="D1690" s="53" t="s">
        <v>2319</v>
      </c>
      <c r="E1690" s="58" t="s">
        <v>1320</v>
      </c>
      <c r="F1690" s="58" t="s">
        <v>1320</v>
      </c>
      <c r="G1690" s="161">
        <v>0</v>
      </c>
      <c r="H1690" s="161">
        <v>99</v>
      </c>
      <c r="I1690" s="148" t="s">
        <v>3</v>
      </c>
      <c r="J1690" s="58" t="s">
        <v>1406</v>
      </c>
      <c r="K1690" s="59" t="s">
        <v>4017</v>
      </c>
      <c r="L1690" s="57" t="s">
        <v>4878</v>
      </c>
      <c r="M1690" s="57" t="s">
        <v>4941</v>
      </c>
      <c r="N1690" s="57"/>
      <c r="O1690" s="57"/>
      <c r="P1690" s="56" t="s">
        <v>2021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2278</v>
      </c>
      <c r="X1690" s="82" t="s">
        <v>2648</v>
      </c>
      <c r="Y1690" s="83" t="s">
        <v>2278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3734</v>
      </c>
      <c r="D1691" s="55" t="s">
        <v>7</v>
      </c>
      <c r="E1691" s="58" t="s">
        <v>2643</v>
      </c>
      <c r="F1691" s="58" t="s">
        <v>2643</v>
      </c>
      <c r="G1691" s="161">
        <v>0</v>
      </c>
      <c r="H1691" s="161">
        <v>0</v>
      </c>
      <c r="I1691" s="148" t="s">
        <v>3</v>
      </c>
      <c r="J1691" s="58" t="s">
        <v>1406</v>
      </c>
      <c r="K1691" s="59" t="s">
        <v>4017</v>
      </c>
      <c r="L1691" s="57" t="s">
        <v>4878</v>
      </c>
      <c r="M1691" s="57" t="s">
        <v>4936</v>
      </c>
      <c r="N1691" s="57"/>
      <c r="O1691" s="57"/>
      <c r="P1691" s="56" t="s">
        <v>2645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2721</v>
      </c>
      <c r="X1691" s="59" t="s">
        <v>2278</v>
      </c>
      <c r="Y1691" s="59" t="s">
        <v>2278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3735</v>
      </c>
      <c r="D1692" s="53" t="s">
        <v>7</v>
      </c>
      <c r="E1692" s="117" t="s">
        <v>2644</v>
      </c>
      <c r="F1692" s="117" t="s">
        <v>2644</v>
      </c>
      <c r="G1692" s="131">
        <v>0</v>
      </c>
      <c r="H1692" s="131">
        <v>0</v>
      </c>
      <c r="I1692" s="148" t="s">
        <v>3</v>
      </c>
      <c r="J1692" s="58" t="s">
        <v>1406</v>
      </c>
      <c r="K1692" s="59" t="s">
        <v>4017</v>
      </c>
      <c r="L1692" s="57" t="s">
        <v>4878</v>
      </c>
      <c r="M1692" s="57" t="s">
        <v>4936</v>
      </c>
      <c r="N1692" s="57"/>
      <c r="O1692" s="57"/>
      <c r="P1692" s="56" t="s">
        <v>2646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2721</v>
      </c>
      <c r="X1692" s="59" t="s">
        <v>2278</v>
      </c>
      <c r="Y1692" s="59" t="s">
        <v>2278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3736</v>
      </c>
      <c r="D1693" s="53" t="s">
        <v>2319</v>
      </c>
      <c r="E1693" s="117" t="s">
        <v>397</v>
      </c>
      <c r="F1693" s="117" t="s">
        <v>397</v>
      </c>
      <c r="G1693" s="131">
        <v>0</v>
      </c>
      <c r="H1693" s="131">
        <v>99</v>
      </c>
      <c r="I1693" s="148" t="s">
        <v>3</v>
      </c>
      <c r="J1693" s="58" t="s">
        <v>1406</v>
      </c>
      <c r="K1693" s="59" t="s">
        <v>4017</v>
      </c>
      <c r="L1693" s="57" t="s">
        <v>4878</v>
      </c>
      <c r="M1693" s="57" t="s">
        <v>4941</v>
      </c>
      <c r="N1693" s="57"/>
      <c r="O1693" s="57"/>
      <c r="P1693" s="56" t="s">
        <v>2023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2278</v>
      </c>
      <c r="X1693" s="59" t="s">
        <v>2648</v>
      </c>
      <c r="Y1693" s="59" t="s">
        <v>2278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3737</v>
      </c>
      <c r="D1694" s="55" t="s">
        <v>2319</v>
      </c>
      <c r="E1694" s="58" t="s">
        <v>398</v>
      </c>
      <c r="F1694" s="58" t="s">
        <v>398</v>
      </c>
      <c r="G1694" s="161">
        <v>0</v>
      </c>
      <c r="H1694" s="161">
        <v>99</v>
      </c>
      <c r="I1694" s="148" t="s">
        <v>3</v>
      </c>
      <c r="J1694" s="58" t="s">
        <v>1406</v>
      </c>
      <c r="K1694" s="59" t="s">
        <v>4017</v>
      </c>
      <c r="L1694" s="57" t="s">
        <v>4878</v>
      </c>
      <c r="M1694" s="57" t="s">
        <v>4941</v>
      </c>
      <c r="N1694" s="57"/>
      <c r="O1694" s="57"/>
      <c r="P1694" s="56" t="s">
        <v>2024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2278</v>
      </c>
      <c r="X1694" s="59" t="s">
        <v>2648</v>
      </c>
      <c r="Y1694" s="59" t="s">
        <v>2278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3738</v>
      </c>
      <c r="D1695" s="55" t="s">
        <v>2319</v>
      </c>
      <c r="E1695" s="58" t="s">
        <v>399</v>
      </c>
      <c r="F1695" s="58" t="s">
        <v>399</v>
      </c>
      <c r="G1695" s="161">
        <v>0</v>
      </c>
      <c r="H1695" s="161">
        <v>99</v>
      </c>
      <c r="I1695" s="148" t="s">
        <v>3</v>
      </c>
      <c r="J1695" s="58" t="s">
        <v>1406</v>
      </c>
      <c r="K1695" s="59" t="s">
        <v>4017</v>
      </c>
      <c r="L1695" s="57" t="s">
        <v>4878</v>
      </c>
      <c r="M1695" s="57" t="s">
        <v>4941</v>
      </c>
      <c r="N1695" s="57"/>
      <c r="O1695" s="57"/>
      <c r="P1695" s="56" t="s">
        <v>2025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2278</v>
      </c>
      <c r="X1695" s="59" t="s">
        <v>2648</v>
      </c>
      <c r="Y1695" s="59" t="s">
        <v>2278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3739</v>
      </c>
      <c r="D1696" s="55" t="s">
        <v>2319</v>
      </c>
      <c r="E1696" s="58" t="s">
        <v>400</v>
      </c>
      <c r="F1696" s="58" t="s">
        <v>400</v>
      </c>
      <c r="G1696" s="161">
        <v>0</v>
      </c>
      <c r="H1696" s="161">
        <v>99</v>
      </c>
      <c r="I1696" s="148" t="s">
        <v>3</v>
      </c>
      <c r="J1696" s="58" t="s">
        <v>1406</v>
      </c>
      <c r="K1696" s="59" t="s">
        <v>4017</v>
      </c>
      <c r="L1696" s="57" t="s">
        <v>4878</v>
      </c>
      <c r="M1696" s="57" t="s">
        <v>4941</v>
      </c>
      <c r="N1696" s="57"/>
      <c r="O1696" s="57"/>
      <c r="P1696" s="56" t="s">
        <v>2026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2278</v>
      </c>
      <c r="X1696" s="59" t="s">
        <v>2648</v>
      </c>
      <c r="Y1696" s="59" t="s">
        <v>2278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3740</v>
      </c>
      <c r="D1697" s="55" t="s">
        <v>2319</v>
      </c>
      <c r="E1697" s="58" t="s">
        <v>925</v>
      </c>
      <c r="F1697" s="58" t="s">
        <v>925</v>
      </c>
      <c r="G1697" s="161">
        <v>0</v>
      </c>
      <c r="H1697" s="161">
        <v>99</v>
      </c>
      <c r="I1697" s="148" t="s">
        <v>3</v>
      </c>
      <c r="J1697" s="58" t="s">
        <v>1406</v>
      </c>
      <c r="K1697" s="59" t="s">
        <v>4017</v>
      </c>
      <c r="L1697" s="57" t="s">
        <v>4878</v>
      </c>
      <c r="M1697" s="57" t="s">
        <v>4941</v>
      </c>
      <c r="N1697" s="57"/>
      <c r="O1697" s="57"/>
      <c r="P1697" s="56" t="s">
        <v>2216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2278</v>
      </c>
      <c r="X1697" s="59" t="s">
        <v>2648</v>
      </c>
      <c r="Y1697" s="59" t="s">
        <v>2278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3741</v>
      </c>
      <c r="D1698" s="55" t="s">
        <v>2319</v>
      </c>
      <c r="E1698" s="58" t="s">
        <v>1322</v>
      </c>
      <c r="F1698" s="58" t="s">
        <v>1322</v>
      </c>
      <c r="G1698" s="63">
        <v>0</v>
      </c>
      <c r="H1698" s="63">
        <v>99</v>
      </c>
      <c r="I1698" s="148" t="s">
        <v>3</v>
      </c>
      <c r="J1698" s="58" t="s">
        <v>1406</v>
      </c>
      <c r="K1698" s="59" t="s">
        <v>4017</v>
      </c>
      <c r="L1698" s="57" t="s">
        <v>4878</v>
      </c>
      <c r="M1698" s="57" t="s">
        <v>4941</v>
      </c>
      <c r="N1698" s="57"/>
      <c r="O1698" s="57"/>
      <c r="P1698" s="56" t="s">
        <v>2030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2278</v>
      </c>
      <c r="X1698" s="59" t="s">
        <v>2648</v>
      </c>
      <c r="Y1698" s="59" t="s">
        <v>2278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3742</v>
      </c>
      <c r="D1699" s="55" t="s">
        <v>7</v>
      </c>
      <c r="E1699" s="58" t="s">
        <v>3481</v>
      </c>
      <c r="F1699" s="58" t="s">
        <v>3481</v>
      </c>
      <c r="G1699" s="161">
        <v>0</v>
      </c>
      <c r="H1699" s="161">
        <v>0</v>
      </c>
      <c r="I1699" s="148" t="s">
        <v>3</v>
      </c>
      <c r="J1699" s="58" t="s">
        <v>1406</v>
      </c>
      <c r="K1699" s="59" t="s">
        <v>4017</v>
      </c>
      <c r="L1699" s="57" t="s">
        <v>4878</v>
      </c>
      <c r="M1699" s="57" t="s">
        <v>4936</v>
      </c>
      <c r="N1699" s="57"/>
      <c r="O1699" s="57"/>
      <c r="P1699" s="56" t="s">
        <v>2031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2278</v>
      </c>
      <c r="X1699" s="59" t="s">
        <v>2278</v>
      </c>
      <c r="Y1699" s="59" t="s">
        <v>4027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4325</v>
      </c>
      <c r="D1700" s="53" t="s">
        <v>7</v>
      </c>
      <c r="E1700" s="58" t="s">
        <v>1323</v>
      </c>
      <c r="F1700" s="58" t="s">
        <v>1323</v>
      </c>
      <c r="G1700" s="161">
        <v>0</v>
      </c>
      <c r="H1700" s="161">
        <v>0</v>
      </c>
      <c r="I1700" s="148" t="s">
        <v>3</v>
      </c>
      <c r="J1700" s="58" t="s">
        <v>1406</v>
      </c>
      <c r="K1700" s="59" t="s">
        <v>4017</v>
      </c>
      <c r="L1700" s="57" t="s">
        <v>4878</v>
      </c>
      <c r="M1700" s="57" t="s">
        <v>4936</v>
      </c>
      <c r="N1700" s="57"/>
      <c r="O1700" s="57"/>
      <c r="P1700" s="56" t="s">
        <v>2035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2278</v>
      </c>
      <c r="X1700" s="59" t="s">
        <v>2278</v>
      </c>
      <c r="Y1700" s="59" t="s">
        <v>2278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4326</v>
      </c>
      <c r="D1701" s="53" t="s">
        <v>7</v>
      </c>
      <c r="E1701" s="58" t="s">
        <v>1324</v>
      </c>
      <c r="F1701" s="58" t="s">
        <v>1324</v>
      </c>
      <c r="G1701" s="161">
        <v>0</v>
      </c>
      <c r="H1701" s="161">
        <v>0</v>
      </c>
      <c r="I1701" s="148" t="s">
        <v>3</v>
      </c>
      <c r="J1701" s="58" t="s">
        <v>1406</v>
      </c>
      <c r="K1701" s="59" t="s">
        <v>4017</v>
      </c>
      <c r="L1701" s="57" t="s">
        <v>4878</v>
      </c>
      <c r="M1701" s="57" t="s">
        <v>4936</v>
      </c>
      <c r="N1701" s="57"/>
      <c r="O1701" s="57"/>
      <c r="P1701" s="56" t="s">
        <v>2036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2278</v>
      </c>
      <c r="X1701" s="59" t="s">
        <v>2278</v>
      </c>
      <c r="Y1701" s="59" t="s">
        <v>2278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3743</v>
      </c>
      <c r="D1702" s="53" t="s">
        <v>7</v>
      </c>
      <c r="E1702" s="58" t="s">
        <v>1325</v>
      </c>
      <c r="F1702" s="58" t="s">
        <v>1325</v>
      </c>
      <c r="G1702" s="161">
        <v>0</v>
      </c>
      <c r="H1702" s="161">
        <v>0</v>
      </c>
      <c r="I1702" s="148" t="s">
        <v>3</v>
      </c>
      <c r="J1702" s="58" t="s">
        <v>1406</v>
      </c>
      <c r="K1702" s="59" t="s">
        <v>4017</v>
      </c>
      <c r="L1702" s="57" t="s">
        <v>4879</v>
      </c>
      <c r="M1702" s="57" t="s">
        <v>4936</v>
      </c>
      <c r="N1702" s="57"/>
      <c r="O1702" s="57"/>
      <c r="P1702" s="56" t="s">
        <v>2037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2716</v>
      </c>
      <c r="X1702" s="59" t="s">
        <v>2278</v>
      </c>
      <c r="Y1702" s="59" t="s">
        <v>4028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4711</v>
      </c>
      <c r="D1703" s="53" t="s">
        <v>7</v>
      </c>
      <c r="E1703" s="58" t="s">
        <v>4712</v>
      </c>
      <c r="F1703" s="58" t="s">
        <v>4712</v>
      </c>
      <c r="G1703" s="161">
        <v>0</v>
      </c>
      <c r="H1703" s="161">
        <v>0</v>
      </c>
      <c r="I1703" s="148" t="s">
        <v>3</v>
      </c>
      <c r="J1703" s="58" t="s">
        <v>1406</v>
      </c>
      <c r="K1703" s="59" t="s">
        <v>4017</v>
      </c>
      <c r="L1703" s="57" t="s">
        <v>4878</v>
      </c>
      <c r="M1703" s="57" t="s">
        <v>4936</v>
      </c>
      <c r="N1703" s="57"/>
      <c r="O1703" s="57"/>
      <c r="P1703" s="56" t="s">
        <v>4736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2278</v>
      </c>
      <c r="X1703" s="59" t="s">
        <v>2278</v>
      </c>
      <c r="Y1703" s="59" t="s">
        <v>2278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3744</v>
      </c>
      <c r="D1704" s="53" t="s">
        <v>7</v>
      </c>
      <c r="E1704" s="58" t="s">
        <v>1326</v>
      </c>
      <c r="F1704" s="58" t="s">
        <v>1326</v>
      </c>
      <c r="G1704" s="161">
        <v>0</v>
      </c>
      <c r="H1704" s="161">
        <v>0</v>
      </c>
      <c r="I1704" s="148" t="s">
        <v>3</v>
      </c>
      <c r="J1704" s="58" t="s">
        <v>1406</v>
      </c>
      <c r="K1704" s="59" t="s">
        <v>4017</v>
      </c>
      <c r="L1704" s="57" t="s">
        <v>4878</v>
      </c>
      <c r="M1704" s="57" t="s">
        <v>4936</v>
      </c>
      <c r="N1704" s="57"/>
      <c r="O1704" s="57"/>
      <c r="P1704" s="56" t="s">
        <v>2038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2716</v>
      </c>
      <c r="X1704" s="59" t="s">
        <v>2278</v>
      </c>
      <c r="Y1704" s="59" t="s">
        <v>2278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3745</v>
      </c>
      <c r="D1705" s="53" t="s">
        <v>7</v>
      </c>
      <c r="E1705" s="58" t="s">
        <v>555</v>
      </c>
      <c r="F1705" s="58" t="s">
        <v>555</v>
      </c>
      <c r="G1705" s="161">
        <v>0</v>
      </c>
      <c r="H1705" s="161">
        <v>0</v>
      </c>
      <c r="I1705" s="148" t="s">
        <v>3</v>
      </c>
      <c r="J1705" s="58" t="s">
        <v>1406</v>
      </c>
      <c r="K1705" s="59" t="s">
        <v>4017</v>
      </c>
      <c r="L1705" s="57" t="s">
        <v>4878</v>
      </c>
      <c r="M1705" s="57" t="s">
        <v>4936</v>
      </c>
      <c r="N1705" s="57"/>
      <c r="O1705" s="57"/>
      <c r="P1705" s="56" t="s">
        <v>3459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3746</v>
      </c>
      <c r="D1706" s="53" t="s">
        <v>7</v>
      </c>
      <c r="E1706" s="58" t="s">
        <v>1327</v>
      </c>
      <c r="F1706" s="58" t="s">
        <v>1327</v>
      </c>
      <c r="G1706" s="161">
        <v>0</v>
      </c>
      <c r="H1706" s="161">
        <v>0</v>
      </c>
      <c r="I1706" s="148" t="s">
        <v>3</v>
      </c>
      <c r="J1706" s="58" t="s">
        <v>1406</v>
      </c>
      <c r="K1706" s="59" t="s">
        <v>4017</v>
      </c>
      <c r="L1706" s="57" t="s">
        <v>4878</v>
      </c>
      <c r="M1706" s="57" t="s">
        <v>4936</v>
      </c>
      <c r="N1706" s="57"/>
      <c r="O1706" s="57"/>
      <c r="P1706" s="56" t="s">
        <v>3460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3747</v>
      </c>
      <c r="D1707" s="53" t="s">
        <v>7</v>
      </c>
      <c r="E1707" s="58" t="s">
        <v>1328</v>
      </c>
      <c r="F1707" s="58" t="s">
        <v>1328</v>
      </c>
      <c r="G1707" s="161">
        <v>0</v>
      </c>
      <c r="H1707" s="161">
        <v>0</v>
      </c>
      <c r="I1707" s="148" t="s">
        <v>3</v>
      </c>
      <c r="J1707" s="58" t="s">
        <v>1406</v>
      </c>
      <c r="K1707" s="59" t="s">
        <v>4017</v>
      </c>
      <c r="L1707" s="57" t="s">
        <v>4878</v>
      </c>
      <c r="M1707" s="57" t="s">
        <v>4936</v>
      </c>
      <c r="N1707" s="57"/>
      <c r="O1707" s="57"/>
      <c r="P1707" s="56" t="s">
        <v>3461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4355</v>
      </c>
      <c r="D1708" s="53" t="s">
        <v>7</v>
      </c>
      <c r="E1708" s="58" t="s">
        <v>407</v>
      </c>
      <c r="F1708" s="58" t="s">
        <v>407</v>
      </c>
      <c r="G1708" s="161">
        <v>0</v>
      </c>
      <c r="H1708" s="161">
        <v>0</v>
      </c>
      <c r="I1708" s="148" t="s">
        <v>3</v>
      </c>
      <c r="J1708" s="58" t="s">
        <v>1406</v>
      </c>
      <c r="K1708" s="59" t="s">
        <v>4017</v>
      </c>
      <c r="L1708" s="57" t="s">
        <v>4879</v>
      </c>
      <c r="M1708" s="57" t="s">
        <v>4936</v>
      </c>
      <c r="N1708" s="57"/>
      <c r="O1708" s="57"/>
      <c r="P1708" s="56" t="s">
        <v>2041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4864</v>
      </c>
      <c r="D1709" s="53" t="s">
        <v>2860</v>
      </c>
      <c r="E1709" s="58" t="s">
        <v>419</v>
      </c>
      <c r="F1709" s="58" t="s">
        <v>419</v>
      </c>
      <c r="G1709" s="161">
        <v>0</v>
      </c>
      <c r="H1709" s="161">
        <v>99</v>
      </c>
      <c r="I1709" s="148" t="s">
        <v>3</v>
      </c>
      <c r="J1709" s="58" t="s">
        <v>1406</v>
      </c>
      <c r="K1709" s="59" t="s">
        <v>4017</v>
      </c>
      <c r="L1709" s="57" t="s">
        <v>4878</v>
      </c>
      <c r="M1709" s="57" t="s">
        <v>4940</v>
      </c>
      <c r="N1709" s="57"/>
      <c r="O1709" s="57"/>
      <c r="P1709" s="56" t="s">
        <v>3462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4865</v>
      </c>
      <c r="D1710" s="53" t="s">
        <v>2860</v>
      </c>
      <c r="E1710" s="58" t="s">
        <v>1329</v>
      </c>
      <c r="F1710" s="58" t="s">
        <v>1329</v>
      </c>
      <c r="G1710" s="161">
        <v>0</v>
      </c>
      <c r="H1710" s="161">
        <v>99</v>
      </c>
      <c r="I1710" s="148" t="s">
        <v>3</v>
      </c>
      <c r="J1710" s="58" t="s">
        <v>1406</v>
      </c>
      <c r="K1710" s="59" t="s">
        <v>4017</v>
      </c>
      <c r="L1710" s="57" t="s">
        <v>4878</v>
      </c>
      <c r="M1710" s="57" t="s">
        <v>4940</v>
      </c>
      <c r="N1710" s="57"/>
      <c r="O1710" s="57"/>
      <c r="P1710" s="56" t="s">
        <v>3463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3748</v>
      </c>
      <c r="D1711" s="53" t="s">
        <v>7</v>
      </c>
      <c r="E1711" s="58" t="s">
        <v>573</v>
      </c>
      <c r="F1711" s="58" t="s">
        <v>573</v>
      </c>
      <c r="G1711" s="161">
        <v>0</v>
      </c>
      <c r="H1711" s="161">
        <v>0</v>
      </c>
      <c r="I1711" s="148" t="s">
        <v>3</v>
      </c>
      <c r="J1711" s="58" t="s">
        <v>1406</v>
      </c>
      <c r="K1711" s="59" t="s">
        <v>4017</v>
      </c>
      <c r="L1711" s="57" t="s">
        <v>4878</v>
      </c>
      <c r="M1711" s="57" t="s">
        <v>4936</v>
      </c>
      <c r="N1711" s="57"/>
      <c r="O1711" s="57"/>
      <c r="P1711" s="56" t="s">
        <v>3464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3749</v>
      </c>
      <c r="D1712" s="53" t="s">
        <v>7</v>
      </c>
      <c r="E1712" s="58" t="s">
        <v>1331</v>
      </c>
      <c r="F1712" s="58" t="s">
        <v>1331</v>
      </c>
      <c r="G1712" s="161">
        <v>0</v>
      </c>
      <c r="H1712" s="161">
        <v>0</v>
      </c>
      <c r="I1712" s="148" t="s">
        <v>3</v>
      </c>
      <c r="J1712" s="58" t="s">
        <v>1406</v>
      </c>
      <c r="K1712" s="59" t="s">
        <v>4017</v>
      </c>
      <c r="L1712" s="57" t="s">
        <v>4878</v>
      </c>
      <c r="M1712" s="57" t="s">
        <v>4936</v>
      </c>
      <c r="N1712" s="57"/>
      <c r="O1712" s="57"/>
      <c r="P1712" s="56" t="s">
        <v>3465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3750</v>
      </c>
      <c r="D1713" s="53" t="s">
        <v>7</v>
      </c>
      <c r="E1713" s="58" t="s">
        <v>1338</v>
      </c>
      <c r="F1713" s="58" t="s">
        <v>1338</v>
      </c>
      <c r="G1713" s="161">
        <v>0</v>
      </c>
      <c r="H1713" s="161">
        <v>0</v>
      </c>
      <c r="I1713" s="148" t="s">
        <v>3</v>
      </c>
      <c r="J1713" s="58" t="s">
        <v>1406</v>
      </c>
      <c r="K1713" s="59" t="s">
        <v>4017</v>
      </c>
      <c r="L1713" s="57" t="s">
        <v>4878</v>
      </c>
      <c r="M1713" s="57" t="s">
        <v>4936</v>
      </c>
      <c r="N1713" s="57"/>
      <c r="O1713" s="57"/>
      <c r="P1713" s="56" t="s">
        <v>2074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2716</v>
      </c>
      <c r="X1713" s="59" t="s">
        <v>2278</v>
      </c>
      <c r="Y1713" s="59" t="s">
        <v>2278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3839</v>
      </c>
      <c r="D1714" s="53" t="s">
        <v>7</v>
      </c>
      <c r="E1714" s="58" t="s">
        <v>902</v>
      </c>
      <c r="F1714" s="58" t="s">
        <v>902</v>
      </c>
      <c r="G1714" s="161">
        <v>0</v>
      </c>
      <c r="H1714" s="161">
        <v>0</v>
      </c>
      <c r="I1714" s="148" t="s">
        <v>3</v>
      </c>
      <c r="J1714" s="58" t="s">
        <v>1406</v>
      </c>
      <c r="K1714" s="59" t="s">
        <v>4017</v>
      </c>
      <c r="L1714" s="57" t="s">
        <v>4878</v>
      </c>
      <c r="M1714" s="57" t="s">
        <v>4936</v>
      </c>
      <c r="N1714" s="57"/>
      <c r="O1714" s="57"/>
      <c r="P1714" s="56" t="s">
        <v>2323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2278</v>
      </c>
      <c r="X1714" s="59" t="s">
        <v>2278</v>
      </c>
      <c r="Y1714" s="59" t="s">
        <v>2278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3751</v>
      </c>
      <c r="D1715" s="53" t="s">
        <v>7</v>
      </c>
      <c r="E1715" s="58" t="s">
        <v>2344</v>
      </c>
      <c r="F1715" s="58" t="s">
        <v>2344</v>
      </c>
      <c r="G1715" s="161">
        <v>0</v>
      </c>
      <c r="H1715" s="161">
        <v>0</v>
      </c>
      <c r="I1715" s="148" t="s">
        <v>3</v>
      </c>
      <c r="J1715" s="58" t="s">
        <v>1406</v>
      </c>
      <c r="K1715" s="59" t="s">
        <v>4017</v>
      </c>
      <c r="L1715" s="57" t="s">
        <v>4878</v>
      </c>
      <c r="M1715" s="57" t="s">
        <v>4936</v>
      </c>
      <c r="N1715" s="57"/>
      <c r="O1715" s="57"/>
      <c r="P1715" s="56" t="s">
        <v>2346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2737</v>
      </c>
      <c r="X1715" s="59" t="s">
        <v>2278</v>
      </c>
      <c r="Y1715" s="59" t="s">
        <v>2278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3752</v>
      </c>
      <c r="D1716" s="53" t="s">
        <v>7</v>
      </c>
      <c r="E1716" s="58" t="s">
        <v>2345</v>
      </c>
      <c r="F1716" s="58" t="s">
        <v>2345</v>
      </c>
      <c r="G1716" s="161">
        <v>0</v>
      </c>
      <c r="H1716" s="161">
        <v>0</v>
      </c>
      <c r="I1716" s="148" t="s">
        <v>3</v>
      </c>
      <c r="J1716" s="58" t="s">
        <v>1406</v>
      </c>
      <c r="K1716" s="59" t="s">
        <v>4017</v>
      </c>
      <c r="L1716" s="57" t="s">
        <v>4878</v>
      </c>
      <c r="M1716" s="57" t="s">
        <v>4936</v>
      </c>
      <c r="N1716" s="57"/>
      <c r="O1716" s="57"/>
      <c r="P1716" s="56" t="s">
        <v>2347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2737</v>
      </c>
      <c r="X1716" s="59" t="s">
        <v>2278</v>
      </c>
      <c r="Y1716" s="59" t="s">
        <v>2278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3753</v>
      </c>
      <c r="D1717" s="53" t="s">
        <v>7</v>
      </c>
      <c r="E1717" s="58" t="s">
        <v>432</v>
      </c>
      <c r="F1717" s="58" t="s">
        <v>432</v>
      </c>
      <c r="G1717" s="63">
        <v>0</v>
      </c>
      <c r="H1717" s="63">
        <v>0</v>
      </c>
      <c r="I1717" s="148" t="s">
        <v>3</v>
      </c>
      <c r="J1717" s="58" t="s">
        <v>1406</v>
      </c>
      <c r="K1717" s="59" t="s">
        <v>4017</v>
      </c>
      <c r="L1717" s="57" t="s">
        <v>4879</v>
      </c>
      <c r="M1717" s="57" t="s">
        <v>4936</v>
      </c>
      <c r="N1717" s="57"/>
      <c r="O1717" s="57"/>
      <c r="P1717" s="56" t="s">
        <v>2081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2716</v>
      </c>
      <c r="X1717" s="59" t="s">
        <v>2278</v>
      </c>
      <c r="Y1717" s="59" t="s">
        <v>2278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4515</v>
      </c>
      <c r="D1718" s="53" t="s">
        <v>7</v>
      </c>
      <c r="E1718" s="58" t="s">
        <v>1344</v>
      </c>
      <c r="F1718" s="58" t="s">
        <v>1344</v>
      </c>
      <c r="G1718" s="63">
        <v>0</v>
      </c>
      <c r="H1718" s="63">
        <v>0</v>
      </c>
      <c r="I1718" s="148" t="s">
        <v>3</v>
      </c>
      <c r="J1718" s="58" t="s">
        <v>1406</v>
      </c>
      <c r="K1718" s="59" t="s">
        <v>4017</v>
      </c>
      <c r="L1718" s="57" t="s">
        <v>4878</v>
      </c>
      <c r="M1718" s="57" t="s">
        <v>4936</v>
      </c>
      <c r="N1718" s="57"/>
      <c r="O1718" s="57"/>
      <c r="P1718" s="56" t="s">
        <v>2083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2278</v>
      </c>
      <c r="X1718" s="59" t="s">
        <v>2278</v>
      </c>
      <c r="Y1718" s="59" t="s">
        <v>2278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4306</v>
      </c>
      <c r="D1719" s="53" t="s">
        <v>7</v>
      </c>
      <c r="E1719" s="58" t="s">
        <v>440</v>
      </c>
      <c r="F1719" s="58" t="s">
        <v>440</v>
      </c>
      <c r="G1719" s="63">
        <v>0</v>
      </c>
      <c r="H1719" s="63">
        <v>0</v>
      </c>
      <c r="I1719" s="148" t="s">
        <v>3</v>
      </c>
      <c r="J1719" s="58" t="s">
        <v>1406</v>
      </c>
      <c r="K1719" s="59" t="s">
        <v>4017</v>
      </c>
      <c r="L1719" s="57" t="s">
        <v>4878</v>
      </c>
      <c r="M1719" s="57" t="s">
        <v>4936</v>
      </c>
      <c r="N1719" s="57"/>
      <c r="O1719" s="57"/>
      <c r="P1719" s="56" t="s">
        <v>2085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2278</v>
      </c>
      <c r="X1719" s="59" t="s">
        <v>2278</v>
      </c>
      <c r="Y1719" s="59" t="s">
        <v>2278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4713</v>
      </c>
      <c r="D1720" s="53" t="s">
        <v>7</v>
      </c>
      <c r="E1720" s="58" t="s">
        <v>4716</v>
      </c>
      <c r="F1720" s="58" t="s">
        <v>4716</v>
      </c>
      <c r="G1720" s="63">
        <v>0</v>
      </c>
      <c r="H1720" s="63">
        <v>0</v>
      </c>
      <c r="I1720" s="148" t="s">
        <v>3</v>
      </c>
      <c r="J1720" s="58" t="s">
        <v>1406</v>
      </c>
      <c r="K1720" s="59" t="s">
        <v>4017</v>
      </c>
      <c r="L1720" s="57" t="s">
        <v>4878</v>
      </c>
      <c r="M1720" s="57" t="s">
        <v>4936</v>
      </c>
      <c r="N1720" s="57"/>
      <c r="O1720" s="57"/>
      <c r="P1720" s="56" t="s">
        <v>4649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2278</v>
      </c>
      <c r="X1720" s="59" t="s">
        <v>2278</v>
      </c>
      <c r="Y1720" s="59" t="s">
        <v>2278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4714</v>
      </c>
      <c r="D1721" s="53" t="s">
        <v>7</v>
      </c>
      <c r="E1721" s="58" t="s">
        <v>4717</v>
      </c>
      <c r="F1721" s="58" t="s">
        <v>4717</v>
      </c>
      <c r="G1721" s="63">
        <v>0</v>
      </c>
      <c r="H1721" s="63">
        <v>0</v>
      </c>
      <c r="I1721" s="148" t="s">
        <v>3</v>
      </c>
      <c r="J1721" s="58" t="s">
        <v>1406</v>
      </c>
      <c r="K1721" s="59" t="s">
        <v>4017</v>
      </c>
      <c r="L1721" s="57" t="s">
        <v>4878</v>
      </c>
      <c r="M1721" s="57" t="s">
        <v>4936</v>
      </c>
      <c r="N1721" s="57"/>
      <c r="O1721" s="57"/>
      <c r="P1721" s="56" t="s">
        <v>4650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2278</v>
      </c>
      <c r="X1721" s="59" t="s">
        <v>2278</v>
      </c>
      <c r="Y1721" s="59" t="s">
        <v>2278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4715</v>
      </c>
      <c r="D1722" s="53" t="s">
        <v>7</v>
      </c>
      <c r="E1722" s="58" t="s">
        <v>4718</v>
      </c>
      <c r="F1722" s="58" t="s">
        <v>4718</v>
      </c>
      <c r="G1722" s="63">
        <v>0</v>
      </c>
      <c r="H1722" s="63">
        <v>0</v>
      </c>
      <c r="I1722" s="148" t="s">
        <v>3</v>
      </c>
      <c r="J1722" s="58" t="s">
        <v>1406</v>
      </c>
      <c r="K1722" s="59" t="s">
        <v>4017</v>
      </c>
      <c r="L1722" s="57" t="s">
        <v>4878</v>
      </c>
      <c r="M1722" s="57" t="s">
        <v>4936</v>
      </c>
      <c r="N1722" s="57"/>
      <c r="O1722" s="57"/>
      <c r="P1722" s="56" t="s">
        <v>4651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2278</v>
      </c>
      <c r="X1722" s="59" t="s">
        <v>2278</v>
      </c>
      <c r="Y1722" s="59" t="s">
        <v>2278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4291</v>
      </c>
      <c r="D1723" s="53" t="s">
        <v>7</v>
      </c>
      <c r="E1723" s="58" t="s">
        <v>1347</v>
      </c>
      <c r="F1723" s="58" t="s">
        <v>443</v>
      </c>
      <c r="G1723" s="63">
        <v>0</v>
      </c>
      <c r="H1723" s="63">
        <v>0</v>
      </c>
      <c r="I1723" s="148" t="s">
        <v>3</v>
      </c>
      <c r="J1723" s="58" t="s">
        <v>1406</v>
      </c>
      <c r="K1723" s="59" t="s">
        <v>4017</v>
      </c>
      <c r="L1723" s="57" t="s">
        <v>4878</v>
      </c>
      <c r="M1723" s="57" t="s">
        <v>4936</v>
      </c>
      <c r="N1723" s="57"/>
      <c r="O1723" s="57"/>
      <c r="P1723" s="56" t="s">
        <v>2089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2715</v>
      </c>
      <c r="X1723" s="59" t="s">
        <v>2278</v>
      </c>
      <c r="Y1723" s="59" t="s">
        <v>2278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4292</v>
      </c>
      <c r="D1724" s="53" t="s">
        <v>2861</v>
      </c>
      <c r="E1724" s="58" t="s">
        <v>1348</v>
      </c>
      <c r="F1724" s="58" t="s">
        <v>444</v>
      </c>
      <c r="G1724" s="63">
        <v>0</v>
      </c>
      <c r="H1724" s="63">
        <v>0</v>
      </c>
      <c r="I1724" s="148" t="s">
        <v>3</v>
      </c>
      <c r="J1724" s="58" t="s">
        <v>1406</v>
      </c>
      <c r="K1724" s="59" t="s">
        <v>4017</v>
      </c>
      <c r="L1724" s="57" t="s">
        <v>4878</v>
      </c>
      <c r="M1724" s="57" t="s">
        <v>4936</v>
      </c>
      <c r="N1724" s="57"/>
      <c r="O1724" s="57" t="s">
        <v>904</v>
      </c>
      <c r="P1724" s="56" t="s">
        <v>2090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2715</v>
      </c>
      <c r="X1724" s="59" t="s">
        <v>2654</v>
      </c>
      <c r="Y1724" s="59" t="s">
        <v>2278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3755</v>
      </c>
      <c r="D1725" s="61" t="s">
        <v>445</v>
      </c>
      <c r="E1725" s="58" t="s">
        <v>446</v>
      </c>
      <c r="F1725" s="58" t="s">
        <v>1349</v>
      </c>
      <c r="G1725" s="63">
        <v>2</v>
      </c>
      <c r="H1725" s="63">
        <v>16</v>
      </c>
      <c r="I1725" s="148" t="s">
        <v>3</v>
      </c>
      <c r="J1725" s="58" t="s">
        <v>1406</v>
      </c>
      <c r="K1725" s="59" t="s">
        <v>4017</v>
      </c>
      <c r="L1725" s="57" t="s">
        <v>4878</v>
      </c>
      <c r="M1725" s="57" t="s">
        <v>4937</v>
      </c>
      <c r="N1725" s="57"/>
      <c r="O1725" s="53"/>
      <c r="P1725" s="56" t="s">
        <v>2091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2715</v>
      </c>
      <c r="X1725" s="59" t="s">
        <v>2654</v>
      </c>
      <c r="Y1725" s="59" t="s">
        <v>2278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3756</v>
      </c>
      <c r="D1726" s="53" t="s">
        <v>5061</v>
      </c>
      <c r="E1726" s="58" t="s">
        <v>2710</v>
      </c>
      <c r="F1726" s="58" t="s">
        <v>2712</v>
      </c>
      <c r="G1726" s="161">
        <v>0</v>
      </c>
      <c r="H1726" s="161">
        <v>0</v>
      </c>
      <c r="I1726" s="58" t="s">
        <v>1</v>
      </c>
      <c r="J1726" s="58" t="s">
        <v>1406</v>
      </c>
      <c r="K1726" s="59" t="s">
        <v>4017</v>
      </c>
      <c r="L1726" s="57" t="s">
        <v>4878</v>
      </c>
      <c r="M1726" s="57" t="s">
        <v>4936</v>
      </c>
      <c r="N1726" s="57"/>
      <c r="O1726" s="57" t="s">
        <v>2287</v>
      </c>
      <c r="P1726" s="56" t="s">
        <v>2093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2278</v>
      </c>
      <c r="X1726" s="59" t="s">
        <v>2278</v>
      </c>
      <c r="Y1726" s="59" t="s">
        <v>2278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4688</v>
      </c>
      <c r="D1727" s="53" t="s">
        <v>7</v>
      </c>
      <c r="E1727" s="58" t="s">
        <v>4690</v>
      </c>
      <c r="F1727" s="58" t="s">
        <v>4690</v>
      </c>
      <c r="G1727" s="161">
        <v>0</v>
      </c>
      <c r="H1727" s="161">
        <v>0</v>
      </c>
      <c r="I1727" s="148" t="s">
        <v>3</v>
      </c>
      <c r="J1727" s="58" t="s">
        <v>1406</v>
      </c>
      <c r="K1727" s="59" t="s">
        <v>4017</v>
      </c>
      <c r="L1727" s="57" t="s">
        <v>4878</v>
      </c>
      <c r="M1727" s="57" t="s">
        <v>4936</v>
      </c>
      <c r="N1727" s="57"/>
      <c r="O1727" s="57"/>
      <c r="P1727" s="56" t="s">
        <v>4692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2278</v>
      </c>
      <c r="X1727" s="59" t="s">
        <v>2278</v>
      </c>
      <c r="Y1727" s="59" t="s">
        <v>2278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4689</v>
      </c>
      <c r="D1728" s="53" t="s">
        <v>7</v>
      </c>
      <c r="E1728" s="58" t="s">
        <v>4691</v>
      </c>
      <c r="F1728" s="58" t="s">
        <v>4691</v>
      </c>
      <c r="G1728" s="161">
        <v>0</v>
      </c>
      <c r="H1728" s="161">
        <v>0</v>
      </c>
      <c r="I1728" s="148" t="s">
        <v>3</v>
      </c>
      <c r="J1728" s="58" t="s">
        <v>1406</v>
      </c>
      <c r="K1728" s="59" t="s">
        <v>4017</v>
      </c>
      <c r="L1728" s="57" t="s">
        <v>4878</v>
      </c>
      <c r="M1728" s="57" t="s">
        <v>4936</v>
      </c>
      <c r="N1728" s="57"/>
      <c r="O1728" s="57"/>
      <c r="P1728" s="56" t="s">
        <v>4693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2278</v>
      </c>
      <c r="X1728" s="59" t="s">
        <v>2278</v>
      </c>
      <c r="Y1728" s="59" t="s">
        <v>2278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3757</v>
      </c>
      <c r="D1729" s="53" t="s">
        <v>7</v>
      </c>
      <c r="E1729" s="58" t="s">
        <v>1352</v>
      </c>
      <c r="F1729" s="58" t="s">
        <v>443</v>
      </c>
      <c r="G1729" s="161">
        <v>0</v>
      </c>
      <c r="H1729" s="161">
        <v>0</v>
      </c>
      <c r="I1729" s="148" t="s">
        <v>3</v>
      </c>
      <c r="J1729" s="58" t="s">
        <v>1406</v>
      </c>
      <c r="K1729" s="59" t="s">
        <v>4017</v>
      </c>
      <c r="L1729" s="57" t="s">
        <v>4878</v>
      </c>
      <c r="M1729" s="57" t="s">
        <v>4936</v>
      </c>
      <c r="N1729" s="57"/>
      <c r="O1729" s="57"/>
      <c r="P1729" s="56" t="s">
        <v>2095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2739</v>
      </c>
      <c r="X1729" s="59" t="s">
        <v>2278</v>
      </c>
      <c r="Y1729" s="59" t="s">
        <v>2278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3758</v>
      </c>
      <c r="D1730" s="53" t="s">
        <v>5061</v>
      </c>
      <c r="E1730" s="58" t="s">
        <v>2711</v>
      </c>
      <c r="F1730" s="58" t="s">
        <v>2713</v>
      </c>
      <c r="G1730" s="161">
        <v>0</v>
      </c>
      <c r="H1730" s="161">
        <v>0</v>
      </c>
      <c r="I1730" s="58" t="s">
        <v>1</v>
      </c>
      <c r="J1730" s="58" t="s">
        <v>1406</v>
      </c>
      <c r="K1730" s="59" t="s">
        <v>4017</v>
      </c>
      <c r="L1730" s="57" t="s">
        <v>4878</v>
      </c>
      <c r="M1730" s="57" t="s">
        <v>4936</v>
      </c>
      <c r="N1730" s="57"/>
      <c r="O1730" s="57" t="s">
        <v>2288</v>
      </c>
      <c r="P1730" s="56" t="s">
        <v>2096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2278</v>
      </c>
      <c r="X1730" s="59" t="s">
        <v>2278</v>
      </c>
      <c r="Y1730" s="59" t="s">
        <v>2278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3759</v>
      </c>
      <c r="D1731" s="61" t="s">
        <v>7</v>
      </c>
      <c r="E1731" s="58" t="s">
        <v>448</v>
      </c>
      <c r="F1731" s="58" t="s">
        <v>448</v>
      </c>
      <c r="G1731" s="161">
        <v>0</v>
      </c>
      <c r="H1731" s="161">
        <v>0</v>
      </c>
      <c r="I1731" s="148" t="s">
        <v>3</v>
      </c>
      <c r="J1731" s="58" t="s">
        <v>1406</v>
      </c>
      <c r="K1731" s="59" t="s">
        <v>4017</v>
      </c>
      <c r="L1731" s="57" t="s">
        <v>4878</v>
      </c>
      <c r="M1731" s="57" t="s">
        <v>4936</v>
      </c>
      <c r="N1731" s="57"/>
      <c r="O1731" s="53"/>
      <c r="P1731" s="56" t="s">
        <v>2097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2715</v>
      </c>
      <c r="X1731" s="59" t="s">
        <v>2278</v>
      </c>
      <c r="Y1731" s="59" t="s">
        <v>2278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3760</v>
      </c>
      <c r="D1732" s="53" t="s">
        <v>2564</v>
      </c>
      <c r="E1732" s="58" t="s">
        <v>809</v>
      </c>
      <c r="F1732" s="58" t="s">
        <v>809</v>
      </c>
      <c r="G1732" s="161">
        <v>0</v>
      </c>
      <c r="H1732" s="161">
        <v>0</v>
      </c>
      <c r="I1732" s="148" t="s">
        <v>3</v>
      </c>
      <c r="J1732" s="58" t="s">
        <v>1406</v>
      </c>
      <c r="K1732" s="59" t="s">
        <v>4017</v>
      </c>
      <c r="L1732" s="57" t="s">
        <v>4878</v>
      </c>
      <c r="M1732" s="57" t="s">
        <v>4968</v>
      </c>
      <c r="N1732" s="57"/>
      <c r="O1732" s="57"/>
      <c r="P1732" s="56" t="s">
        <v>3466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3761</v>
      </c>
      <c r="D1733" s="53" t="s">
        <v>7</v>
      </c>
      <c r="E1733" s="58" t="s">
        <v>1354</v>
      </c>
      <c r="F1733" s="58" t="s">
        <v>1354</v>
      </c>
      <c r="G1733" s="161">
        <v>0</v>
      </c>
      <c r="H1733" s="161">
        <v>0</v>
      </c>
      <c r="I1733" s="148" t="s">
        <v>3</v>
      </c>
      <c r="J1733" s="58" t="s">
        <v>1406</v>
      </c>
      <c r="K1733" s="59" t="s">
        <v>4017</v>
      </c>
      <c r="L1733" s="57" t="s">
        <v>4878</v>
      </c>
      <c r="M1733" s="57" t="s">
        <v>4936</v>
      </c>
      <c r="N1733" s="57"/>
      <c r="O1733" s="57"/>
      <c r="P1733" s="56" t="s">
        <v>2099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2741</v>
      </c>
      <c r="X1733" s="59" t="s">
        <v>2278</v>
      </c>
      <c r="Y1733" s="59" t="s">
        <v>2278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3762</v>
      </c>
      <c r="D1734" s="53" t="s">
        <v>7</v>
      </c>
      <c r="E1734" s="58" t="s">
        <v>449</v>
      </c>
      <c r="F1734" s="58" t="s">
        <v>449</v>
      </c>
      <c r="G1734" s="161">
        <v>0</v>
      </c>
      <c r="H1734" s="161">
        <v>0</v>
      </c>
      <c r="I1734" s="148" t="s">
        <v>3</v>
      </c>
      <c r="J1734" s="58" t="s">
        <v>1406</v>
      </c>
      <c r="K1734" s="59" t="s">
        <v>4017</v>
      </c>
      <c r="L1734" s="57" t="s">
        <v>4878</v>
      </c>
      <c r="M1734" s="57" t="s">
        <v>4936</v>
      </c>
      <c r="N1734" s="57"/>
      <c r="O1734" s="57"/>
      <c r="P1734" s="56" t="s">
        <v>2100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2741</v>
      </c>
      <c r="X1734" s="59" t="s">
        <v>2278</v>
      </c>
      <c r="Y1734" s="59" t="s">
        <v>2278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3763</v>
      </c>
      <c r="D1735" s="53" t="s">
        <v>7</v>
      </c>
      <c r="E1735" s="58" t="s">
        <v>450</v>
      </c>
      <c r="F1735" s="58" t="s">
        <v>450</v>
      </c>
      <c r="G1735" s="161">
        <v>0</v>
      </c>
      <c r="H1735" s="161">
        <v>0</v>
      </c>
      <c r="I1735" s="148" t="s">
        <v>3</v>
      </c>
      <c r="J1735" s="58" t="s">
        <v>1406</v>
      </c>
      <c r="K1735" s="59" t="s">
        <v>4017</v>
      </c>
      <c r="L1735" s="57" t="s">
        <v>4878</v>
      </c>
      <c r="M1735" s="57" t="s">
        <v>4936</v>
      </c>
      <c r="N1735" s="57"/>
      <c r="O1735" s="57"/>
      <c r="P1735" s="56" t="s">
        <v>2101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2741</v>
      </c>
      <c r="X1735" s="59" t="s">
        <v>2278</v>
      </c>
      <c r="Y1735" s="59" t="s">
        <v>2278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3764</v>
      </c>
      <c r="D1736" s="53" t="s">
        <v>7</v>
      </c>
      <c r="E1736" s="58" t="s">
        <v>1355</v>
      </c>
      <c r="F1736" s="58" t="s">
        <v>1355</v>
      </c>
      <c r="G1736" s="161">
        <v>0</v>
      </c>
      <c r="H1736" s="161">
        <v>0</v>
      </c>
      <c r="I1736" s="148" t="s">
        <v>3</v>
      </c>
      <c r="J1736" s="58" t="s">
        <v>1406</v>
      </c>
      <c r="K1736" s="59" t="s">
        <v>4017</v>
      </c>
      <c r="L1736" s="57" t="s">
        <v>4878</v>
      </c>
      <c r="M1736" s="57" t="s">
        <v>4936</v>
      </c>
      <c r="N1736" s="57"/>
      <c r="O1736" s="57"/>
      <c r="P1736" s="56" t="s">
        <v>2102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2742</v>
      </c>
      <c r="X1736" s="59" t="s">
        <v>2278</v>
      </c>
      <c r="Y1736" s="59" t="s">
        <v>2278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3765</v>
      </c>
      <c r="D1737" s="53" t="s">
        <v>7</v>
      </c>
      <c r="E1737" s="58" t="s">
        <v>451</v>
      </c>
      <c r="F1737" s="58" t="s">
        <v>451</v>
      </c>
      <c r="G1737" s="161">
        <v>0</v>
      </c>
      <c r="H1737" s="161">
        <v>0</v>
      </c>
      <c r="I1737" s="148" t="s">
        <v>3</v>
      </c>
      <c r="J1737" s="58" t="s">
        <v>1406</v>
      </c>
      <c r="K1737" s="59" t="s">
        <v>4017</v>
      </c>
      <c r="L1737" s="57" t="s">
        <v>4878</v>
      </c>
      <c r="M1737" s="57" t="s">
        <v>4936</v>
      </c>
      <c r="N1737" s="57"/>
      <c r="O1737" s="57"/>
      <c r="P1737" s="56" t="s">
        <v>2103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2741</v>
      </c>
      <c r="X1737" s="59" t="s">
        <v>2278</v>
      </c>
      <c r="Y1737" s="59" t="s">
        <v>2278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4988</v>
      </c>
      <c r="D1738" s="53" t="s">
        <v>2319</v>
      </c>
      <c r="E1738" s="58" t="s">
        <v>453</v>
      </c>
      <c r="F1738" s="58" t="s">
        <v>453</v>
      </c>
      <c r="G1738" s="161">
        <v>0</v>
      </c>
      <c r="H1738" s="161">
        <v>99</v>
      </c>
      <c r="I1738" s="148" t="s">
        <v>3</v>
      </c>
      <c r="J1738" s="58" t="s">
        <v>1406</v>
      </c>
      <c r="K1738" s="59" t="s">
        <v>4017</v>
      </c>
      <c r="L1738" s="57" t="s">
        <v>4878</v>
      </c>
      <c r="M1738" s="57" t="s">
        <v>4941</v>
      </c>
      <c r="N1738" s="57"/>
      <c r="O1738" s="57"/>
      <c r="P1738" s="56" t="s">
        <v>2105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2278</v>
      </c>
      <c r="X1738" s="59" t="s">
        <v>2278</v>
      </c>
      <c r="Y1738" s="59" t="s">
        <v>2278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4516</v>
      </c>
      <c r="D1739" s="53" t="s">
        <v>7</v>
      </c>
      <c r="E1739" s="58" t="s">
        <v>457</v>
      </c>
      <c r="F1739" s="58" t="s">
        <v>457</v>
      </c>
      <c r="G1739" s="161">
        <v>0</v>
      </c>
      <c r="H1739" s="161">
        <v>0</v>
      </c>
      <c r="I1739" s="148" t="s">
        <v>3</v>
      </c>
      <c r="J1739" s="58" t="s">
        <v>1406</v>
      </c>
      <c r="K1739" s="59" t="s">
        <v>4017</v>
      </c>
      <c r="L1739" s="57" t="s">
        <v>4878</v>
      </c>
      <c r="M1739" s="57" t="s">
        <v>4936</v>
      </c>
      <c r="N1739" s="57"/>
      <c r="O1739" s="57"/>
      <c r="P1739" s="56" t="s">
        <v>2109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2278</v>
      </c>
      <c r="X1739" s="59" t="s">
        <v>2278</v>
      </c>
      <c r="Y1739" s="59" t="s">
        <v>2278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4641</v>
      </c>
      <c r="D1740" s="53" t="s">
        <v>7</v>
      </c>
      <c r="E1740" s="58" t="s">
        <v>1356</v>
      </c>
      <c r="F1740" s="58" t="s">
        <v>1356</v>
      </c>
      <c r="G1740" s="161">
        <v>0</v>
      </c>
      <c r="H1740" s="161">
        <v>0</v>
      </c>
      <c r="I1740" s="148" t="s">
        <v>3</v>
      </c>
      <c r="J1740" s="58" t="s">
        <v>1406</v>
      </c>
      <c r="K1740" s="59" t="s">
        <v>4017</v>
      </c>
      <c r="L1740" s="57" t="s">
        <v>4878</v>
      </c>
      <c r="M1740" s="57" t="s">
        <v>4936</v>
      </c>
      <c r="N1740" s="57"/>
      <c r="O1740" s="57"/>
      <c r="P1740" s="56" t="s">
        <v>2110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2278</v>
      </c>
      <c r="X1740" s="59" t="s">
        <v>2278</v>
      </c>
      <c r="Y1740" s="59" t="s">
        <v>2278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3766</v>
      </c>
      <c r="D1741" s="53" t="s">
        <v>2861</v>
      </c>
      <c r="E1741" s="58" t="s">
        <v>458</v>
      </c>
      <c r="F1741" s="58" t="s">
        <v>458</v>
      </c>
      <c r="G1741" s="161">
        <v>0</v>
      </c>
      <c r="H1741" s="161">
        <v>0</v>
      </c>
      <c r="I1741" s="148" t="s">
        <v>3</v>
      </c>
      <c r="J1741" s="58" t="s">
        <v>1406</v>
      </c>
      <c r="K1741" s="59" t="s">
        <v>4017</v>
      </c>
      <c r="L1741" s="57" t="s">
        <v>4878</v>
      </c>
      <c r="M1741" s="57" t="s">
        <v>4936</v>
      </c>
      <c r="N1741" s="57"/>
      <c r="O1741" s="57" t="s">
        <v>18</v>
      </c>
      <c r="P1741" s="56" t="s">
        <v>2112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2740</v>
      </c>
      <c r="X1741" s="59" t="s">
        <v>2278</v>
      </c>
      <c r="Y1741" s="59" t="s">
        <v>2650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4642</v>
      </c>
      <c r="D1742" s="61" t="s">
        <v>7</v>
      </c>
      <c r="E1742" s="58" t="s">
        <v>1358</v>
      </c>
      <c r="F1742" s="58" t="s">
        <v>1358</v>
      </c>
      <c r="G1742" s="161">
        <v>0</v>
      </c>
      <c r="H1742" s="161">
        <v>0</v>
      </c>
      <c r="I1742" s="148" t="s">
        <v>3</v>
      </c>
      <c r="J1742" s="58" t="s">
        <v>1406</v>
      </c>
      <c r="K1742" s="59" t="s">
        <v>4017</v>
      </c>
      <c r="L1742" s="57" t="s">
        <v>4878</v>
      </c>
      <c r="M1742" s="57" t="s">
        <v>4936</v>
      </c>
      <c r="N1742" s="57"/>
      <c r="O1742" s="53"/>
      <c r="P1742" s="56" t="s">
        <v>2113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2278</v>
      </c>
      <c r="X1742" s="59" t="s">
        <v>2278</v>
      </c>
      <c r="Y1742" s="59" t="s">
        <v>2278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4643</v>
      </c>
      <c r="D1743" s="53" t="s">
        <v>7</v>
      </c>
      <c r="E1743" s="58" t="s">
        <v>1359</v>
      </c>
      <c r="F1743" s="58" t="s">
        <v>1359</v>
      </c>
      <c r="G1743" s="161">
        <v>0</v>
      </c>
      <c r="H1743" s="161">
        <v>0</v>
      </c>
      <c r="I1743" s="148" t="s">
        <v>3</v>
      </c>
      <c r="J1743" s="58" t="s">
        <v>1406</v>
      </c>
      <c r="K1743" s="59" t="s">
        <v>4017</v>
      </c>
      <c r="L1743" s="57" t="s">
        <v>4878</v>
      </c>
      <c r="M1743" s="57" t="s">
        <v>4936</v>
      </c>
      <c r="N1743" s="57"/>
      <c r="O1743" s="57"/>
      <c r="P1743" s="56" t="s">
        <v>2114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2278</v>
      </c>
      <c r="X1743" s="59" t="s">
        <v>2278</v>
      </c>
      <c r="Y1743" s="59" t="s">
        <v>2278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3767</v>
      </c>
      <c r="D1744" s="53" t="s">
        <v>2861</v>
      </c>
      <c r="E1744" s="58" t="s">
        <v>459</v>
      </c>
      <c r="F1744" s="58" t="s">
        <v>459</v>
      </c>
      <c r="G1744" s="161">
        <v>0</v>
      </c>
      <c r="H1744" s="161">
        <v>0</v>
      </c>
      <c r="I1744" s="148" t="s">
        <v>3</v>
      </c>
      <c r="J1744" s="58" t="s">
        <v>1406</v>
      </c>
      <c r="K1744" s="59" t="s">
        <v>4017</v>
      </c>
      <c r="L1744" s="57" t="s">
        <v>4878</v>
      </c>
      <c r="M1744" s="57" t="s">
        <v>4936</v>
      </c>
      <c r="N1744" s="57"/>
      <c r="O1744" s="57"/>
      <c r="P1744" s="214" t="s">
        <v>4737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2720</v>
      </c>
      <c r="X1744" s="59" t="s">
        <v>2648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3655</v>
      </c>
      <c r="D1745" s="61" t="s">
        <v>4501</v>
      </c>
      <c r="E1745" s="58" t="s">
        <v>460</v>
      </c>
      <c r="F1745" s="58" t="s">
        <v>460</v>
      </c>
      <c r="G1745" s="161">
        <v>0</v>
      </c>
      <c r="H1745" s="161">
        <v>0</v>
      </c>
      <c r="I1745" s="148" t="s">
        <v>3</v>
      </c>
      <c r="J1745" s="58" t="s">
        <v>1406</v>
      </c>
      <c r="K1745" s="59" t="s">
        <v>4017</v>
      </c>
      <c r="L1745" s="57" t="s">
        <v>4878</v>
      </c>
      <c r="M1745" s="57" t="s">
        <v>4936</v>
      </c>
      <c r="N1745" s="57"/>
      <c r="O1745" s="57"/>
      <c r="P1745" s="56" t="s">
        <v>2116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2716</v>
      </c>
      <c r="X1745" s="59" t="s">
        <v>2278</v>
      </c>
      <c r="Y1745" s="59" t="s">
        <v>2278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3839</v>
      </c>
      <c r="D1746" s="53" t="s">
        <v>7</v>
      </c>
      <c r="E1746" s="58" t="s">
        <v>1360</v>
      </c>
      <c r="F1746" s="58" t="s">
        <v>1360</v>
      </c>
      <c r="G1746" s="161">
        <v>0</v>
      </c>
      <c r="H1746" s="161">
        <v>0</v>
      </c>
      <c r="I1746" s="148" t="s">
        <v>3</v>
      </c>
      <c r="J1746" s="58" t="s">
        <v>1406</v>
      </c>
      <c r="K1746" s="59" t="s">
        <v>4017</v>
      </c>
      <c r="L1746" s="57" t="s">
        <v>4878</v>
      </c>
      <c r="M1746" s="57" t="s">
        <v>4936</v>
      </c>
      <c r="N1746" s="57"/>
      <c r="O1746" s="57"/>
      <c r="P1746" s="56" t="s">
        <v>2118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2278</v>
      </c>
      <c r="X1746" s="59" t="s">
        <v>2278</v>
      </c>
      <c r="Y1746" s="59" t="s">
        <v>2278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3839</v>
      </c>
      <c r="D1747" s="53" t="s">
        <v>7</v>
      </c>
      <c r="E1747" s="58" t="s">
        <v>463</v>
      </c>
      <c r="F1747" s="58" t="s">
        <v>463</v>
      </c>
      <c r="G1747" s="161">
        <v>0</v>
      </c>
      <c r="H1747" s="161">
        <v>127</v>
      </c>
      <c r="I1747" s="148" t="s">
        <v>3</v>
      </c>
      <c r="J1747" s="58" t="s">
        <v>1406</v>
      </c>
      <c r="K1747" s="59" t="s">
        <v>4017</v>
      </c>
      <c r="L1747" s="57" t="s">
        <v>4878</v>
      </c>
      <c r="M1747" s="57" t="s">
        <v>4937</v>
      </c>
      <c r="N1747" s="57"/>
      <c r="O1747" s="57"/>
      <c r="P1747" s="56" t="s">
        <v>2119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2278</v>
      </c>
      <c r="X1747" s="59" t="s">
        <v>2278</v>
      </c>
      <c r="Y1747" s="59" t="s">
        <v>2278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3839</v>
      </c>
      <c r="D1748" s="53" t="s">
        <v>7</v>
      </c>
      <c r="E1748" s="58" t="s">
        <v>464</v>
      </c>
      <c r="F1748" s="58" t="s">
        <v>464</v>
      </c>
      <c r="G1748" s="161">
        <v>0</v>
      </c>
      <c r="H1748" s="161">
        <v>127</v>
      </c>
      <c r="I1748" s="148" t="s">
        <v>3</v>
      </c>
      <c r="J1748" s="58" t="s">
        <v>1406</v>
      </c>
      <c r="K1748" s="59" t="s">
        <v>4017</v>
      </c>
      <c r="L1748" s="57" t="s">
        <v>4878</v>
      </c>
      <c r="M1748" s="57" t="s">
        <v>4937</v>
      </c>
      <c r="N1748" s="57"/>
      <c r="O1748" s="57"/>
      <c r="P1748" s="56" t="s">
        <v>2120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2278</v>
      </c>
      <c r="X1748" s="59" t="s">
        <v>2278</v>
      </c>
      <c r="Y1748" s="59" t="s">
        <v>2278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3839</v>
      </c>
      <c r="D1749" s="53" t="s">
        <v>7</v>
      </c>
      <c r="E1749" s="58" t="s">
        <v>1361</v>
      </c>
      <c r="F1749" s="58" t="s">
        <v>1361</v>
      </c>
      <c r="G1749" s="161">
        <v>0</v>
      </c>
      <c r="H1749" s="161">
        <v>0</v>
      </c>
      <c r="I1749" s="148" t="s">
        <v>3</v>
      </c>
      <c r="J1749" s="58" t="s">
        <v>1406</v>
      </c>
      <c r="K1749" s="59" t="s">
        <v>4017</v>
      </c>
      <c r="L1749" s="57" t="s">
        <v>4878</v>
      </c>
      <c r="M1749" s="57" t="s">
        <v>4936</v>
      </c>
      <c r="N1749" s="57"/>
      <c r="O1749" s="57"/>
      <c r="P1749" s="56" t="s">
        <v>2121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2278</v>
      </c>
      <c r="X1749" s="59" t="s">
        <v>2278</v>
      </c>
      <c r="Y1749" s="59" t="s">
        <v>2278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3839</v>
      </c>
      <c r="D1750" s="53" t="s">
        <v>7</v>
      </c>
      <c r="E1750" s="58" t="s">
        <v>465</v>
      </c>
      <c r="F1750" s="58" t="s">
        <v>465</v>
      </c>
      <c r="G1750" s="161">
        <v>0</v>
      </c>
      <c r="H1750" s="161">
        <v>3</v>
      </c>
      <c r="I1750" s="148" t="s">
        <v>3</v>
      </c>
      <c r="J1750" s="58" t="s">
        <v>1406</v>
      </c>
      <c r="K1750" s="59" t="s">
        <v>4017</v>
      </c>
      <c r="L1750" s="57" t="s">
        <v>4878</v>
      </c>
      <c r="M1750" s="57" t="s">
        <v>4937</v>
      </c>
      <c r="N1750" s="57"/>
      <c r="O1750" s="57"/>
      <c r="P1750" s="56" t="s">
        <v>2122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2278</v>
      </c>
      <c r="X1750" s="59" t="s">
        <v>2278</v>
      </c>
      <c r="Y1750" s="59" t="s">
        <v>2278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3839</v>
      </c>
      <c r="D1751" s="53" t="s">
        <v>7</v>
      </c>
      <c r="E1751" s="58" t="s">
        <v>466</v>
      </c>
      <c r="F1751" s="58" t="s">
        <v>466</v>
      </c>
      <c r="G1751" s="161">
        <v>0</v>
      </c>
      <c r="H1751" s="161">
        <v>0</v>
      </c>
      <c r="I1751" s="148" t="s">
        <v>3</v>
      </c>
      <c r="J1751" s="58" t="s">
        <v>1406</v>
      </c>
      <c r="K1751" s="59" t="s">
        <v>4017</v>
      </c>
      <c r="L1751" s="57" t="s">
        <v>4878</v>
      </c>
      <c r="M1751" s="57" t="s">
        <v>4936</v>
      </c>
      <c r="N1751" s="57"/>
      <c r="O1751" s="57"/>
      <c r="P1751" s="56" t="s">
        <v>2123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2278</v>
      </c>
      <c r="X1751" s="59" t="s">
        <v>2278</v>
      </c>
      <c r="Y1751" s="59" t="s">
        <v>2278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3839</v>
      </c>
      <c r="D1752" s="53" t="s">
        <v>7</v>
      </c>
      <c r="E1752" s="58" t="s">
        <v>1362</v>
      </c>
      <c r="F1752" s="58" t="s">
        <v>1362</v>
      </c>
      <c r="G1752" s="161">
        <v>0</v>
      </c>
      <c r="H1752" s="161">
        <v>99</v>
      </c>
      <c r="I1752" s="148" t="s">
        <v>3</v>
      </c>
      <c r="J1752" s="58" t="s">
        <v>1406</v>
      </c>
      <c r="K1752" s="59" t="s">
        <v>4017</v>
      </c>
      <c r="L1752" s="57" t="s">
        <v>4878</v>
      </c>
      <c r="M1752" s="57" t="s">
        <v>4941</v>
      </c>
      <c r="N1752" s="57"/>
      <c r="O1752" s="57"/>
      <c r="P1752" s="56" t="s">
        <v>2124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2278</v>
      </c>
      <c r="X1752" s="59" t="s">
        <v>2278</v>
      </c>
      <c r="Y1752" s="59" t="s">
        <v>2278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3839</v>
      </c>
      <c r="D1753" s="53" t="s">
        <v>7</v>
      </c>
      <c r="E1753" s="58" t="s">
        <v>467</v>
      </c>
      <c r="F1753" s="58" t="s">
        <v>467</v>
      </c>
      <c r="G1753" s="161">
        <v>0</v>
      </c>
      <c r="H1753" s="161">
        <v>0</v>
      </c>
      <c r="I1753" s="148" t="s">
        <v>3</v>
      </c>
      <c r="J1753" s="58" t="s">
        <v>1406</v>
      </c>
      <c r="K1753" s="59" t="s">
        <v>4017</v>
      </c>
      <c r="L1753" s="57" t="s">
        <v>4878</v>
      </c>
      <c r="M1753" s="57" t="s">
        <v>4936</v>
      </c>
      <c r="N1753" s="57"/>
      <c r="O1753" s="57"/>
      <c r="P1753" s="56" t="s">
        <v>2125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2278</v>
      </c>
      <c r="X1753" s="59" t="s">
        <v>2278</v>
      </c>
      <c r="Y1753" s="59" t="s">
        <v>2278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3768</v>
      </c>
      <c r="D1754" s="53" t="s">
        <v>4558</v>
      </c>
      <c r="E1754" s="58" t="s">
        <v>1363</v>
      </c>
      <c r="F1754" s="58" t="s">
        <v>1363</v>
      </c>
      <c r="G1754" s="161">
        <v>0</v>
      </c>
      <c r="H1754" s="161">
        <v>0</v>
      </c>
      <c r="I1754" s="148" t="s">
        <v>3</v>
      </c>
      <c r="J1754" s="58" t="s">
        <v>1406</v>
      </c>
      <c r="K1754" s="59" t="s">
        <v>4017</v>
      </c>
      <c r="L1754" s="57" t="s">
        <v>4878</v>
      </c>
      <c r="M1754" s="57" t="s">
        <v>4936</v>
      </c>
      <c r="N1754" s="57"/>
      <c r="O1754" s="57"/>
      <c r="P1754" s="56" t="s">
        <v>2126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2278</v>
      </c>
      <c r="X1754" s="59" t="s">
        <v>2278</v>
      </c>
      <c r="Y1754" s="59" t="s">
        <v>2278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3839</v>
      </c>
      <c r="D1755" s="61" t="s">
        <v>7</v>
      </c>
      <c r="E1755" s="58" t="s">
        <v>1364</v>
      </c>
      <c r="F1755" s="58" t="s">
        <v>1364</v>
      </c>
      <c r="G1755" s="161">
        <v>0</v>
      </c>
      <c r="H1755" s="161">
        <v>127</v>
      </c>
      <c r="I1755" s="148" t="s">
        <v>3</v>
      </c>
      <c r="J1755" s="58" t="s">
        <v>1406</v>
      </c>
      <c r="K1755" s="59" t="s">
        <v>4017</v>
      </c>
      <c r="L1755" s="57" t="s">
        <v>4878</v>
      </c>
      <c r="M1755" s="57" t="s">
        <v>4937</v>
      </c>
      <c r="N1755" s="57"/>
      <c r="O1755" s="57"/>
      <c r="P1755" s="56" t="s">
        <v>2127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2278</v>
      </c>
      <c r="X1755" s="59" t="s">
        <v>2278</v>
      </c>
      <c r="Y1755" s="59" t="s">
        <v>2278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3839</v>
      </c>
      <c r="D1756" s="53" t="s">
        <v>7</v>
      </c>
      <c r="E1756" s="58" t="s">
        <v>468</v>
      </c>
      <c r="F1756" s="58" t="s">
        <v>468</v>
      </c>
      <c r="G1756" s="161">
        <v>0</v>
      </c>
      <c r="H1756" s="161">
        <v>0</v>
      </c>
      <c r="I1756" s="148" t="s">
        <v>3</v>
      </c>
      <c r="J1756" s="58" t="s">
        <v>1406</v>
      </c>
      <c r="K1756" s="59" t="s">
        <v>4017</v>
      </c>
      <c r="L1756" s="57" t="s">
        <v>4878</v>
      </c>
      <c r="M1756" s="57" t="s">
        <v>4936</v>
      </c>
      <c r="N1756" s="57"/>
      <c r="O1756" s="57"/>
      <c r="P1756" s="56" t="s">
        <v>2128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2278</v>
      </c>
      <c r="X1756" s="59" t="s">
        <v>2278</v>
      </c>
      <c r="Y1756" s="59" t="s">
        <v>2278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3839</v>
      </c>
      <c r="D1757" s="53" t="s">
        <v>7</v>
      </c>
      <c r="E1757" s="58" t="s">
        <v>1365</v>
      </c>
      <c r="F1757" s="58" t="s">
        <v>1365</v>
      </c>
      <c r="G1757" s="161">
        <v>0</v>
      </c>
      <c r="H1757" s="161">
        <v>0</v>
      </c>
      <c r="I1757" s="148" t="s">
        <v>3</v>
      </c>
      <c r="J1757" s="58" t="s">
        <v>1406</v>
      </c>
      <c r="K1757" s="59" t="s">
        <v>4017</v>
      </c>
      <c r="L1757" s="57" t="s">
        <v>4878</v>
      </c>
      <c r="M1757" s="57" t="s">
        <v>4936</v>
      </c>
      <c r="N1757" s="57"/>
      <c r="O1757" s="57"/>
      <c r="P1757" s="56" t="s">
        <v>2129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2278</v>
      </c>
      <c r="X1757" s="59" t="s">
        <v>2278</v>
      </c>
      <c r="Y1757" s="59" t="s">
        <v>2278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3839</v>
      </c>
      <c r="D1758" s="53" t="s">
        <v>7</v>
      </c>
      <c r="E1758" s="58" t="s">
        <v>1366</v>
      </c>
      <c r="F1758" s="58" t="s">
        <v>1366</v>
      </c>
      <c r="G1758" s="161">
        <v>0</v>
      </c>
      <c r="H1758" s="161">
        <v>0</v>
      </c>
      <c r="I1758" s="148" t="s">
        <v>3</v>
      </c>
      <c r="J1758" s="58" t="s">
        <v>1406</v>
      </c>
      <c r="K1758" s="59" t="s">
        <v>4017</v>
      </c>
      <c r="L1758" s="57" t="s">
        <v>4878</v>
      </c>
      <c r="M1758" s="57" t="s">
        <v>4936</v>
      </c>
      <c r="N1758" s="57"/>
      <c r="O1758" s="57"/>
      <c r="P1758" s="56" t="s">
        <v>2130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2278</v>
      </c>
      <c r="X1758" s="59" t="s">
        <v>2278</v>
      </c>
      <c r="Y1758" s="59" t="s">
        <v>2278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3839</v>
      </c>
      <c r="D1759" s="53" t="s">
        <v>7</v>
      </c>
      <c r="E1759" s="58" t="s">
        <v>1367</v>
      </c>
      <c r="F1759" s="58" t="s">
        <v>1367</v>
      </c>
      <c r="G1759" s="161">
        <v>0</v>
      </c>
      <c r="H1759" s="161">
        <v>0</v>
      </c>
      <c r="I1759" s="148" t="s">
        <v>3</v>
      </c>
      <c r="J1759" s="58" t="s">
        <v>1406</v>
      </c>
      <c r="K1759" s="59" t="s">
        <v>4017</v>
      </c>
      <c r="L1759" s="57" t="s">
        <v>4878</v>
      </c>
      <c r="M1759" s="57" t="s">
        <v>4936</v>
      </c>
      <c r="N1759" s="57"/>
      <c r="O1759" s="57"/>
      <c r="P1759" s="56" t="s">
        <v>2131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2278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2278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3843</v>
      </c>
      <c r="D1761" s="53" t="s">
        <v>7</v>
      </c>
      <c r="E1761" s="58" t="s">
        <v>1373</v>
      </c>
      <c r="F1761" s="58" t="s">
        <v>1373</v>
      </c>
      <c r="G1761" s="161">
        <v>0</v>
      </c>
      <c r="H1761" s="161">
        <v>0</v>
      </c>
      <c r="I1761" s="148" t="s">
        <v>3</v>
      </c>
      <c r="J1761" s="58" t="s">
        <v>1406</v>
      </c>
      <c r="K1761" s="59" t="s">
        <v>3853</v>
      </c>
      <c r="L1761" s="57" t="s">
        <v>4878</v>
      </c>
      <c r="M1761" s="57" t="s">
        <v>4938</v>
      </c>
      <c r="N1761" s="57"/>
      <c r="O1761" s="57" t="s">
        <v>3255</v>
      </c>
      <c r="P1761" s="56" t="s">
        <v>2154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2278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2278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3769</v>
      </c>
      <c r="D1763" s="167" t="s">
        <v>7</v>
      </c>
      <c r="E1763" s="169" t="s">
        <v>2396</v>
      </c>
      <c r="F1763" s="169" t="s">
        <v>813</v>
      </c>
      <c r="G1763" s="177">
        <v>0</v>
      </c>
      <c r="H1763" s="177">
        <v>0</v>
      </c>
      <c r="I1763" s="169" t="s">
        <v>3</v>
      </c>
      <c r="J1763" s="178" t="s">
        <v>1407</v>
      </c>
      <c r="K1763" s="170" t="s">
        <v>3853</v>
      </c>
      <c r="L1763" s="171" t="s">
        <v>4878</v>
      </c>
      <c r="M1763" s="57" t="s">
        <v>4938</v>
      </c>
      <c r="O1763" s="167"/>
      <c r="P1763" s="172" t="s">
        <v>3467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3770</v>
      </c>
      <c r="D1764" s="53" t="s">
        <v>2861</v>
      </c>
      <c r="E1764" s="58" t="s">
        <v>891</v>
      </c>
      <c r="F1764" s="58" t="s">
        <v>891</v>
      </c>
      <c r="G1764" s="63">
        <v>0</v>
      </c>
      <c r="H1764" s="63">
        <v>0</v>
      </c>
      <c r="I1764" s="58" t="s">
        <v>1</v>
      </c>
      <c r="J1764" s="58" t="s">
        <v>1406</v>
      </c>
      <c r="K1764" s="59" t="s">
        <v>4018</v>
      </c>
      <c r="L1764" s="57" t="s">
        <v>4878</v>
      </c>
      <c r="M1764" s="57" t="s">
        <v>4938</v>
      </c>
      <c r="N1764" s="57"/>
      <c r="O1764" s="57" t="s">
        <v>892</v>
      </c>
      <c r="P1764" s="56" t="s">
        <v>1023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4928</v>
      </c>
      <c r="D1765" s="167" t="s">
        <v>7</v>
      </c>
      <c r="E1765" s="58" t="s">
        <v>336</v>
      </c>
      <c r="F1765" s="58" t="s">
        <v>336</v>
      </c>
      <c r="G1765" s="63">
        <v>0</v>
      </c>
      <c r="H1765" s="63">
        <v>0</v>
      </c>
      <c r="I1765" s="58" t="s">
        <v>1</v>
      </c>
      <c r="J1765" s="58" t="s">
        <v>1406</v>
      </c>
      <c r="K1765" s="59" t="s">
        <v>3853</v>
      </c>
      <c r="L1765" s="57" t="s">
        <v>4878</v>
      </c>
      <c r="M1765" s="57" t="s">
        <v>4938</v>
      </c>
      <c r="N1765" s="57"/>
      <c r="O1765" s="53"/>
      <c r="P1765" s="56" t="s">
        <v>2171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4719</v>
      </c>
      <c r="D1766" s="95" t="s">
        <v>7</v>
      </c>
      <c r="E1766" s="115" t="s">
        <v>4722</v>
      </c>
      <c r="F1766" s="115" t="s">
        <v>4722</v>
      </c>
      <c r="G1766" s="162">
        <v>0</v>
      </c>
      <c r="H1766" s="162">
        <v>0</v>
      </c>
      <c r="I1766" s="148" t="s">
        <v>3</v>
      </c>
      <c r="J1766" s="58" t="s">
        <v>1406</v>
      </c>
      <c r="K1766" s="59" t="s">
        <v>4017</v>
      </c>
      <c r="L1766" s="57" t="s">
        <v>4878</v>
      </c>
      <c r="M1766" s="57" t="s">
        <v>4936</v>
      </c>
      <c r="N1766" s="57"/>
      <c r="P1766" s="116" t="s">
        <v>4652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2278</v>
      </c>
      <c r="X1766" s="98" t="s">
        <v>2278</v>
      </c>
      <c r="Y1766" s="98" t="s">
        <v>2278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4720</v>
      </c>
      <c r="D1767" s="95" t="s">
        <v>7</v>
      </c>
      <c r="E1767" s="115" t="s">
        <v>4723</v>
      </c>
      <c r="F1767" s="115" t="s">
        <v>4723</v>
      </c>
      <c r="G1767" s="162">
        <v>0</v>
      </c>
      <c r="H1767" s="162">
        <v>0</v>
      </c>
      <c r="I1767" s="148" t="s">
        <v>3</v>
      </c>
      <c r="J1767" s="58" t="s">
        <v>1406</v>
      </c>
      <c r="K1767" s="59" t="s">
        <v>4017</v>
      </c>
      <c r="L1767" s="57" t="s">
        <v>4878</v>
      </c>
      <c r="M1767" s="57" t="s">
        <v>4936</v>
      </c>
      <c r="N1767" s="57"/>
      <c r="P1767" s="116" t="s">
        <v>4653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2278</v>
      </c>
      <c r="X1767" s="98" t="s">
        <v>2278</v>
      </c>
      <c r="Y1767" s="98" t="s">
        <v>2278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4721</v>
      </c>
      <c r="D1768" s="95" t="s">
        <v>7</v>
      </c>
      <c r="E1768" s="115" t="s">
        <v>4724</v>
      </c>
      <c r="F1768" s="115" t="s">
        <v>4724</v>
      </c>
      <c r="G1768" s="162">
        <v>0</v>
      </c>
      <c r="H1768" s="162">
        <v>0</v>
      </c>
      <c r="I1768" s="148" t="s">
        <v>3</v>
      </c>
      <c r="J1768" s="58" t="s">
        <v>1406</v>
      </c>
      <c r="K1768" s="59" t="s">
        <v>4017</v>
      </c>
      <c r="L1768" s="57" t="s">
        <v>4878</v>
      </c>
      <c r="M1768" s="57" t="s">
        <v>4936</v>
      </c>
      <c r="N1768" s="57"/>
      <c r="P1768" s="116" t="s">
        <v>4654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2278</v>
      </c>
      <c r="X1768" s="98" t="s">
        <v>2278</v>
      </c>
      <c r="Y1768" s="98" t="s">
        <v>2278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3561</v>
      </c>
      <c r="D1769" s="53" t="s">
        <v>2407</v>
      </c>
      <c r="E1769" s="58" t="s">
        <v>896</v>
      </c>
      <c r="F1769" s="58" t="s">
        <v>896</v>
      </c>
      <c r="G1769" s="63">
        <v>0</v>
      </c>
      <c r="H1769" s="63">
        <v>0</v>
      </c>
      <c r="I1769" s="58" t="s">
        <v>1</v>
      </c>
      <c r="J1769" s="58" t="s">
        <v>1406</v>
      </c>
      <c r="K1769" s="59" t="s">
        <v>3853</v>
      </c>
      <c r="L1769" s="57" t="s">
        <v>4878</v>
      </c>
      <c r="M1769" s="57" t="s">
        <v>4938</v>
      </c>
      <c r="N1769" s="57"/>
      <c r="O1769" s="57"/>
      <c r="P1769" s="56" t="s">
        <v>3263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3771</v>
      </c>
      <c r="D1770" s="53" t="s">
        <v>7</v>
      </c>
      <c r="E1770" s="58" t="s">
        <v>897</v>
      </c>
      <c r="F1770" s="58" t="s">
        <v>897</v>
      </c>
      <c r="G1770" s="63">
        <v>0</v>
      </c>
      <c r="H1770" s="63">
        <v>0</v>
      </c>
      <c r="I1770" s="58" t="s">
        <v>1</v>
      </c>
      <c r="J1770" s="58" t="s">
        <v>1406</v>
      </c>
      <c r="K1770" s="59" t="s">
        <v>3853</v>
      </c>
      <c r="L1770" s="57" t="s">
        <v>4878</v>
      </c>
      <c r="M1770" s="57" t="s">
        <v>4938</v>
      </c>
      <c r="N1770" s="57"/>
      <c r="O1770" s="57"/>
      <c r="P1770" s="56" t="s">
        <v>3264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5006</v>
      </c>
      <c r="D1771" s="53" t="s">
        <v>7</v>
      </c>
      <c r="E1771" s="58" t="s">
        <v>527</v>
      </c>
      <c r="F1771" s="58" t="s">
        <v>507</v>
      </c>
      <c r="G1771" s="63">
        <v>0</v>
      </c>
      <c r="H1771" s="63">
        <v>0</v>
      </c>
      <c r="I1771" s="58" t="s">
        <v>1</v>
      </c>
      <c r="J1771" s="58" t="s">
        <v>1406</v>
      </c>
      <c r="K1771" s="59" t="s">
        <v>3853</v>
      </c>
      <c r="L1771" s="57" t="s">
        <v>4878</v>
      </c>
      <c r="M1771" s="57" t="s">
        <v>4938</v>
      </c>
      <c r="N1771" s="57"/>
      <c r="O1771" s="53"/>
      <c r="P1771" s="56" t="s">
        <v>3468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5005</v>
      </c>
      <c r="D1772" s="53" t="s">
        <v>7</v>
      </c>
      <c r="E1772" s="58" t="s">
        <v>527</v>
      </c>
      <c r="F1772" s="58" t="s">
        <v>508</v>
      </c>
      <c r="G1772" s="63">
        <v>0</v>
      </c>
      <c r="H1772" s="63">
        <v>0</v>
      </c>
      <c r="I1772" s="58" t="s">
        <v>1</v>
      </c>
      <c r="J1772" s="58" t="s">
        <v>1406</v>
      </c>
      <c r="K1772" s="59" t="s">
        <v>3853</v>
      </c>
      <c r="L1772" s="57" t="s">
        <v>4878</v>
      </c>
      <c r="M1772" s="57" t="s">
        <v>4938</v>
      </c>
      <c r="N1772" s="57"/>
      <c r="O1772" s="57"/>
      <c r="P1772" s="56" t="s">
        <v>3469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3772</v>
      </c>
      <c r="D1773" s="53" t="s">
        <v>7</v>
      </c>
      <c r="E1773" s="58" t="s">
        <v>2391</v>
      </c>
      <c r="F1773" s="58" t="s">
        <v>804</v>
      </c>
      <c r="G1773" s="63">
        <v>0</v>
      </c>
      <c r="H1773" s="63">
        <v>0</v>
      </c>
      <c r="I1773" s="58" t="s">
        <v>1</v>
      </c>
      <c r="J1773" s="58" t="s">
        <v>1406</v>
      </c>
      <c r="K1773" s="59" t="s">
        <v>3853</v>
      </c>
      <c r="L1773" s="57" t="s">
        <v>4878</v>
      </c>
      <c r="M1773" s="57" t="s">
        <v>4938</v>
      </c>
      <c r="N1773" s="57"/>
      <c r="O1773" s="57"/>
      <c r="P1773" s="56" t="s">
        <v>3470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4929</v>
      </c>
      <c r="D1774" s="53" t="s">
        <v>7</v>
      </c>
      <c r="E1774" s="58" t="s">
        <v>2398</v>
      </c>
      <c r="F1774" s="58" t="s">
        <v>899</v>
      </c>
      <c r="G1774" s="63">
        <v>0</v>
      </c>
      <c r="H1774" s="63">
        <v>0</v>
      </c>
      <c r="I1774" s="58" t="s">
        <v>1</v>
      </c>
      <c r="J1774" s="58" t="s">
        <v>1406</v>
      </c>
      <c r="K1774" s="59" t="s">
        <v>3853</v>
      </c>
      <c r="L1774" s="57" t="s">
        <v>4878</v>
      </c>
      <c r="M1774" s="57" t="s">
        <v>4938</v>
      </c>
      <c r="N1774" s="57"/>
      <c r="O1774" s="57"/>
      <c r="P1774" s="56" t="s">
        <v>3471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3773</v>
      </c>
      <c r="D1775" s="53" t="s">
        <v>7</v>
      </c>
      <c r="E1775" s="58" t="s">
        <v>2392</v>
      </c>
      <c r="F1775" s="58" t="s">
        <v>806</v>
      </c>
      <c r="G1775" s="63">
        <v>0</v>
      </c>
      <c r="H1775" s="63">
        <v>0</v>
      </c>
      <c r="I1775" s="58" t="s">
        <v>1</v>
      </c>
      <c r="J1775" s="58" t="s">
        <v>1406</v>
      </c>
      <c r="K1775" s="59" t="s">
        <v>3853</v>
      </c>
      <c r="L1775" s="57" t="s">
        <v>4878</v>
      </c>
      <c r="M1775" s="57" t="s">
        <v>4938</v>
      </c>
      <c r="N1775" s="57"/>
      <c r="O1775" s="57"/>
      <c r="P1775" s="56" t="s">
        <v>3472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4930</v>
      </c>
      <c r="D1776" s="53" t="s">
        <v>7</v>
      </c>
      <c r="E1776" s="58" t="s">
        <v>2399</v>
      </c>
      <c r="F1776" s="58" t="s">
        <v>900</v>
      </c>
      <c r="G1776" s="63">
        <v>0</v>
      </c>
      <c r="H1776" s="63">
        <v>0</v>
      </c>
      <c r="I1776" s="58" t="s">
        <v>1</v>
      </c>
      <c r="J1776" s="58" t="s">
        <v>1406</v>
      </c>
      <c r="K1776" s="59" t="s">
        <v>3853</v>
      </c>
      <c r="L1776" s="57" t="s">
        <v>4878</v>
      </c>
      <c r="M1776" s="57" t="s">
        <v>4938</v>
      </c>
      <c r="N1776" s="57"/>
      <c r="O1776" s="57"/>
      <c r="P1776" s="56" t="s">
        <v>3473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3774</v>
      </c>
      <c r="D1777" s="53" t="s">
        <v>7</v>
      </c>
      <c r="E1777" s="58" t="s">
        <v>901</v>
      </c>
      <c r="F1777" s="58" t="s">
        <v>901</v>
      </c>
      <c r="G1777" s="63">
        <v>0</v>
      </c>
      <c r="H1777" s="63">
        <v>0</v>
      </c>
      <c r="I1777" s="58" t="s">
        <v>1</v>
      </c>
      <c r="J1777" s="58" t="s">
        <v>1406</v>
      </c>
      <c r="K1777" s="59" t="s">
        <v>3853</v>
      </c>
      <c r="L1777" s="57" t="s">
        <v>4878</v>
      </c>
      <c r="M1777" s="57" t="s">
        <v>4938</v>
      </c>
      <c r="N1777" s="57"/>
      <c r="O1777" s="57"/>
      <c r="P1777" s="56" t="s">
        <v>3474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2654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3775</v>
      </c>
      <c r="D1778" s="61" t="s">
        <v>2861</v>
      </c>
      <c r="E1778" s="58" t="s">
        <v>2393</v>
      </c>
      <c r="F1778" s="58" t="s">
        <v>803</v>
      </c>
      <c r="G1778" s="63">
        <v>0</v>
      </c>
      <c r="H1778" s="63">
        <v>0</v>
      </c>
      <c r="I1778" s="58" t="s">
        <v>1</v>
      </c>
      <c r="J1778" s="58" t="s">
        <v>1407</v>
      </c>
      <c r="K1778" s="59" t="s">
        <v>3853</v>
      </c>
      <c r="L1778" s="57" t="s">
        <v>4878</v>
      </c>
      <c r="M1778" s="57" t="s">
        <v>4938</v>
      </c>
      <c r="N1778" s="57"/>
      <c r="O1778" s="57"/>
      <c r="P1778" s="56" t="s">
        <v>3475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>
      <c r="A1779" s="50">
        <f t="shared" si="376"/>
        <v>1779</v>
      </c>
      <c r="B1779" s="49">
        <f t="shared" si="377"/>
        <v>1739</v>
      </c>
      <c r="C1779" s="53" t="s">
        <v>4725</v>
      </c>
      <c r="D1779" s="61" t="s">
        <v>7</v>
      </c>
      <c r="E1779" s="58" t="s">
        <v>459</v>
      </c>
      <c r="F1779" s="58" t="s">
        <v>459</v>
      </c>
      <c r="G1779" s="63">
        <v>0</v>
      </c>
      <c r="H1779" s="63">
        <v>0</v>
      </c>
      <c r="I1779" s="58" t="s">
        <v>1</v>
      </c>
      <c r="J1779" s="58" t="s">
        <v>1406</v>
      </c>
      <c r="K1779" s="59" t="s">
        <v>4017</v>
      </c>
      <c r="L1779" s="57" t="s">
        <v>4878</v>
      </c>
      <c r="M1779" s="57" t="s">
        <v>4936</v>
      </c>
      <c r="N1779" s="57"/>
      <c r="O1779" s="57"/>
      <c r="P1779" s="214" t="s">
        <v>2115</v>
      </c>
      <c r="Q1779" s="13"/>
      <c r="R1779"/>
      <c r="S1779" t="str">
        <f t="shared" si="380"/>
        <v/>
      </c>
      <c r="T1779" t="str">
        <f>IF(ISNA(VLOOKUP(AF1779,#REF!,1)),"//","")</f>
        <v/>
      </c>
      <c r="U1779"/>
      <c r="V1779">
        <f t="shared" si="371"/>
        <v>540</v>
      </c>
      <c r="W1779" s="81" t="s">
        <v>2278</v>
      </c>
      <c r="X1779" s="82"/>
      <c r="Y1779" s="83" t="s">
        <v>4741</v>
      </c>
      <c r="Z1779" s="25" t="str">
        <f t="shared" si="378"/>
        <v/>
      </c>
      <c r="AA1779" s="25" t="str">
        <f t="shared" si="372"/>
        <v>ANGLE</v>
      </c>
      <c r="AB1779" s="1">
        <f t="shared" si="379"/>
        <v>1739</v>
      </c>
      <c r="AC1779" t="str">
        <f t="shared" si="373"/>
        <v>ITM_ANGLE</v>
      </c>
      <c r="AD1779" s="136" t="str">
        <f>IF(ISNA(VLOOKUP(AA1779,Sheet2!J:J,1,0)),"//","")</f>
        <v>//</v>
      </c>
      <c r="AF1779" s="94" t="str">
        <f t="shared" si="374"/>
        <v/>
      </c>
      <c r="AG1779" t="b">
        <f t="shared" si="375"/>
        <v>0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3776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1406</v>
      </c>
      <c r="K1780" s="59" t="s">
        <v>4017</v>
      </c>
      <c r="L1780" s="57" t="s">
        <v>4878</v>
      </c>
      <c r="M1780" s="57" t="s">
        <v>4938</v>
      </c>
      <c r="N1780" s="57"/>
      <c r="O1780" s="57"/>
      <c r="P1780" s="56" t="s">
        <v>1024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541</v>
      </c>
      <c r="W1780" s="81" t="s">
        <v>2278</v>
      </c>
      <c r="X1780" s="59" t="s">
        <v>2278</v>
      </c>
      <c r="Y1780" s="59" t="s">
        <v>2764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3777</v>
      </c>
      <c r="D1781" s="73" t="s">
        <v>7</v>
      </c>
      <c r="E1781" s="58" t="s">
        <v>443</v>
      </c>
      <c r="F1781" s="58" t="s">
        <v>443</v>
      </c>
      <c r="G1781" s="63">
        <v>0</v>
      </c>
      <c r="H1781" s="63">
        <v>0</v>
      </c>
      <c r="I1781" s="59" t="s">
        <v>1</v>
      </c>
      <c r="J1781" s="58" t="s">
        <v>1406</v>
      </c>
      <c r="K1781" s="59" t="s">
        <v>3853</v>
      </c>
      <c r="L1781" s="57" t="s">
        <v>4878</v>
      </c>
      <c r="M1781" s="57" t="s">
        <v>4936</v>
      </c>
      <c r="N1781" s="57"/>
      <c r="O1781" s="57"/>
      <c r="P1781" s="56" t="s">
        <v>3476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542</v>
      </c>
      <c r="W1781" s="81"/>
      <c r="X1781" s="59" t="s">
        <v>2654</v>
      </c>
      <c r="Y1781" s="59" t="s">
        <v>4015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3778</v>
      </c>
      <c r="D1782" s="53" t="s">
        <v>2861</v>
      </c>
      <c r="E1782" s="58" t="s">
        <v>905</v>
      </c>
      <c r="F1782" s="58" t="s">
        <v>905</v>
      </c>
      <c r="G1782" s="63">
        <v>0</v>
      </c>
      <c r="H1782" s="63">
        <v>0</v>
      </c>
      <c r="I1782" s="148" t="s">
        <v>3</v>
      </c>
      <c r="J1782" s="58" t="s">
        <v>1406</v>
      </c>
      <c r="K1782" s="59" t="s">
        <v>4017</v>
      </c>
      <c r="L1782" s="57" t="s">
        <v>4878</v>
      </c>
      <c r="M1782" s="57" t="s">
        <v>4936</v>
      </c>
      <c r="N1782" s="57"/>
      <c r="O1782" s="53"/>
      <c r="P1782" s="56" t="s">
        <v>2175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543</v>
      </c>
      <c r="W1782" s="81" t="s">
        <v>2278</v>
      </c>
      <c r="X1782" s="59" t="s">
        <v>2278</v>
      </c>
      <c r="Y1782" s="59" t="s">
        <v>2278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3844</v>
      </c>
      <c r="D1783" s="138" t="s">
        <v>4726</v>
      </c>
      <c r="E1783" s="58" t="s">
        <v>906</v>
      </c>
      <c r="F1783" s="58" t="s">
        <v>906</v>
      </c>
      <c r="G1783" s="63">
        <v>0</v>
      </c>
      <c r="H1783" s="63">
        <v>0</v>
      </c>
      <c r="I1783" s="148" t="s">
        <v>3</v>
      </c>
      <c r="J1783" s="58" t="s">
        <v>1406</v>
      </c>
      <c r="K1783" s="59" t="s">
        <v>3853</v>
      </c>
      <c r="L1783" s="57" t="s">
        <v>4878</v>
      </c>
      <c r="M1783" s="57" t="s">
        <v>4938</v>
      </c>
      <c r="N1783" s="57"/>
      <c r="O1783" s="57"/>
      <c r="P1783" s="56" t="s">
        <v>2176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544</v>
      </c>
      <c r="W1783" s="81" t="s">
        <v>2278</v>
      </c>
      <c r="X1783" s="59" t="s">
        <v>2278</v>
      </c>
      <c r="Y1783" s="59" t="s">
        <v>2278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3779</v>
      </c>
      <c r="D1784" s="53" t="s">
        <v>7</v>
      </c>
      <c r="E1784" s="58" t="s">
        <v>907</v>
      </c>
      <c r="F1784" s="58" t="s">
        <v>907</v>
      </c>
      <c r="G1784" s="63">
        <v>0</v>
      </c>
      <c r="H1784" s="63">
        <v>0</v>
      </c>
      <c r="I1784" s="148" t="s">
        <v>3</v>
      </c>
      <c r="J1784" s="58" t="s">
        <v>1406</v>
      </c>
      <c r="K1784" s="59" t="s">
        <v>4017</v>
      </c>
      <c r="L1784" s="57" t="s">
        <v>4878</v>
      </c>
      <c r="M1784" s="57" t="s">
        <v>4936</v>
      </c>
      <c r="N1784" s="57"/>
      <c r="O1784" s="57"/>
      <c r="P1784" s="56" t="s">
        <v>2177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545</v>
      </c>
      <c r="W1784" s="81" t="s">
        <v>2715</v>
      </c>
      <c r="X1784" s="59" t="s">
        <v>2278</v>
      </c>
      <c r="Y1784" s="59" t="s">
        <v>2278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4727</v>
      </c>
      <c r="D1785" s="53" t="s">
        <v>7</v>
      </c>
      <c r="E1785" s="58" t="s">
        <v>1375</v>
      </c>
      <c r="F1785" s="58" t="s">
        <v>459</v>
      </c>
      <c r="G1785" s="63">
        <v>0</v>
      </c>
      <c r="H1785" s="63">
        <v>0</v>
      </c>
      <c r="I1785" s="148" t="s">
        <v>3</v>
      </c>
      <c r="J1785" s="58" t="s">
        <v>1406</v>
      </c>
      <c r="K1785" s="59" t="s">
        <v>4017</v>
      </c>
      <c r="L1785" s="57" t="s">
        <v>4878</v>
      </c>
      <c r="M1785" s="57" t="s">
        <v>4936</v>
      </c>
      <c r="N1785" s="57"/>
      <c r="O1785" s="57"/>
      <c r="P1785" s="56" t="s">
        <v>2178</v>
      </c>
      <c r="Q1785" s="13"/>
      <c r="R1785"/>
      <c r="S1785" t="str">
        <f t="shared" si="380"/>
        <v>NOT EQUAL</v>
      </c>
      <c r="T1785" t="str">
        <f>IF(ISNA(VLOOKUP(AF1785,#REF!,1)),"//","")</f>
        <v/>
      </c>
      <c r="U1785"/>
      <c r="V1785">
        <f t="shared" si="371"/>
        <v>545</v>
      </c>
      <c r="W1785" s="81" t="s">
        <v>2278</v>
      </c>
      <c r="X1785" s="59" t="s">
        <v>2648</v>
      </c>
      <c r="Y1785" s="59" t="s">
        <v>2278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3780</v>
      </c>
      <c r="D1786" s="53" t="s">
        <v>7</v>
      </c>
      <c r="E1786" s="58" t="s">
        <v>1379</v>
      </c>
      <c r="F1786" s="58" t="s">
        <v>1379</v>
      </c>
      <c r="G1786" s="63">
        <v>0</v>
      </c>
      <c r="H1786" s="63">
        <v>0</v>
      </c>
      <c r="I1786" s="148" t="s">
        <v>3</v>
      </c>
      <c r="J1786" s="58" t="s">
        <v>1406</v>
      </c>
      <c r="K1786" s="59" t="s">
        <v>4017</v>
      </c>
      <c r="L1786" s="57" t="s">
        <v>4878</v>
      </c>
      <c r="M1786" s="57" t="s">
        <v>4936</v>
      </c>
      <c r="N1786" s="57"/>
      <c r="O1786" s="57"/>
      <c r="P1786" s="56" t="s">
        <v>2191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546</v>
      </c>
      <c r="W1786" s="81" t="s">
        <v>2721</v>
      </c>
      <c r="X1786" s="59" t="s">
        <v>2278</v>
      </c>
      <c r="Y1786" s="59" t="s">
        <v>2658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3781</v>
      </c>
      <c r="D1787" s="53" t="s">
        <v>7</v>
      </c>
      <c r="E1787" s="58" t="s">
        <v>1380</v>
      </c>
      <c r="F1787" s="58" t="s">
        <v>1380</v>
      </c>
      <c r="G1787" s="63">
        <v>0</v>
      </c>
      <c r="H1787" s="63">
        <v>0</v>
      </c>
      <c r="I1787" s="148" t="s">
        <v>3</v>
      </c>
      <c r="J1787" s="58" t="s">
        <v>1406</v>
      </c>
      <c r="K1787" s="59" t="s">
        <v>4017</v>
      </c>
      <c r="L1787" s="57" t="s">
        <v>4878</v>
      </c>
      <c r="M1787" s="57" t="s">
        <v>4936</v>
      </c>
      <c r="N1787" s="57"/>
      <c r="O1787" s="57"/>
      <c r="P1787" s="56" t="s">
        <v>2192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547</v>
      </c>
      <c r="W1787" s="81" t="s">
        <v>2721</v>
      </c>
      <c r="X1787" s="59" t="s">
        <v>2278</v>
      </c>
      <c r="Y1787" s="59" t="s">
        <v>2659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3530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1406</v>
      </c>
      <c r="K1788" s="59" t="s">
        <v>4017</v>
      </c>
      <c r="L1788" s="57" t="s">
        <v>4879</v>
      </c>
      <c r="M1788" s="57" t="s">
        <v>4936</v>
      </c>
      <c r="N1788" s="57"/>
      <c r="O1788" s="57"/>
      <c r="P1788" s="56" t="s">
        <v>2210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547</v>
      </c>
      <c r="W1788" s="81" t="s">
        <v>2278</v>
      </c>
      <c r="X1788" s="59" t="s">
        <v>2648</v>
      </c>
      <c r="Y1788" s="59" t="s">
        <v>2278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3532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1406</v>
      </c>
      <c r="K1789" s="59" t="s">
        <v>4017</v>
      </c>
      <c r="L1789" s="57" t="s">
        <v>4879</v>
      </c>
      <c r="M1789" s="57" t="s">
        <v>4936</v>
      </c>
      <c r="N1789" s="57"/>
      <c r="O1789" s="57"/>
      <c r="P1789" s="56" t="s">
        <v>2211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547</v>
      </c>
      <c r="W1789" s="81" t="s">
        <v>2278</v>
      </c>
      <c r="X1789" s="59" t="s">
        <v>2648</v>
      </c>
      <c r="Y1789" s="59" t="s">
        <v>2278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3534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1406</v>
      </c>
      <c r="K1790" s="59" t="s">
        <v>4017</v>
      </c>
      <c r="L1790" s="57" t="s">
        <v>4879</v>
      </c>
      <c r="M1790" s="57" t="s">
        <v>4936</v>
      </c>
      <c r="N1790" s="57"/>
      <c r="O1790" s="57"/>
      <c r="P1790" s="56" t="s">
        <v>2212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547</v>
      </c>
      <c r="W1790" s="81" t="s">
        <v>2278</v>
      </c>
      <c r="X1790" s="59" t="s">
        <v>2648</v>
      </c>
      <c r="Y1790" s="59" t="s">
        <v>2278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4641</v>
      </c>
      <c r="D1791" s="53" t="s">
        <v>7</v>
      </c>
      <c r="E1791" s="58" t="s">
        <v>1384</v>
      </c>
      <c r="F1791" s="58" t="s">
        <v>1384</v>
      </c>
      <c r="G1791" s="63">
        <v>0</v>
      </c>
      <c r="H1791" s="63">
        <v>0</v>
      </c>
      <c r="I1791" s="148" t="s">
        <v>3</v>
      </c>
      <c r="J1791" s="58" t="s">
        <v>1406</v>
      </c>
      <c r="K1791" s="59" t="s">
        <v>4017</v>
      </c>
      <c r="L1791" s="57" t="s">
        <v>4878</v>
      </c>
      <c r="M1791" s="57" t="s">
        <v>4936</v>
      </c>
      <c r="N1791" s="57"/>
      <c r="O1791" s="57"/>
      <c r="P1791" s="56" t="s">
        <v>2213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548</v>
      </c>
      <c r="W1791" s="81" t="s">
        <v>2716</v>
      </c>
      <c r="X1791" s="59" t="s">
        <v>2278</v>
      </c>
      <c r="Y1791" s="59" t="s">
        <v>2278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4643</v>
      </c>
      <c r="D1792" s="53" t="s">
        <v>7</v>
      </c>
      <c r="E1792" s="58" t="s">
        <v>1385</v>
      </c>
      <c r="F1792" s="58" t="s">
        <v>1385</v>
      </c>
      <c r="G1792" s="63">
        <v>0</v>
      </c>
      <c r="H1792" s="63">
        <v>0</v>
      </c>
      <c r="I1792" s="148" t="s">
        <v>3</v>
      </c>
      <c r="J1792" s="58" t="s">
        <v>1406</v>
      </c>
      <c r="K1792" s="59" t="s">
        <v>4017</v>
      </c>
      <c r="L1792" s="57" t="s">
        <v>4878</v>
      </c>
      <c r="M1792" s="57" t="s">
        <v>4936</v>
      </c>
      <c r="N1792" s="57"/>
      <c r="O1792" s="57"/>
      <c r="P1792" s="56" t="s">
        <v>2214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549</v>
      </c>
      <c r="W1792" s="81" t="s">
        <v>2716</v>
      </c>
      <c r="X1792" s="59" t="s">
        <v>2278</v>
      </c>
      <c r="Y1792" s="59" t="s">
        <v>2278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4642</v>
      </c>
      <c r="D1793" s="53" t="s">
        <v>7</v>
      </c>
      <c r="E1793" s="58" t="s">
        <v>1386</v>
      </c>
      <c r="F1793" s="58" t="s">
        <v>1386</v>
      </c>
      <c r="G1793" s="63">
        <v>0</v>
      </c>
      <c r="H1793" s="63">
        <v>0</v>
      </c>
      <c r="I1793" s="148" t="s">
        <v>3</v>
      </c>
      <c r="J1793" s="58" t="s">
        <v>1406</v>
      </c>
      <c r="K1793" s="59" t="s">
        <v>4017</v>
      </c>
      <c r="L1793" s="57" t="s">
        <v>4878</v>
      </c>
      <c r="M1793" s="57" t="s">
        <v>4936</v>
      </c>
      <c r="N1793" s="57"/>
      <c r="O1793" s="57"/>
      <c r="P1793" s="56" t="s">
        <v>2215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550</v>
      </c>
      <c r="W1793" s="81" t="s">
        <v>2716</v>
      </c>
      <c r="X1793" s="59" t="s">
        <v>2278</v>
      </c>
      <c r="Y1793" s="59" t="s">
        <v>2278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6">
        <f t="shared" si="376"/>
        <v>1794</v>
      </c>
      <c r="B1794" s="217">
        <f t="shared" si="377"/>
        <v>1754</v>
      </c>
      <c r="C1794" s="95" t="s">
        <v>3839</v>
      </c>
      <c r="D1794" s="95" t="s">
        <v>7</v>
      </c>
      <c r="E1794" s="115" t="str">
        <f t="shared" ref="E1794:E1795" si="381">CHAR(34)&amp;IF(B1794&lt;10,"000",IF(B1794&lt;100,"00",IF(B1794&lt;1000,"0","")))&amp;$B1794&amp;CHAR(34)</f>
        <v>"1754"</v>
      </c>
      <c r="F1794" s="96" t="str">
        <f t="shared" ref="F1794:F1795" si="382">E1794</f>
        <v>"1754"</v>
      </c>
      <c r="G1794" s="162">
        <v>0</v>
      </c>
      <c r="H1794" s="162">
        <v>0</v>
      </c>
      <c r="I1794" s="152" t="s">
        <v>28</v>
      </c>
      <c r="J1794" s="58" t="s">
        <v>1406</v>
      </c>
      <c r="K1794" s="59" t="s">
        <v>4017</v>
      </c>
      <c r="L1794" s="17" t="s">
        <v>4878</v>
      </c>
      <c r="M1794" s="17" t="s">
        <v>4938</v>
      </c>
      <c r="P1794" s="116" t="str">
        <f t="shared" ref="P1794:P1795" si="383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550</v>
      </c>
      <c r="W1794" s="94" t="s">
        <v>2278</v>
      </c>
      <c r="X1794" s="98" t="s">
        <v>2278</v>
      </c>
      <c r="Y1794" s="98" t="s">
        <v>2278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6">
        <f t="shared" si="376"/>
        <v>1795</v>
      </c>
      <c r="B1795" s="217">
        <f t="shared" si="377"/>
        <v>1755</v>
      </c>
      <c r="C1795" s="95" t="s">
        <v>3839</v>
      </c>
      <c r="D1795" s="95" t="s">
        <v>7</v>
      </c>
      <c r="E1795" s="115" t="str">
        <f t="shared" si="381"/>
        <v>"1755"</v>
      </c>
      <c r="F1795" s="96" t="str">
        <f t="shared" si="382"/>
        <v>"1755"</v>
      </c>
      <c r="G1795" s="162">
        <v>0</v>
      </c>
      <c r="H1795" s="162">
        <v>0</v>
      </c>
      <c r="I1795" s="152" t="s">
        <v>28</v>
      </c>
      <c r="J1795" s="58" t="s">
        <v>1406</v>
      </c>
      <c r="K1795" s="59" t="s">
        <v>4017</v>
      </c>
      <c r="L1795" s="17" t="s">
        <v>4878</v>
      </c>
      <c r="M1795" s="17" t="s">
        <v>4938</v>
      </c>
      <c r="P1795" s="116" t="str">
        <f t="shared" si="383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550</v>
      </c>
      <c r="W1795" s="94" t="s">
        <v>2278</v>
      </c>
      <c r="X1795" s="98" t="s">
        <v>2278</v>
      </c>
      <c r="Y1795" s="98" t="s">
        <v>2278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4497</v>
      </c>
      <c r="D1796" s="144" t="s">
        <v>4555</v>
      </c>
      <c r="E1796" s="195" t="s">
        <v>527</v>
      </c>
      <c r="F1796" s="145" t="s">
        <v>5119</v>
      </c>
      <c r="G1796" s="162">
        <v>0</v>
      </c>
      <c r="H1796" s="162">
        <v>0</v>
      </c>
      <c r="I1796" s="155" t="s">
        <v>1</v>
      </c>
      <c r="J1796" s="58" t="s">
        <v>1406</v>
      </c>
      <c r="K1796" s="59" t="s">
        <v>4017</v>
      </c>
      <c r="L1796" s="57" t="s">
        <v>4878</v>
      </c>
      <c r="M1796" s="57" t="s">
        <v>4938</v>
      </c>
      <c r="N1796" s="57"/>
      <c r="P1796" s="145" t="s">
        <v>4589</v>
      </c>
      <c r="Q1796" s="16"/>
      <c r="S1796" s="17" t="str">
        <f t="shared" ref="S1796:S1815" si="384">IF(E1796=F1796,"","NOT EQUAL")</f>
        <v>NOT EQUAL</v>
      </c>
      <c r="T1796" s="17" t="str">
        <f>IF(ISNA(VLOOKUP(AF1796,#REF!,1)),"//","")</f>
        <v/>
      </c>
      <c r="V1796">
        <f t="shared" si="371"/>
        <v>550</v>
      </c>
      <c r="W1796" s="94" t="s">
        <v>2278</v>
      </c>
      <c r="X1796" s="98" t="s">
        <v>2278</v>
      </c>
      <c r="Y1796" s="98" t="s">
        <v>2278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4758</v>
      </c>
      <c r="D1797" s="86" t="s">
        <v>7</v>
      </c>
      <c r="E1797" s="89" t="s">
        <v>4759</v>
      </c>
      <c r="F1797" s="89" t="s">
        <v>4759</v>
      </c>
      <c r="G1797" s="92">
        <v>0</v>
      </c>
      <c r="H1797" s="92">
        <v>0</v>
      </c>
      <c r="I1797" s="148" t="s">
        <v>3</v>
      </c>
      <c r="J1797" s="87" t="s">
        <v>1406</v>
      </c>
      <c r="K1797" s="89" t="s">
        <v>4017</v>
      </c>
      <c r="L1797" s="90" t="s">
        <v>4878</v>
      </c>
      <c r="M1797" s="57" t="s">
        <v>4936</v>
      </c>
      <c r="N1797" s="90"/>
      <c r="O1797" s="86"/>
      <c r="P1797" s="89" t="s">
        <v>4760</v>
      </c>
      <c r="Q1797" s="89"/>
      <c r="R1797"/>
      <c r="S1797" t="str">
        <f t="shared" si="384"/>
        <v/>
      </c>
      <c r="T1797" t="str">
        <f>IF(ISNA(VLOOKUP(AF1797,#REF!,1)),"//","")</f>
        <v/>
      </c>
      <c r="U1797"/>
      <c r="V1797">
        <f t="shared" si="371"/>
        <v>551</v>
      </c>
      <c r="W1797" s="81" t="s">
        <v>2769</v>
      </c>
      <c r="X1797" s="59" t="s">
        <v>2278</v>
      </c>
      <c r="Y1797" s="59" t="s">
        <v>2278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4508</v>
      </c>
      <c r="D1798" s="144" t="s">
        <v>7</v>
      </c>
      <c r="E1798" s="145" t="s">
        <v>4509</v>
      </c>
      <c r="F1798" s="145" t="s">
        <v>4509</v>
      </c>
      <c r="G1798" s="162">
        <v>0</v>
      </c>
      <c r="H1798" s="162">
        <v>0</v>
      </c>
      <c r="I1798" s="150" t="s">
        <v>3</v>
      </c>
      <c r="J1798" s="169" t="s">
        <v>1407</v>
      </c>
      <c r="K1798" s="59" t="s">
        <v>4017</v>
      </c>
      <c r="L1798" s="57" t="s">
        <v>4878</v>
      </c>
      <c r="M1798" s="57" t="s">
        <v>4938</v>
      </c>
      <c r="N1798" s="57"/>
      <c r="P1798" s="145" t="s">
        <v>4514</v>
      </c>
      <c r="Q1798" s="16"/>
      <c r="S1798" s="17" t="str">
        <f t="shared" si="384"/>
        <v/>
      </c>
      <c r="T1798" s="17" t="str">
        <f>IF(ISNA(VLOOKUP(AF1798,#REF!,1)),"//","")</f>
        <v/>
      </c>
      <c r="V1798">
        <f t="shared" si="371"/>
        <v>551</v>
      </c>
      <c r="W1798" s="94" t="s">
        <v>2278</v>
      </c>
      <c r="X1798" s="98" t="s">
        <v>2278</v>
      </c>
      <c r="Y1798" s="98" t="s">
        <v>2278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4497</v>
      </c>
      <c r="D1799" s="167" t="s">
        <v>4527</v>
      </c>
      <c r="E1799" s="195" t="s">
        <v>4586</v>
      </c>
      <c r="F1799" s="173" t="s">
        <v>4586</v>
      </c>
      <c r="G1799" s="168">
        <v>0</v>
      </c>
      <c r="H1799" s="168">
        <v>0</v>
      </c>
      <c r="I1799" s="169" t="s">
        <v>1</v>
      </c>
      <c r="J1799" s="58" t="s">
        <v>1406</v>
      </c>
      <c r="K1799" s="59" t="s">
        <v>4017</v>
      </c>
      <c r="L1799" s="57" t="s">
        <v>4878</v>
      </c>
      <c r="M1799" s="57" t="s">
        <v>4936</v>
      </c>
      <c r="N1799" s="57"/>
      <c r="P1799" s="172" t="s">
        <v>4520</v>
      </c>
      <c r="Q1799" s="172"/>
      <c r="S1799" s="171" t="str">
        <f t="shared" si="384"/>
        <v/>
      </c>
      <c r="T1799" s="171" t="str">
        <f>IF(ISNA(VLOOKUP(AF1799,#REF!,1)),"//","")</f>
        <v/>
      </c>
      <c r="V1799">
        <f t="shared" ref="V1799:V1883" si="385">IF(AA1799&lt;&gt;"",V1798+1,V1798)</f>
        <v>551</v>
      </c>
      <c r="W1799" s="166" t="s">
        <v>2278</v>
      </c>
      <c r="X1799" s="170" t="s">
        <v>2278</v>
      </c>
      <c r="Y1799" s="170" t="s">
        <v>2278</v>
      </c>
      <c r="Z1799" s="25" t="str">
        <f t="shared" si="378"/>
        <v/>
      </c>
      <c r="AA1799" s="25" t="str">
        <f t="shared" ref="AA1799:AA1806" si="386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387">P1799</f>
        <v>ITM_PLOT_LR</v>
      </c>
      <c r="AD1799" s="136" t="str">
        <f>IF(ISNA(VLOOKUP(AA1799,Sheet2!J:J,1,0)),"//","")</f>
        <v/>
      </c>
      <c r="AF1799" s="94" t="str">
        <f t="shared" ref="AF1799:AF1806" si="388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389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4497</v>
      </c>
      <c r="D1800" s="174" t="s">
        <v>4584</v>
      </c>
      <c r="E1800" s="195" t="s">
        <v>527</v>
      </c>
      <c r="F1800" s="195" t="s">
        <v>4528</v>
      </c>
      <c r="G1800" s="168">
        <v>0</v>
      </c>
      <c r="H1800" s="168">
        <v>0</v>
      </c>
      <c r="I1800" s="169" t="s">
        <v>1</v>
      </c>
      <c r="J1800" s="58" t="s">
        <v>1406</v>
      </c>
      <c r="K1800" s="59" t="s">
        <v>4017</v>
      </c>
      <c r="L1800" s="57" t="s">
        <v>4878</v>
      </c>
      <c r="M1800" s="57" t="s">
        <v>4936</v>
      </c>
      <c r="N1800" s="57"/>
      <c r="P1800" s="172" t="s">
        <v>4588</v>
      </c>
      <c r="Q1800" s="172"/>
      <c r="S1800" s="171" t="str">
        <f t="shared" si="384"/>
        <v>NOT EQUAL</v>
      </c>
      <c r="T1800" s="171" t="str">
        <f>IF(ISNA(VLOOKUP(AF1800,#REF!,1)),"//","")</f>
        <v/>
      </c>
      <c r="V1800">
        <f t="shared" si="385"/>
        <v>551</v>
      </c>
      <c r="W1800" s="166" t="s">
        <v>2278</v>
      </c>
      <c r="X1800" s="170" t="s">
        <v>2278</v>
      </c>
      <c r="Y1800" s="170" t="s">
        <v>2278</v>
      </c>
      <c r="Z1800" s="25" t="str">
        <f t="shared" si="378"/>
        <v/>
      </c>
      <c r="AA1800" s="25" t="str">
        <f t="shared" si="386"/>
        <v/>
      </c>
      <c r="AB1800" s="1">
        <f t="shared" si="379"/>
        <v>1760</v>
      </c>
      <c r="AC1800" t="str">
        <f t="shared" si="387"/>
        <v>ITM_PLOT_NXT</v>
      </c>
      <c r="AD1800" s="136" t="str">
        <f>IF(ISNA(VLOOKUP(AA1800,Sheet2!J:J,1,0)),"//","")</f>
        <v/>
      </c>
      <c r="AF1800" s="94" t="str">
        <f t="shared" si="388"/>
        <v/>
      </c>
      <c r="AG1800" t="b">
        <f t="shared" si="389"/>
        <v>1</v>
      </c>
    </row>
    <row r="1801" spans="1:33" s="171" customFormat="1">
      <c r="A1801" s="50">
        <f t="shared" ref="A1801:A1815" si="390">IF(B1801=INT(B1801),ROW(),"")</f>
        <v>1801</v>
      </c>
      <c r="B1801" s="49">
        <f t="shared" ref="B1801:B1815" si="391">IF(AND(MID(C1801,2,1)&lt;&gt;"/",MID(C1801,1,1)="/"),INT(B1800)+1,B1800+0.01)</f>
        <v>1761</v>
      </c>
      <c r="C1801" s="167" t="s">
        <v>4497</v>
      </c>
      <c r="D1801" s="174" t="s">
        <v>4585</v>
      </c>
      <c r="E1801" s="195" t="s">
        <v>527</v>
      </c>
      <c r="F1801" s="195" t="s">
        <v>527</v>
      </c>
      <c r="G1801" s="168">
        <v>0</v>
      </c>
      <c r="H1801" s="168">
        <v>0</v>
      </c>
      <c r="I1801" s="169" t="s">
        <v>1</v>
      </c>
      <c r="J1801" s="58" t="s">
        <v>1406</v>
      </c>
      <c r="K1801" s="59" t="s">
        <v>4017</v>
      </c>
      <c r="L1801" s="57" t="s">
        <v>4878</v>
      </c>
      <c r="M1801" s="57" t="s">
        <v>4936</v>
      </c>
      <c r="N1801" s="57"/>
      <c r="P1801" s="172" t="s">
        <v>4587</v>
      </c>
      <c r="Q1801" s="172"/>
      <c r="S1801" s="171" t="str">
        <f t="shared" si="384"/>
        <v/>
      </c>
      <c r="T1801" s="171" t="str">
        <f>IF(ISNA(VLOOKUP(AF1801,#REF!,1)),"//","")</f>
        <v/>
      </c>
      <c r="V1801">
        <f t="shared" si="385"/>
        <v>551</v>
      </c>
      <c r="W1801" s="166" t="s">
        <v>2278</v>
      </c>
      <c r="X1801" s="170" t="s">
        <v>2278</v>
      </c>
      <c r="Y1801" s="170" t="s">
        <v>2278</v>
      </c>
      <c r="Z1801" s="25" t="str">
        <f t="shared" si="378"/>
        <v/>
      </c>
      <c r="AA1801" s="25" t="str">
        <f t="shared" si="386"/>
        <v/>
      </c>
      <c r="AB1801" s="1">
        <f t="shared" si="379"/>
        <v>1761</v>
      </c>
      <c r="AC1801" t="str">
        <f t="shared" si="387"/>
        <v>ITM_PLOT_REV</v>
      </c>
      <c r="AD1801" s="136" t="str">
        <f>IF(ISNA(VLOOKUP(AA1801,Sheet2!J:J,1,0)),"//","")</f>
        <v/>
      </c>
      <c r="AF1801" s="94" t="str">
        <f t="shared" si="388"/>
        <v/>
      </c>
      <c r="AG1801" t="b">
        <f t="shared" si="389"/>
        <v>1</v>
      </c>
    </row>
    <row r="1802" spans="1:33" s="171" customFormat="1">
      <c r="A1802" s="50">
        <f t="shared" si="390"/>
        <v>1802</v>
      </c>
      <c r="B1802" s="49">
        <f t="shared" si="391"/>
        <v>1762</v>
      </c>
      <c r="C1802" s="167" t="s">
        <v>4535</v>
      </c>
      <c r="D1802" s="95" t="s">
        <v>7</v>
      </c>
      <c r="E1802" s="195" t="s">
        <v>527</v>
      </c>
      <c r="F1802" s="173" t="s">
        <v>4536</v>
      </c>
      <c r="G1802" s="168">
        <v>0</v>
      </c>
      <c r="H1802" s="168">
        <v>0</v>
      </c>
      <c r="I1802" s="169" t="s">
        <v>1</v>
      </c>
      <c r="J1802" s="58" t="s">
        <v>1406</v>
      </c>
      <c r="K1802" s="59" t="s">
        <v>4017</v>
      </c>
      <c r="L1802" s="57" t="s">
        <v>4878</v>
      </c>
      <c r="M1802" s="57" t="s">
        <v>4938</v>
      </c>
      <c r="N1802" s="57"/>
      <c r="P1802" s="172" t="s">
        <v>4541</v>
      </c>
      <c r="Q1802" s="172"/>
      <c r="S1802" s="171" t="str">
        <f t="shared" si="384"/>
        <v>NOT EQUAL</v>
      </c>
      <c r="T1802" s="171" t="str">
        <f>IF(ISNA(VLOOKUP(AF1802,#REF!,1)),"//","")</f>
        <v/>
      </c>
      <c r="V1802">
        <f t="shared" si="385"/>
        <v>551</v>
      </c>
      <c r="W1802" s="166" t="s">
        <v>2278</v>
      </c>
      <c r="X1802" s="170" t="s">
        <v>2278</v>
      </c>
      <c r="Y1802" s="170" t="s">
        <v>2278</v>
      </c>
      <c r="Z1802" s="25" t="str">
        <f t="shared" si="378"/>
        <v/>
      </c>
      <c r="AA1802" s="25" t="str">
        <f t="shared" si="386"/>
        <v/>
      </c>
      <c r="AB1802" s="1">
        <f t="shared" si="379"/>
        <v>1762</v>
      </c>
      <c r="AC1802" t="str">
        <f t="shared" si="387"/>
        <v>ITM_PLOTZOOM</v>
      </c>
      <c r="AD1802" s="136" t="str">
        <f>IF(ISNA(VLOOKUP(AA1802,Sheet2!J:J,1,0)),"//","")</f>
        <v/>
      </c>
      <c r="AF1802" s="94" t="str">
        <f t="shared" si="388"/>
        <v/>
      </c>
      <c r="AG1802" t="b">
        <f t="shared" si="389"/>
        <v>1</v>
      </c>
    </row>
    <row r="1803" spans="1:33">
      <c r="A1803" s="50">
        <f t="shared" si="390"/>
        <v>1803</v>
      </c>
      <c r="B1803" s="49">
        <f t="shared" si="391"/>
        <v>1763</v>
      </c>
      <c r="C1803" s="53" t="s">
        <v>4728</v>
      </c>
      <c r="D1803" s="53" t="s">
        <v>7</v>
      </c>
      <c r="E1803" s="58" t="s">
        <v>4731</v>
      </c>
      <c r="F1803" s="58" t="s">
        <v>4731</v>
      </c>
      <c r="G1803" s="63">
        <v>0</v>
      </c>
      <c r="H1803" s="63">
        <v>0</v>
      </c>
      <c r="I1803" s="148" t="s">
        <v>3</v>
      </c>
      <c r="J1803" s="58" t="s">
        <v>1406</v>
      </c>
      <c r="K1803" s="59" t="s">
        <v>4017</v>
      </c>
      <c r="L1803" s="57" t="s">
        <v>4878</v>
      </c>
      <c r="M1803" s="57" t="s">
        <v>4936</v>
      </c>
      <c r="N1803" s="57"/>
      <c r="O1803" s="57"/>
      <c r="P1803" s="56" t="s">
        <v>4738</v>
      </c>
      <c r="Q1803" s="13"/>
      <c r="R1803"/>
      <c r="S1803" t="str">
        <f t="shared" si="384"/>
        <v/>
      </c>
      <c r="T1803" t="str">
        <f>IF(ISNA(VLOOKUP(AF1803,#REF!,1)),"//","")</f>
        <v/>
      </c>
      <c r="U1803"/>
      <c r="V1803">
        <f t="shared" si="385"/>
        <v>552</v>
      </c>
      <c r="W1803" s="81" t="s">
        <v>2278</v>
      </c>
      <c r="X1803" s="59" t="s">
        <v>2278</v>
      </c>
      <c r="Y1803" s="59" t="s">
        <v>2278</v>
      </c>
      <c r="Z1803" s="25" t="str">
        <f t="shared" si="378"/>
        <v>"F(" STD_PHI ",M)"</v>
      </c>
      <c r="AA1803" s="25" t="str">
        <f t="shared" si="386"/>
        <v>F(PHI,M)</v>
      </c>
      <c r="AB1803" s="1">
        <f t="shared" si="379"/>
        <v>1763</v>
      </c>
      <c r="AC1803" t="str">
        <f t="shared" si="387"/>
        <v>ITM_Fphik</v>
      </c>
      <c r="AD1803" s="136" t="str">
        <f>IF(ISNA(VLOOKUP(AA1803,Sheet2!J:J,1,0)),"//","")</f>
        <v>//</v>
      </c>
      <c r="AF1803" s="94" t="str">
        <f t="shared" si="388"/>
        <v>F(PHI,M)</v>
      </c>
      <c r="AG1803" t="b">
        <f t="shared" si="389"/>
        <v>1</v>
      </c>
    </row>
    <row r="1804" spans="1:33">
      <c r="A1804" s="50">
        <f t="shared" si="390"/>
        <v>1804</v>
      </c>
      <c r="B1804" s="49">
        <f t="shared" si="391"/>
        <v>1764</v>
      </c>
      <c r="C1804" s="53" t="s">
        <v>4729</v>
      </c>
      <c r="D1804" s="53" t="s">
        <v>7</v>
      </c>
      <c r="E1804" s="58" t="s">
        <v>4732</v>
      </c>
      <c r="F1804" s="58" t="s">
        <v>4732</v>
      </c>
      <c r="G1804" s="63">
        <v>0</v>
      </c>
      <c r="H1804" s="63">
        <v>0</v>
      </c>
      <c r="I1804" s="148" t="s">
        <v>3</v>
      </c>
      <c r="J1804" s="58" t="s">
        <v>1406</v>
      </c>
      <c r="K1804" s="59" t="s">
        <v>4017</v>
      </c>
      <c r="L1804" s="57" t="s">
        <v>4878</v>
      </c>
      <c r="M1804" s="57" t="s">
        <v>4936</v>
      </c>
      <c r="N1804" s="57"/>
      <c r="O1804" s="57"/>
      <c r="P1804" s="56" t="s">
        <v>4739</v>
      </c>
      <c r="Q1804" s="13"/>
      <c r="R1804"/>
      <c r="S1804" t="str">
        <f t="shared" si="384"/>
        <v/>
      </c>
      <c r="T1804" t="str">
        <f>IF(ISNA(VLOOKUP(AF1804,#REF!,1)),"//","")</f>
        <v/>
      </c>
      <c r="U1804"/>
      <c r="V1804">
        <f t="shared" si="385"/>
        <v>553</v>
      </c>
      <c r="W1804" s="81" t="s">
        <v>2278</v>
      </c>
      <c r="X1804" s="59" t="s">
        <v>2278</v>
      </c>
      <c r="Y1804" s="59" t="s">
        <v>2278</v>
      </c>
      <c r="Z1804" s="25" t="str">
        <f t="shared" si="378"/>
        <v>"E(" STD_PHI ",M)"</v>
      </c>
      <c r="AA1804" s="25" t="str">
        <f t="shared" si="386"/>
        <v>E(PHI,M)</v>
      </c>
      <c r="AB1804" s="1">
        <f t="shared" si="379"/>
        <v>1764</v>
      </c>
      <c r="AC1804" t="str">
        <f t="shared" si="387"/>
        <v>ITM_Ephik</v>
      </c>
      <c r="AD1804" s="136" t="str">
        <f>IF(ISNA(VLOOKUP(AA1804,Sheet2!J:J,1,0)),"//","")</f>
        <v>//</v>
      </c>
      <c r="AF1804" s="94" t="str">
        <f t="shared" si="388"/>
        <v>E(PHI,M)</v>
      </c>
      <c r="AG1804" t="b">
        <f t="shared" si="389"/>
        <v>1</v>
      </c>
    </row>
    <row r="1805" spans="1:33">
      <c r="A1805" s="50">
        <f t="shared" si="390"/>
        <v>1805</v>
      </c>
      <c r="B1805" s="49">
        <f t="shared" si="391"/>
        <v>1765</v>
      </c>
      <c r="C1805" s="53" t="s">
        <v>4730</v>
      </c>
      <c r="D1805" s="53" t="s">
        <v>7</v>
      </c>
      <c r="E1805" s="58" t="s">
        <v>4733</v>
      </c>
      <c r="F1805" s="58" t="s">
        <v>4733</v>
      </c>
      <c r="G1805" s="63">
        <v>0</v>
      </c>
      <c r="H1805" s="63">
        <v>0</v>
      </c>
      <c r="I1805" s="148" t="s">
        <v>3</v>
      </c>
      <c r="J1805" s="58" t="s">
        <v>1406</v>
      </c>
      <c r="K1805" s="59" t="s">
        <v>4017</v>
      </c>
      <c r="L1805" s="57" t="s">
        <v>4878</v>
      </c>
      <c r="M1805" s="57" t="s">
        <v>4936</v>
      </c>
      <c r="N1805" s="57"/>
      <c r="O1805" s="57"/>
      <c r="P1805" s="56" t="s">
        <v>4740</v>
      </c>
      <c r="Q1805" s="13"/>
      <c r="R1805"/>
      <c r="S1805" t="str">
        <f t="shared" si="384"/>
        <v/>
      </c>
      <c r="T1805" t="str">
        <f>IF(ISNA(VLOOKUP(AF1805,#REF!,1)),"//","")</f>
        <v/>
      </c>
      <c r="U1805"/>
      <c r="V1805">
        <f t="shared" si="385"/>
        <v>554</v>
      </c>
      <c r="W1805" s="81" t="s">
        <v>2278</v>
      </c>
      <c r="X1805" s="59" t="s">
        <v>2278</v>
      </c>
      <c r="Y1805" s="59" t="s">
        <v>2278</v>
      </c>
      <c r="Z1805" s="25" t="str">
        <f t="shared" si="378"/>
        <v>STD_ZETA "(" STD_PHI ",M)"</v>
      </c>
      <c r="AA1805" s="25" t="str">
        <f t="shared" si="386"/>
        <v>ZETA(PHI,M)</v>
      </c>
      <c r="AB1805" s="1">
        <f t="shared" si="379"/>
        <v>1765</v>
      </c>
      <c r="AC1805" t="str">
        <f t="shared" si="387"/>
        <v>ITM_ZETAphik</v>
      </c>
      <c r="AD1805" s="136" t="str">
        <f>IF(ISNA(VLOOKUP(AA1805,Sheet2!J:J,1,0)),"//","")</f>
        <v>//</v>
      </c>
      <c r="AF1805" s="94" t="str">
        <f t="shared" si="388"/>
        <v>ZETA(PHI,M)</v>
      </c>
      <c r="AG1805" t="b">
        <f t="shared" si="389"/>
        <v>1</v>
      </c>
    </row>
    <row r="1806" spans="1:33">
      <c r="A1806" s="50">
        <f t="shared" si="390"/>
        <v>1806</v>
      </c>
      <c r="B1806" s="49">
        <f t="shared" si="391"/>
        <v>1766</v>
      </c>
      <c r="C1806" s="53" t="s">
        <v>4761</v>
      </c>
      <c r="D1806" s="53" t="s">
        <v>7</v>
      </c>
      <c r="E1806" s="58" t="s">
        <v>4762</v>
      </c>
      <c r="F1806" s="58" t="s">
        <v>4762</v>
      </c>
      <c r="G1806" s="161">
        <v>0</v>
      </c>
      <c r="H1806" s="161">
        <v>0</v>
      </c>
      <c r="I1806" s="148" t="s">
        <v>3</v>
      </c>
      <c r="J1806" s="58" t="s">
        <v>1406</v>
      </c>
      <c r="K1806" s="59" t="s">
        <v>4017</v>
      </c>
      <c r="L1806" s="57" t="s">
        <v>4878</v>
      </c>
      <c r="M1806" s="57" t="s">
        <v>4936</v>
      </c>
      <c r="N1806" s="57"/>
      <c r="O1806" s="57"/>
      <c r="P1806" s="56" t="s">
        <v>4763</v>
      </c>
      <c r="Q1806" s="18"/>
      <c r="R1806"/>
      <c r="S1806" t="str">
        <f t="shared" si="384"/>
        <v/>
      </c>
      <c r="T1806" t="str">
        <f>IF(ISNA(VLOOKUP(AF1806,#REF!,1)),"//","")</f>
        <v/>
      </c>
      <c r="U1806"/>
      <c r="V1806">
        <f t="shared" si="385"/>
        <v>555</v>
      </c>
      <c r="W1806" s="81" t="s">
        <v>2737</v>
      </c>
      <c r="X1806" s="59" t="s">
        <v>2278</v>
      </c>
      <c r="Y1806" s="59" t="s">
        <v>2278</v>
      </c>
      <c r="Z1806" s="25" t="str">
        <f t="shared" si="378"/>
        <v>"HIDE?"</v>
      </c>
      <c r="AA1806" s="25" t="str">
        <f t="shared" si="386"/>
        <v>HIDE?</v>
      </c>
      <c r="AB1806" s="1">
        <f t="shared" si="379"/>
        <v>1766</v>
      </c>
      <c r="AC1806" t="str">
        <f t="shared" si="387"/>
        <v>ITM_GETHIDE</v>
      </c>
      <c r="AD1806" s="136" t="str">
        <f>IF(ISNA(VLOOKUP(AA1806,Sheet2!J:J,1,0)),"//","")</f>
        <v>//</v>
      </c>
      <c r="AF1806" s="94" t="str">
        <f t="shared" si="388"/>
        <v>HIDE?</v>
      </c>
      <c r="AG1806" t="b">
        <f t="shared" si="389"/>
        <v>1</v>
      </c>
    </row>
    <row r="1807" spans="1:33">
      <c r="A1807" s="50">
        <f t="shared" si="390"/>
        <v>1807</v>
      </c>
      <c r="B1807" s="49">
        <f t="shared" si="391"/>
        <v>1767</v>
      </c>
      <c r="C1807" s="53" t="s">
        <v>4839</v>
      </c>
      <c r="D1807" s="53" t="s">
        <v>7</v>
      </c>
      <c r="E1807" s="58" t="s">
        <v>4840</v>
      </c>
      <c r="F1807" s="58" t="s">
        <v>4840</v>
      </c>
      <c r="G1807" s="161">
        <v>0</v>
      </c>
      <c r="H1807" s="161">
        <v>0</v>
      </c>
      <c r="I1807" s="169" t="s">
        <v>1</v>
      </c>
      <c r="J1807" s="58" t="s">
        <v>1406</v>
      </c>
      <c r="K1807" s="59" t="s">
        <v>4017</v>
      </c>
      <c r="L1807" s="57" t="s">
        <v>4878</v>
      </c>
      <c r="M1807" s="57" t="s">
        <v>4938</v>
      </c>
      <c r="N1807" s="57"/>
      <c r="O1807" s="57"/>
      <c r="P1807" s="56" t="s">
        <v>4845</v>
      </c>
      <c r="Q1807" s="18"/>
      <c r="R1807"/>
      <c r="S1807" t="str">
        <f t="shared" si="384"/>
        <v/>
      </c>
      <c r="T1807" t="str">
        <f>IF(ISNA(VLOOKUP(AF1807,#REF!,1)),"//","")</f>
        <v/>
      </c>
      <c r="U1807"/>
      <c r="V1807">
        <f t="shared" ref="V1807" si="392">IF(AA1807&lt;&gt;"",V1806+1,V1806)</f>
        <v>555</v>
      </c>
      <c r="W1807" s="81" t="s">
        <v>2737</v>
      </c>
      <c r="X1807" s="59" t="s">
        <v>2278</v>
      </c>
      <c r="Y1807" s="59" t="s">
        <v>2278</v>
      </c>
      <c r="Z1807" s="25" t="str">
        <f t="shared" si="378"/>
        <v/>
      </c>
      <c r="AA1807" s="25" t="str">
        <f t="shared" ref="AA1807" si="393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394">P1807</f>
        <v>ITM_CALC</v>
      </c>
      <c r="AD1807" s="136" t="str">
        <f>IF(ISNA(VLOOKUP(AA1807,Sheet2!J:J,1,0)),"//","")</f>
        <v/>
      </c>
      <c r="AF1807" s="94" t="str">
        <f t="shared" ref="AF1807" si="395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396">AA1807=AF1807</f>
        <v>1</v>
      </c>
    </row>
    <row r="1808" spans="1:33">
      <c r="A1808" s="50">
        <f t="shared" si="390"/>
        <v>1808</v>
      </c>
      <c r="B1808" s="49">
        <f t="shared" si="391"/>
        <v>1768</v>
      </c>
      <c r="C1808" s="53" t="s">
        <v>3510</v>
      </c>
      <c r="D1808" s="53" t="s">
        <v>7</v>
      </c>
      <c r="E1808" s="58" t="s">
        <v>4841</v>
      </c>
      <c r="F1808" s="58" t="s">
        <v>4841</v>
      </c>
      <c r="G1808" s="161">
        <v>0</v>
      </c>
      <c r="H1808" s="161">
        <v>0</v>
      </c>
      <c r="I1808" s="148" t="s">
        <v>3</v>
      </c>
      <c r="J1808" s="58" t="s">
        <v>1406</v>
      </c>
      <c r="K1808" s="59" t="s">
        <v>4017</v>
      </c>
      <c r="L1808" s="57" t="s">
        <v>4879</v>
      </c>
      <c r="M1808" s="57" t="s">
        <v>4936</v>
      </c>
      <c r="N1808" s="57"/>
      <c r="O1808" s="57"/>
      <c r="P1808" s="56" t="s">
        <v>4846</v>
      </c>
      <c r="Q1808" s="18"/>
      <c r="R1808"/>
      <c r="S1808" t="str">
        <f t="shared" si="384"/>
        <v/>
      </c>
      <c r="T1808" t="str">
        <f>IF(ISNA(VLOOKUP(AF1808,#REF!,1)),"//","")</f>
        <v/>
      </c>
      <c r="U1808"/>
      <c r="V1808">
        <f t="shared" ref="V1808" si="397">IF(AA1808&lt;&gt;"",V1807+1,V1807)</f>
        <v>556</v>
      </c>
      <c r="W1808" s="81" t="s">
        <v>2737</v>
      </c>
      <c r="X1808" s="59" t="s">
        <v>2278</v>
      </c>
      <c r="Y1808" s="59" t="s">
        <v>2278</v>
      </c>
      <c r="Z1808" s="25" t="str">
        <f t="shared" si="378"/>
        <v>"SQRT"</v>
      </c>
      <c r="AA1808" s="25" t="str">
        <f t="shared" ref="AA1808" si="398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399">P1808</f>
        <v>ITM_SQRT</v>
      </c>
      <c r="AD1808" s="136" t="str">
        <f>IF(ISNA(VLOOKUP(AA1808,Sheet2!J:J,1,0)),"//","")</f>
        <v/>
      </c>
      <c r="AF1808" s="94" t="str">
        <f t="shared" ref="AF1808" si="400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01">AA1808=AF1808</f>
        <v>1</v>
      </c>
    </row>
    <row r="1809" spans="1:33">
      <c r="A1809" s="50">
        <f t="shared" si="390"/>
        <v>1809</v>
      </c>
      <c r="B1809" s="49">
        <f t="shared" si="391"/>
        <v>1769</v>
      </c>
      <c r="C1809" s="53" t="s">
        <v>3501</v>
      </c>
      <c r="D1809" s="53" t="s">
        <v>4856</v>
      </c>
      <c r="E1809" s="58" t="s">
        <v>527</v>
      </c>
      <c r="F1809" s="58" t="s">
        <v>4866</v>
      </c>
      <c r="G1809" s="161">
        <v>0</v>
      </c>
      <c r="H1809" s="161">
        <v>0</v>
      </c>
      <c r="I1809" s="169" t="s">
        <v>1</v>
      </c>
      <c r="J1809" s="58" t="s">
        <v>1406</v>
      </c>
      <c r="K1809" s="59" t="s">
        <v>4017</v>
      </c>
      <c r="L1809" s="57" t="s">
        <v>4878</v>
      </c>
      <c r="M1809" s="57" t="s">
        <v>4938</v>
      </c>
      <c r="N1809" s="57"/>
      <c r="O1809" s="57"/>
      <c r="P1809" s="56" t="s">
        <v>4868</v>
      </c>
      <c r="Q1809" s="18"/>
      <c r="R1809"/>
      <c r="S1809" t="str">
        <f t="shared" si="384"/>
        <v>NOT EQUAL</v>
      </c>
      <c r="T1809" t="str">
        <f>IF(ISNA(VLOOKUP(AF1809,#REF!,1)),"//","")</f>
        <v/>
      </c>
      <c r="U1809"/>
      <c r="V1809">
        <f t="shared" ref="V1809" si="402">IF(AA1809&lt;&gt;"",V1808+1,V1808)</f>
        <v>556</v>
      </c>
      <c r="W1809" s="81" t="s">
        <v>2737</v>
      </c>
      <c r="X1809" s="59" t="s">
        <v>2278</v>
      </c>
      <c r="Y1809" s="59" t="s">
        <v>2278</v>
      </c>
      <c r="Z1809" s="25" t="str">
        <f t="shared" si="378"/>
        <v/>
      </c>
      <c r="AA1809" s="25" t="str">
        <f t="shared" ref="AA1809" si="403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04">P1809</f>
        <v>ITM_RCL_FV</v>
      </c>
      <c r="AD1809" s="136" t="str">
        <f>IF(ISNA(VLOOKUP(AA1809,Sheet2!J:J,1,0)),"//","")</f>
        <v/>
      </c>
      <c r="AF1809" s="94" t="str">
        <f t="shared" ref="AF1809" si="405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06">AA1809=AF1809</f>
        <v>1</v>
      </c>
    </row>
    <row r="1810" spans="1:33">
      <c r="A1810" s="50">
        <f t="shared" si="390"/>
        <v>1810</v>
      </c>
      <c r="B1810" s="49">
        <f t="shared" si="391"/>
        <v>1770</v>
      </c>
      <c r="C1810" s="53" t="s">
        <v>3501</v>
      </c>
      <c r="D1810" s="53" t="s">
        <v>4857</v>
      </c>
      <c r="E1810" s="58" t="s">
        <v>527</v>
      </c>
      <c r="F1810" s="58" t="s">
        <v>151</v>
      </c>
      <c r="G1810" s="161">
        <v>0</v>
      </c>
      <c r="H1810" s="161">
        <v>0</v>
      </c>
      <c r="I1810" s="169" t="s">
        <v>1</v>
      </c>
      <c r="J1810" s="58" t="s">
        <v>1406</v>
      </c>
      <c r="K1810" s="59" t="s">
        <v>4017</v>
      </c>
      <c r="L1810" s="57" t="s">
        <v>4878</v>
      </c>
      <c r="M1810" s="57" t="s">
        <v>4938</v>
      </c>
      <c r="N1810" s="57"/>
      <c r="O1810" s="57"/>
      <c r="P1810" s="56" t="s">
        <v>4869</v>
      </c>
      <c r="Q1810" s="18"/>
      <c r="R1810"/>
      <c r="S1810" t="str">
        <f t="shared" si="384"/>
        <v>NOT EQUAL</v>
      </c>
      <c r="T1810" t="str">
        <f>IF(ISNA(VLOOKUP(AF1810,#REF!,1)),"//","")</f>
        <v/>
      </c>
      <c r="U1810"/>
      <c r="V1810">
        <f t="shared" ref="V1810:V1814" si="407">IF(AA1810&lt;&gt;"",V1809+1,V1809)</f>
        <v>556</v>
      </c>
      <c r="W1810" s="81" t="s">
        <v>2737</v>
      </c>
      <c r="X1810" s="59" t="s">
        <v>2278</v>
      </c>
      <c r="Y1810" s="59" t="s">
        <v>2278</v>
      </c>
      <c r="Z1810" s="25" t="str">
        <f t="shared" si="378"/>
        <v/>
      </c>
      <c r="AA1810" s="25" t="str">
        <f t="shared" ref="AA1810:AA1814" si="408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09">P1810</f>
        <v>ITM_RCL_IPonA</v>
      </c>
      <c r="AD1810" s="136" t="str">
        <f>IF(ISNA(VLOOKUP(AA1810,Sheet2!J:J,1,0)),"//","")</f>
        <v/>
      </c>
      <c r="AF1810" s="94" t="str">
        <f t="shared" ref="AF1810:AF1814" si="410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11">AA1810=AF1810</f>
        <v>1</v>
      </c>
    </row>
    <row r="1811" spans="1:33">
      <c r="A1811" s="50">
        <f t="shared" si="390"/>
        <v>1811</v>
      </c>
      <c r="B1811" s="49">
        <f t="shared" si="391"/>
        <v>1771</v>
      </c>
      <c r="C1811" s="53" t="s">
        <v>3501</v>
      </c>
      <c r="D1811" s="53" t="s">
        <v>4858</v>
      </c>
      <c r="E1811" s="58" t="s">
        <v>527</v>
      </c>
      <c r="F1811" s="58" t="s">
        <v>4867</v>
      </c>
      <c r="G1811" s="161">
        <v>0</v>
      </c>
      <c r="H1811" s="161">
        <v>0</v>
      </c>
      <c r="I1811" s="169" t="s">
        <v>1</v>
      </c>
      <c r="J1811" s="58" t="s">
        <v>1406</v>
      </c>
      <c r="K1811" s="59" t="s">
        <v>4017</v>
      </c>
      <c r="L1811" s="57" t="s">
        <v>4878</v>
      </c>
      <c r="M1811" s="57" t="s">
        <v>4938</v>
      </c>
      <c r="N1811" s="57"/>
      <c r="O1811" s="57"/>
      <c r="P1811" s="56" t="s">
        <v>4870</v>
      </c>
      <c r="Q1811" s="18"/>
      <c r="R1811"/>
      <c r="S1811" t="str">
        <f t="shared" si="384"/>
        <v>NOT EQUAL</v>
      </c>
      <c r="T1811" t="str">
        <f>IF(ISNA(VLOOKUP(AF1811,#REF!,1)),"//","")</f>
        <v/>
      </c>
      <c r="U1811"/>
      <c r="V1811">
        <f t="shared" si="407"/>
        <v>556</v>
      </c>
      <c r="W1811" s="81" t="s">
        <v>2737</v>
      </c>
      <c r="X1811" s="59" t="s">
        <v>2278</v>
      </c>
      <c r="Y1811" s="59" t="s">
        <v>2278</v>
      </c>
      <c r="Z1811" s="25" t="str">
        <f t="shared" si="378"/>
        <v/>
      </c>
      <c r="AA1811" s="25" t="str">
        <f t="shared" si="408"/>
        <v/>
      </c>
      <c r="AB1811" s="1">
        <f t="shared" si="379"/>
        <v>1771</v>
      </c>
      <c r="AC1811" t="str">
        <f t="shared" si="409"/>
        <v>ITM_RCL_NPER</v>
      </c>
      <c r="AD1811" s="136" t="str">
        <f>IF(ISNA(VLOOKUP(AA1811,Sheet2!J:J,1,0)),"//","")</f>
        <v/>
      </c>
      <c r="AF1811" s="94" t="str">
        <f t="shared" si="410"/>
        <v/>
      </c>
      <c r="AG1811" t="b">
        <f t="shared" si="411"/>
        <v>1</v>
      </c>
    </row>
    <row r="1812" spans="1:33">
      <c r="A1812" s="50">
        <f t="shared" si="390"/>
        <v>1812</v>
      </c>
      <c r="B1812" s="49">
        <f t="shared" si="391"/>
        <v>1772</v>
      </c>
      <c r="C1812" s="53" t="s">
        <v>3501</v>
      </c>
      <c r="D1812" s="53" t="s">
        <v>4859</v>
      </c>
      <c r="E1812" s="58" t="s">
        <v>527</v>
      </c>
      <c r="F1812" s="58" t="s">
        <v>1218</v>
      </c>
      <c r="G1812" s="161">
        <v>0</v>
      </c>
      <c r="H1812" s="161">
        <v>0</v>
      </c>
      <c r="I1812" s="169" t="s">
        <v>1</v>
      </c>
      <c r="J1812" s="58" t="s">
        <v>1406</v>
      </c>
      <c r="K1812" s="59" t="s">
        <v>4017</v>
      </c>
      <c r="L1812" s="57" t="s">
        <v>4878</v>
      </c>
      <c r="M1812" s="57" t="s">
        <v>4938</v>
      </c>
      <c r="N1812" s="57"/>
      <c r="O1812" s="57"/>
      <c r="P1812" s="56" t="s">
        <v>4871</v>
      </c>
      <c r="Q1812" s="18"/>
      <c r="R1812"/>
      <c r="S1812" t="str">
        <f t="shared" si="384"/>
        <v>NOT EQUAL</v>
      </c>
      <c r="T1812" t="str">
        <f>IF(ISNA(VLOOKUP(AF1812,#REF!,1)),"//","")</f>
        <v/>
      </c>
      <c r="U1812"/>
      <c r="V1812">
        <f t="shared" si="407"/>
        <v>556</v>
      </c>
      <c r="W1812" s="81" t="s">
        <v>2737</v>
      </c>
      <c r="X1812" s="59" t="s">
        <v>2278</v>
      </c>
      <c r="Y1812" s="59" t="s">
        <v>2278</v>
      </c>
      <c r="Z1812" s="25" t="str">
        <f t="shared" si="378"/>
        <v/>
      </c>
      <c r="AA1812" s="25" t="str">
        <f t="shared" si="408"/>
        <v/>
      </c>
      <c r="AB1812" s="1">
        <f t="shared" si="379"/>
        <v>1772</v>
      </c>
      <c r="AC1812" t="str">
        <f t="shared" si="409"/>
        <v>ITM_RCL_PERonA</v>
      </c>
      <c r="AD1812" s="136" t="str">
        <f>IF(ISNA(VLOOKUP(AA1812,Sheet2!J:J,1,0)),"//","")</f>
        <v/>
      </c>
      <c r="AF1812" s="94" t="str">
        <f t="shared" si="410"/>
        <v/>
      </c>
      <c r="AG1812" t="b">
        <f t="shared" si="411"/>
        <v>1</v>
      </c>
    </row>
    <row r="1813" spans="1:33">
      <c r="A1813" s="50">
        <f t="shared" si="390"/>
        <v>1813</v>
      </c>
      <c r="B1813" s="49">
        <f t="shared" si="391"/>
        <v>1773</v>
      </c>
      <c r="C1813" s="53" t="s">
        <v>3501</v>
      </c>
      <c r="D1813" s="53" t="s">
        <v>4860</v>
      </c>
      <c r="E1813" s="58" t="s">
        <v>527</v>
      </c>
      <c r="F1813" s="58" t="s">
        <v>1220</v>
      </c>
      <c r="G1813" s="161">
        <v>0</v>
      </c>
      <c r="H1813" s="161">
        <v>0</v>
      </c>
      <c r="I1813" s="169" t="s">
        <v>1</v>
      </c>
      <c r="J1813" s="58" t="s">
        <v>1406</v>
      </c>
      <c r="K1813" s="59" t="s">
        <v>4017</v>
      </c>
      <c r="L1813" s="57" t="s">
        <v>4878</v>
      </c>
      <c r="M1813" s="57" t="s">
        <v>4938</v>
      </c>
      <c r="N1813" s="57"/>
      <c r="O1813" s="57"/>
      <c r="P1813" s="56" t="s">
        <v>4872</v>
      </c>
      <c r="Q1813" s="18"/>
      <c r="R1813"/>
      <c r="S1813" t="str">
        <f t="shared" si="384"/>
        <v>NOT EQUAL</v>
      </c>
      <c r="T1813" t="str">
        <f>IF(ISNA(VLOOKUP(AF1813,#REF!,1)),"//","")</f>
        <v/>
      </c>
      <c r="U1813"/>
      <c r="V1813">
        <f t="shared" si="407"/>
        <v>556</v>
      </c>
      <c r="W1813" s="81" t="s">
        <v>2737</v>
      </c>
      <c r="X1813" s="59" t="s">
        <v>2278</v>
      </c>
      <c r="Y1813" s="59" t="s">
        <v>2278</v>
      </c>
      <c r="Z1813" s="25" t="str">
        <f t="shared" si="378"/>
        <v/>
      </c>
      <c r="AA1813" s="25" t="str">
        <f t="shared" si="408"/>
        <v/>
      </c>
      <c r="AB1813" s="1">
        <f t="shared" si="379"/>
        <v>1773</v>
      </c>
      <c r="AC1813" t="str">
        <f t="shared" si="409"/>
        <v>ITM_RCL_PMT</v>
      </c>
      <c r="AD1813" s="136" t="str">
        <f>IF(ISNA(VLOOKUP(AA1813,Sheet2!J:J,1,0)),"//","")</f>
        <v/>
      </c>
      <c r="AF1813" s="94" t="str">
        <f t="shared" si="410"/>
        <v/>
      </c>
      <c r="AG1813" t="b">
        <f t="shared" si="411"/>
        <v>1</v>
      </c>
    </row>
    <row r="1814" spans="1:33">
      <c r="A1814" s="50">
        <f t="shared" si="390"/>
        <v>1814</v>
      </c>
      <c r="B1814" s="49">
        <f t="shared" si="391"/>
        <v>1774</v>
      </c>
      <c r="C1814" s="53" t="s">
        <v>3501</v>
      </c>
      <c r="D1814" s="53" t="s">
        <v>4861</v>
      </c>
      <c r="E1814" s="58" t="s">
        <v>527</v>
      </c>
      <c r="F1814" s="58" t="s">
        <v>266</v>
      </c>
      <c r="G1814" s="161">
        <v>0</v>
      </c>
      <c r="H1814" s="161">
        <v>0</v>
      </c>
      <c r="I1814" s="169" t="s">
        <v>1</v>
      </c>
      <c r="J1814" s="58" t="s">
        <v>1406</v>
      </c>
      <c r="K1814" s="59" t="s">
        <v>4017</v>
      </c>
      <c r="L1814" s="57" t="s">
        <v>4878</v>
      </c>
      <c r="M1814" s="57" t="s">
        <v>4938</v>
      </c>
      <c r="N1814" s="57"/>
      <c r="O1814" s="57"/>
      <c r="P1814" s="56" t="s">
        <v>4873</v>
      </c>
      <c r="Q1814" s="18"/>
      <c r="R1814"/>
      <c r="S1814" t="str">
        <f t="shared" si="384"/>
        <v>NOT EQUAL</v>
      </c>
      <c r="T1814" t="str">
        <f>IF(ISNA(VLOOKUP(AF1814,#REF!,1)),"//","")</f>
        <v/>
      </c>
      <c r="U1814"/>
      <c r="V1814">
        <f t="shared" si="407"/>
        <v>556</v>
      </c>
      <c r="W1814" s="81" t="s">
        <v>2737</v>
      </c>
      <c r="X1814" s="59" t="s">
        <v>2278</v>
      </c>
      <c r="Y1814" s="59" t="s">
        <v>2278</v>
      </c>
      <c r="Z1814" s="25" t="str">
        <f t="shared" si="378"/>
        <v/>
      </c>
      <c r="AA1814" s="25" t="str">
        <f t="shared" si="408"/>
        <v/>
      </c>
      <c r="AB1814" s="1">
        <f t="shared" si="379"/>
        <v>1774</v>
      </c>
      <c r="AC1814" t="str">
        <f t="shared" si="409"/>
        <v>ITM_RCL_PV</v>
      </c>
      <c r="AD1814" s="136" t="str">
        <f>IF(ISNA(VLOOKUP(AA1814,Sheet2!J:J,1,0)),"//","")</f>
        <v/>
      </c>
      <c r="AF1814" s="94" t="str">
        <f t="shared" si="410"/>
        <v/>
      </c>
      <c r="AG1814" t="b">
        <f t="shared" si="411"/>
        <v>1</v>
      </c>
    </row>
    <row r="1815" spans="1:33">
      <c r="A1815" s="50">
        <f t="shared" si="390"/>
        <v>1815</v>
      </c>
      <c r="B1815" s="49">
        <f t="shared" si="391"/>
        <v>1775</v>
      </c>
      <c r="C1815" s="53" t="s">
        <v>4890</v>
      </c>
      <c r="D1815" s="137" t="s">
        <v>4946</v>
      </c>
      <c r="E1815" s="58" t="s">
        <v>4891</v>
      </c>
      <c r="F1815" s="58" t="s">
        <v>4891</v>
      </c>
      <c r="G1815" s="161">
        <v>0</v>
      </c>
      <c r="H1815" s="161">
        <v>0</v>
      </c>
      <c r="I1815" s="148" t="s">
        <v>3</v>
      </c>
      <c r="J1815" s="58" t="s">
        <v>1406</v>
      </c>
      <c r="K1815" s="59" t="s">
        <v>4017</v>
      </c>
      <c r="L1815" s="57" t="s">
        <v>4879</v>
      </c>
      <c r="M1815" s="57" t="s">
        <v>4936</v>
      </c>
      <c r="N1815" s="57"/>
      <c r="O1815" s="57"/>
      <c r="P1815" s="56" t="s">
        <v>4882</v>
      </c>
      <c r="Q1815" s="18"/>
      <c r="R1815"/>
      <c r="S1815" t="str">
        <f t="shared" si="384"/>
        <v/>
      </c>
      <c r="T1815" t="str">
        <f>IF(ISNA(VLOOKUP(AF1815,#REF!,1)),"//","")</f>
        <v/>
      </c>
      <c r="U1815"/>
      <c r="V1815">
        <f t="shared" ref="V1815" si="412">IF(AA1815&lt;&gt;"",V1814+1,V1814)</f>
        <v>557</v>
      </c>
      <c r="W1815" s="81" t="s">
        <v>2737</v>
      </c>
      <c r="X1815" s="59" t="s">
        <v>2278</v>
      </c>
      <c r="Y1815" s="59" t="s">
        <v>2278</v>
      </c>
      <c r="Z1815" s="25" t="str">
        <f t="shared" si="378"/>
        <v>"ATAN2"</v>
      </c>
      <c r="AA1815" s="25" t="str">
        <f t="shared" ref="AA1815" si="413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14">P1815</f>
        <v>ITM_atan2</v>
      </c>
      <c r="AD1815" s="136" t="str">
        <f>IF(ISNA(VLOOKUP(AA1815,Sheet2!J:J,1,0)),"//","")</f>
        <v>//</v>
      </c>
      <c r="AF1815" s="94" t="str">
        <f t="shared" ref="AF1815" si="415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16">AA1815=AF1815</f>
        <v>1</v>
      </c>
    </row>
    <row r="1816" spans="1:33">
      <c r="A1816" s="50">
        <f t="shared" ref="A1816:A1819" si="417">IF(B1816=INT(B1816),ROW(),"")</f>
        <v>1816</v>
      </c>
      <c r="B1816" s="49">
        <f t="shared" ref="B1816:B1819" si="418">IF(AND(MID(C1816,2,1)&lt;&gt;"/",MID(C1816,1,1)="/"),INT(B1815)+1,B1815+0.01)</f>
        <v>1776</v>
      </c>
      <c r="C1816" s="53" t="s">
        <v>4896</v>
      </c>
      <c r="D1816" s="53" t="s">
        <v>7</v>
      </c>
      <c r="E1816" s="58" t="s">
        <v>527</v>
      </c>
      <c r="F1816" s="58" t="s">
        <v>4900</v>
      </c>
      <c r="G1816" s="161">
        <v>0</v>
      </c>
      <c r="H1816" s="161">
        <v>0</v>
      </c>
      <c r="I1816" s="169" t="s">
        <v>1</v>
      </c>
      <c r="J1816" s="169" t="s">
        <v>1407</v>
      </c>
      <c r="K1816" s="59" t="s">
        <v>3853</v>
      </c>
      <c r="L1816" s="57" t="s">
        <v>4878</v>
      </c>
      <c r="M1816" s="57" t="s">
        <v>4938</v>
      </c>
      <c r="N1816" s="57"/>
      <c r="O1816" s="57"/>
      <c r="P1816" s="56" t="s">
        <v>4901</v>
      </c>
      <c r="Q1816" s="18"/>
      <c r="R1816"/>
      <c r="S1816" t="str">
        <f t="shared" ref="S1816:S1819" si="419">IF(E1816=F1816,"","NOT EQUAL")</f>
        <v>NOT EQUAL</v>
      </c>
      <c r="T1816" t="str">
        <f>IF(ISNA(VLOOKUP(AF1816,#REF!,1)),"//","")</f>
        <v/>
      </c>
      <c r="U1816"/>
      <c r="V1816">
        <f t="shared" ref="V1816:V1819" si="420">IF(AA1816&lt;&gt;"",V1815+1,V1815)</f>
        <v>557</v>
      </c>
      <c r="W1816" s="81" t="s">
        <v>2737</v>
      </c>
      <c r="X1816" s="59" t="s">
        <v>2278</v>
      </c>
      <c r="Y1816" s="59" t="s">
        <v>2278</v>
      </c>
      <c r="Z1816" s="25" t="str">
        <f t="shared" ref="Z1816:Z1819" si="421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22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23">B1816</f>
        <v>1776</v>
      </c>
      <c r="AC1816" t="str">
        <f t="shared" ref="AC1816:AC1819" si="424">P1816</f>
        <v>ITM_TIMER_ADD</v>
      </c>
      <c r="AD1816" s="136" t="str">
        <f>IF(ISNA(VLOOKUP(AA1816,Sheet2!J:J,1,0)),"//","")</f>
        <v/>
      </c>
      <c r="AF1816" s="94" t="str">
        <f t="shared" ref="AF1816:AF1819" si="425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26">AA1816=AF1816</f>
        <v>1</v>
      </c>
    </row>
    <row r="1817" spans="1:33">
      <c r="A1817" s="50">
        <f t="shared" si="417"/>
        <v>1817</v>
      </c>
      <c r="B1817" s="49">
        <f t="shared" si="418"/>
        <v>1777</v>
      </c>
      <c r="C1817" s="53" t="s">
        <v>4897</v>
      </c>
      <c r="D1817" s="53" t="s">
        <v>7</v>
      </c>
      <c r="E1817" s="58" t="s">
        <v>527</v>
      </c>
      <c r="F1817" s="58" t="s">
        <v>4999</v>
      </c>
      <c r="G1817" s="161">
        <v>0</v>
      </c>
      <c r="H1817" s="161">
        <v>0</v>
      </c>
      <c r="I1817" s="169" t="s">
        <v>1</v>
      </c>
      <c r="J1817" s="169" t="s">
        <v>1407</v>
      </c>
      <c r="K1817" s="59" t="s">
        <v>3853</v>
      </c>
      <c r="L1817" s="57" t="s">
        <v>4878</v>
      </c>
      <c r="M1817" s="57" t="s">
        <v>4938</v>
      </c>
      <c r="N1817" s="57"/>
      <c r="O1817" s="57"/>
      <c r="P1817" s="56" t="s">
        <v>4902</v>
      </c>
      <c r="Q1817" s="18"/>
      <c r="R1817"/>
      <c r="S1817" t="str">
        <f t="shared" si="419"/>
        <v>NOT EQUAL</v>
      </c>
      <c r="T1817" t="str">
        <f>IF(ISNA(VLOOKUP(AF1817,#REF!,1)),"//","")</f>
        <v/>
      </c>
      <c r="U1817"/>
      <c r="V1817">
        <f t="shared" si="420"/>
        <v>557</v>
      </c>
      <c r="W1817" s="81" t="s">
        <v>2737</v>
      </c>
      <c r="X1817" s="59" t="s">
        <v>2278</v>
      </c>
      <c r="Y1817" s="59" t="s">
        <v>2278</v>
      </c>
      <c r="Z1817" s="25" t="str">
        <f t="shared" si="421"/>
        <v/>
      </c>
      <c r="AA1817" s="25" t="str">
        <f t="shared" si="422"/>
        <v/>
      </c>
      <c r="AB1817" s="1">
        <f t="shared" si="423"/>
        <v>1777</v>
      </c>
      <c r="AC1817" t="str">
        <f t="shared" si="424"/>
        <v>ITM_TIMER_0_1S</v>
      </c>
      <c r="AD1817" s="136" t="str">
        <f>IF(ISNA(VLOOKUP(AA1817,Sheet2!J:J,1,0)),"//","")</f>
        <v/>
      </c>
      <c r="AF1817" s="94" t="str">
        <f t="shared" si="425"/>
        <v/>
      </c>
      <c r="AG1817" t="b">
        <f t="shared" si="426"/>
        <v>1</v>
      </c>
    </row>
    <row r="1818" spans="1:33">
      <c r="A1818" s="50">
        <f t="shared" si="417"/>
        <v>1818</v>
      </c>
      <c r="B1818" s="49">
        <f t="shared" si="418"/>
        <v>1778</v>
      </c>
      <c r="C1818" s="53" t="s">
        <v>4898</v>
      </c>
      <c r="D1818" s="53" t="s">
        <v>7</v>
      </c>
      <c r="E1818" s="58" t="s">
        <v>527</v>
      </c>
      <c r="F1818" s="58" t="s">
        <v>1243</v>
      </c>
      <c r="G1818" s="161">
        <v>0</v>
      </c>
      <c r="H1818" s="161">
        <v>0</v>
      </c>
      <c r="I1818" s="169" t="s">
        <v>1</v>
      </c>
      <c r="J1818" s="169" t="s">
        <v>1407</v>
      </c>
      <c r="K1818" s="59" t="s">
        <v>3853</v>
      </c>
      <c r="L1818" s="57" t="s">
        <v>4878</v>
      </c>
      <c r="M1818" s="57" t="s">
        <v>4938</v>
      </c>
      <c r="N1818" s="57"/>
      <c r="O1818" s="57"/>
      <c r="P1818" s="56" t="s">
        <v>4903</v>
      </c>
      <c r="Q1818" s="18"/>
      <c r="R1818"/>
      <c r="S1818" t="str">
        <f t="shared" si="419"/>
        <v>NOT EQUAL</v>
      </c>
      <c r="T1818" t="str">
        <f>IF(ISNA(VLOOKUP(AF1818,#REF!,1)),"//","")</f>
        <v/>
      </c>
      <c r="U1818"/>
      <c r="V1818">
        <f t="shared" si="420"/>
        <v>557</v>
      </c>
      <c r="W1818" s="81" t="s">
        <v>2737</v>
      </c>
      <c r="X1818" s="59" t="s">
        <v>2278</v>
      </c>
      <c r="Y1818" s="59" t="s">
        <v>2278</v>
      </c>
      <c r="Z1818" s="25" t="str">
        <f t="shared" si="421"/>
        <v/>
      </c>
      <c r="AA1818" s="25" t="str">
        <f t="shared" si="422"/>
        <v/>
      </c>
      <c r="AB1818" s="1">
        <f t="shared" si="423"/>
        <v>1778</v>
      </c>
      <c r="AC1818" t="str">
        <f t="shared" si="424"/>
        <v>ITM_TIMER_RESET</v>
      </c>
      <c r="AD1818" s="136" t="str">
        <f>IF(ISNA(VLOOKUP(AA1818,Sheet2!J:J,1,0)),"//","")</f>
        <v/>
      </c>
      <c r="AF1818" s="94" t="str">
        <f t="shared" si="425"/>
        <v/>
      </c>
      <c r="AG1818" t="b">
        <f t="shared" si="426"/>
        <v>1</v>
      </c>
    </row>
    <row r="1819" spans="1:33">
      <c r="A1819" s="50">
        <f t="shared" si="417"/>
        <v>1819</v>
      </c>
      <c r="B1819" s="49">
        <f t="shared" si="418"/>
        <v>1779</v>
      </c>
      <c r="C1819" s="53" t="s">
        <v>4899</v>
      </c>
      <c r="D1819" s="53" t="s">
        <v>2319</v>
      </c>
      <c r="E1819" s="58" t="s">
        <v>1233</v>
      </c>
      <c r="F1819" s="58" t="s">
        <v>527</v>
      </c>
      <c r="G1819" s="161">
        <v>0</v>
      </c>
      <c r="H1819" s="161">
        <v>99</v>
      </c>
      <c r="I1819" s="169" t="s">
        <v>1</v>
      </c>
      <c r="J1819" s="169" t="s">
        <v>1407</v>
      </c>
      <c r="K1819" s="59" t="s">
        <v>3853</v>
      </c>
      <c r="L1819" s="57" t="s">
        <v>4878</v>
      </c>
      <c r="M1819" s="57" t="s">
        <v>4938</v>
      </c>
      <c r="N1819" s="57"/>
      <c r="O1819" s="57"/>
      <c r="P1819" s="56" t="s">
        <v>4904</v>
      </c>
      <c r="Q1819" s="18"/>
      <c r="R1819"/>
      <c r="S1819" t="str">
        <f t="shared" si="419"/>
        <v>NOT EQUAL</v>
      </c>
      <c r="T1819" t="str">
        <f>IF(ISNA(VLOOKUP(AF1819,#REF!,1)),"//","")</f>
        <v/>
      </c>
      <c r="U1819"/>
      <c r="V1819">
        <f t="shared" si="420"/>
        <v>557</v>
      </c>
      <c r="W1819" s="81" t="s">
        <v>2737</v>
      </c>
      <c r="X1819" s="59" t="s">
        <v>2278</v>
      </c>
      <c r="Y1819" s="59" t="s">
        <v>2278</v>
      </c>
      <c r="Z1819" s="25" t="str">
        <f t="shared" si="421"/>
        <v/>
      </c>
      <c r="AA1819" s="25" t="str">
        <f t="shared" si="422"/>
        <v/>
      </c>
      <c r="AB1819" s="1">
        <f t="shared" si="423"/>
        <v>1779</v>
      </c>
      <c r="AC1819" t="str">
        <f t="shared" si="424"/>
        <v>ITM_TIMER_RCL</v>
      </c>
      <c r="AD1819" s="136" t="str">
        <f>IF(ISNA(VLOOKUP(AA1819,Sheet2!J:J,1,0)),"//","")</f>
        <v/>
      </c>
      <c r="AF1819" s="94" t="str">
        <f t="shared" si="425"/>
        <v/>
      </c>
      <c r="AG1819" t="b">
        <f t="shared" si="426"/>
        <v>1</v>
      </c>
    </row>
    <row r="1820" spans="1:33">
      <c r="A1820" s="50">
        <f t="shared" ref="A1820:A1824" si="427">IF(B1820=INT(B1820),ROW(),"")</f>
        <v>1820</v>
      </c>
      <c r="B1820" s="49">
        <f t="shared" ref="B1820:B1824" si="428">IF(AND(MID(C1820,2,1)&lt;&gt;"/",MID(C1820,1,1)="/"),INT(B1819)+1,B1819+0.01)</f>
        <v>1780</v>
      </c>
      <c r="C1820" s="53" t="s">
        <v>4931</v>
      </c>
      <c r="D1820" s="53" t="s">
        <v>48</v>
      </c>
      <c r="E1820" s="58" t="s">
        <v>4932</v>
      </c>
      <c r="F1820" s="58" t="s">
        <v>4932</v>
      </c>
      <c r="G1820" s="161">
        <v>0</v>
      </c>
      <c r="H1820" s="161">
        <v>0</v>
      </c>
      <c r="I1820" s="169" t="s">
        <v>3</v>
      </c>
      <c r="J1820" s="169" t="s">
        <v>1407</v>
      </c>
      <c r="K1820" s="59" t="s">
        <v>3853</v>
      </c>
      <c r="L1820" s="57" t="s">
        <v>4878</v>
      </c>
      <c r="M1820" s="57" t="s">
        <v>4938</v>
      </c>
      <c r="N1820" s="57"/>
      <c r="O1820" s="57"/>
      <c r="P1820" s="56" t="s">
        <v>4933</v>
      </c>
      <c r="Q1820" s="18"/>
      <c r="R1820"/>
      <c r="S1820" t="str">
        <f t="shared" ref="S1820" si="429">IF(E1820=F1820,"","NOT EQUAL")</f>
        <v/>
      </c>
      <c r="T1820" t="str">
        <f>IF(ISNA(VLOOKUP(AF1820,#REF!,1)),"//","")</f>
        <v/>
      </c>
      <c r="U1820"/>
      <c r="V1820">
        <f t="shared" ref="V1820" si="430">IF(AA1820&lt;&gt;"",V1819+1,V1819)</f>
        <v>557</v>
      </c>
      <c r="W1820" s="81" t="s">
        <v>2737</v>
      </c>
      <c r="X1820" s="59" t="s">
        <v>2278</v>
      </c>
      <c r="Y1820" s="59" t="s">
        <v>2278</v>
      </c>
      <c r="Z1820" s="25" t="str">
        <f t="shared" ref="Z1820" si="431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32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33">B1820</f>
        <v>1780</v>
      </c>
      <c r="AC1820" t="str">
        <f t="shared" ref="AC1820" si="434">P1820</f>
        <v>ITM_CLBKUP</v>
      </c>
      <c r="AD1820" s="136" t="str">
        <f>IF(ISNA(VLOOKUP(AA1820,Sheet2!J:J,1,0)),"//","")</f>
        <v/>
      </c>
      <c r="AF1820" s="94" t="str">
        <f t="shared" ref="AF1820" si="435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36">AA1820=AF1820</f>
        <v>1</v>
      </c>
    </row>
    <row r="1821" spans="1:33" s="217" customFormat="1">
      <c r="A1821" s="216">
        <f t="shared" si="427"/>
        <v>1821</v>
      </c>
      <c r="B1821" s="217">
        <f t="shared" si="428"/>
        <v>1781</v>
      </c>
      <c r="C1821" s="218" t="s">
        <v>4875</v>
      </c>
      <c r="D1821" s="218" t="s">
        <v>4876</v>
      </c>
      <c r="E1821" s="219" t="s">
        <v>4918</v>
      </c>
      <c r="F1821" s="219" t="s">
        <v>4918</v>
      </c>
      <c r="G1821" s="220">
        <v>0</v>
      </c>
      <c r="H1821" s="220">
        <v>0</v>
      </c>
      <c r="I1821" s="219" t="s">
        <v>1</v>
      </c>
      <c r="J1821" s="219" t="s">
        <v>1407</v>
      </c>
      <c r="K1821" s="59" t="s">
        <v>4017</v>
      </c>
      <c r="L1821" s="217" t="s">
        <v>4878</v>
      </c>
      <c r="M1821" s="57" t="s">
        <v>4938</v>
      </c>
      <c r="P1821" s="222" t="s">
        <v>4916</v>
      </c>
      <c r="Q1821" s="222"/>
      <c r="S1821" s="217" t="str">
        <f t="shared" ref="S1821:S1834" si="437">IF(E1821=F1821,"","NOT EQUAL")</f>
        <v/>
      </c>
      <c r="T1821" s="217" t="str">
        <f>IF(ISNA(VLOOKUP(AF1821,#REF!,1)),"//","")</f>
        <v/>
      </c>
      <c r="V1821" s="217">
        <f>IF(AA1821&lt;&gt;"",V1819+1,V1819)</f>
        <v>557</v>
      </c>
      <c r="W1821" s="216" t="s">
        <v>2737</v>
      </c>
      <c r="X1821" s="221" t="s">
        <v>2278</v>
      </c>
      <c r="Y1821" s="221" t="s">
        <v>2278</v>
      </c>
      <c r="Z1821" s="223" t="str">
        <f t="shared" ref="Z1821:Z1834" si="438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3" t="str">
        <f t="shared" ref="AA1821:AA1834" si="439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4">
        <f t="shared" ref="AB1821:AB1834" si="440">B1821</f>
        <v>1781</v>
      </c>
      <c r="AC1821" s="217" t="str">
        <f t="shared" ref="AC1821:AC1834" si="441">P1821</f>
        <v>ITM_CPXSLV</v>
      </c>
      <c r="AD1821" s="221" t="str">
        <f>IF(ISNA(VLOOKUP(AA1821,Sheet2!J:J,1,0)),"//","")</f>
        <v/>
      </c>
      <c r="AF1821" s="216" t="str">
        <f t="shared" ref="AF1821:AF1834" si="442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7" t="b">
        <f t="shared" ref="AG1821:AG1834" si="443">AA1821=AF1821</f>
        <v>1</v>
      </c>
    </row>
    <row r="1822" spans="1:33" s="217" customFormat="1">
      <c r="A1822" s="216">
        <f t="shared" si="427"/>
        <v>1822</v>
      </c>
      <c r="B1822" s="217">
        <f t="shared" si="428"/>
        <v>1782</v>
      </c>
      <c r="C1822" s="218" t="s">
        <v>4875</v>
      </c>
      <c r="D1822" s="218" t="s">
        <v>4877</v>
      </c>
      <c r="E1822" s="219" t="s">
        <v>4914</v>
      </c>
      <c r="F1822" s="219" t="s">
        <v>4914</v>
      </c>
      <c r="G1822" s="220">
        <v>0</v>
      </c>
      <c r="H1822" s="220">
        <v>0</v>
      </c>
      <c r="I1822" s="219" t="s">
        <v>1</v>
      </c>
      <c r="J1822" s="219" t="s">
        <v>1407</v>
      </c>
      <c r="K1822" s="59" t="s">
        <v>4017</v>
      </c>
      <c r="L1822" s="217" t="s">
        <v>4878</v>
      </c>
      <c r="M1822" s="57" t="s">
        <v>4938</v>
      </c>
      <c r="P1822" s="222" t="s">
        <v>4917</v>
      </c>
      <c r="Q1822" s="222"/>
      <c r="S1822" s="217" t="str">
        <f t="shared" si="437"/>
        <v/>
      </c>
      <c r="T1822" s="217" t="str">
        <f>IF(ISNA(VLOOKUP(AF1822,#REF!,1)),"//","")</f>
        <v/>
      </c>
      <c r="V1822" s="217">
        <f t="shared" ref="V1822:V1834" si="444">IF(AA1822&lt;&gt;"",V1821+1,V1821)</f>
        <v>557</v>
      </c>
      <c r="W1822" s="216" t="s">
        <v>2737</v>
      </c>
      <c r="X1822" s="221" t="s">
        <v>2278</v>
      </c>
      <c r="Y1822" s="221" t="s">
        <v>2278</v>
      </c>
      <c r="Z1822" s="223" t="str">
        <f t="shared" si="438"/>
        <v/>
      </c>
      <c r="AA1822" s="223" t="str">
        <f t="shared" si="439"/>
        <v/>
      </c>
      <c r="AB1822" s="224">
        <f t="shared" si="440"/>
        <v>1782</v>
      </c>
      <c r="AC1822" s="217" t="str">
        <f t="shared" si="441"/>
        <v>ITM_DRAW</v>
      </c>
      <c r="AD1822" s="221" t="str">
        <f>IF(ISNA(VLOOKUP(AA1822,Sheet2!J:J,1,0)),"//","")</f>
        <v/>
      </c>
      <c r="AF1822" s="216" t="str">
        <f t="shared" si="442"/>
        <v/>
      </c>
      <c r="AG1822" s="217" t="b">
        <f t="shared" si="443"/>
        <v>1</v>
      </c>
    </row>
    <row r="1823" spans="1:33" s="217" customFormat="1">
      <c r="A1823" s="216">
        <f t="shared" si="427"/>
        <v>1823</v>
      </c>
      <c r="B1823" s="217">
        <f t="shared" si="428"/>
        <v>1783</v>
      </c>
      <c r="C1823" s="218" t="s">
        <v>3839</v>
      </c>
      <c r="D1823" s="218" t="s">
        <v>7</v>
      </c>
      <c r="E1823" s="219" t="s">
        <v>4911</v>
      </c>
      <c r="F1823" s="219" t="s">
        <v>4911</v>
      </c>
      <c r="G1823" s="220">
        <v>0</v>
      </c>
      <c r="H1823" s="220">
        <v>0</v>
      </c>
      <c r="I1823" s="219" t="s">
        <v>1</v>
      </c>
      <c r="J1823" s="219" t="s">
        <v>1407</v>
      </c>
      <c r="K1823" s="221" t="s">
        <v>3853</v>
      </c>
      <c r="L1823" s="217" t="s">
        <v>4878</v>
      </c>
      <c r="M1823" s="57" t="s">
        <v>4938</v>
      </c>
      <c r="P1823" s="222" t="s">
        <v>4909</v>
      </c>
      <c r="Q1823" s="222"/>
      <c r="S1823" s="217" t="str">
        <f t="shared" si="437"/>
        <v/>
      </c>
      <c r="T1823" s="217" t="str">
        <f>IF(ISNA(VLOOKUP(AF1823,#REF!,1)),"//","")</f>
        <v/>
      </c>
      <c r="V1823" s="217">
        <f t="shared" si="444"/>
        <v>557</v>
      </c>
      <c r="W1823" s="216" t="s">
        <v>2737</v>
      </c>
      <c r="X1823" s="221" t="s">
        <v>2278</v>
      </c>
      <c r="Y1823" s="221" t="s">
        <v>2278</v>
      </c>
      <c r="Z1823" s="223" t="str">
        <f t="shared" si="438"/>
        <v/>
      </c>
      <c r="AA1823" s="223" t="str">
        <f t="shared" si="439"/>
        <v/>
      </c>
      <c r="AB1823" s="224">
        <f t="shared" si="440"/>
        <v>1783</v>
      </c>
      <c r="AC1823" s="217" t="str">
        <f t="shared" si="441"/>
        <v>MNU_GRAPH</v>
      </c>
      <c r="AD1823" s="221" t="str">
        <f>IF(ISNA(VLOOKUP(AA1823,Sheet2!J:J,1,0)),"//","")</f>
        <v/>
      </c>
      <c r="AF1823" s="216" t="str">
        <f t="shared" si="442"/>
        <v/>
      </c>
      <c r="AG1823" s="217" t="b">
        <f t="shared" si="443"/>
        <v>1</v>
      </c>
    </row>
    <row r="1824" spans="1:33" s="217" customFormat="1">
      <c r="A1824" s="216">
        <f t="shared" si="427"/>
        <v>1824</v>
      </c>
      <c r="B1824" s="217">
        <f t="shared" si="428"/>
        <v>1784</v>
      </c>
      <c r="C1824" s="218" t="s">
        <v>4912</v>
      </c>
      <c r="D1824" s="218" t="s">
        <v>4153</v>
      </c>
      <c r="E1824" s="219" t="s">
        <v>4915</v>
      </c>
      <c r="F1824" s="219" t="s">
        <v>4915</v>
      </c>
      <c r="G1824" s="220">
        <v>0</v>
      </c>
      <c r="H1824" s="220">
        <v>0</v>
      </c>
      <c r="I1824" s="219" t="s">
        <v>1</v>
      </c>
      <c r="J1824" s="219" t="s">
        <v>1407</v>
      </c>
      <c r="K1824" s="221" t="s">
        <v>3853</v>
      </c>
      <c r="L1824" s="217" t="s">
        <v>4878</v>
      </c>
      <c r="M1824" s="57" t="s">
        <v>4938</v>
      </c>
      <c r="P1824" s="222" t="s">
        <v>4913</v>
      </c>
      <c r="Q1824" s="222"/>
      <c r="S1824" s="217" t="str">
        <f t="shared" si="437"/>
        <v/>
      </c>
      <c r="T1824" s="217" t="str">
        <f>IF(ISNA(VLOOKUP(AF1824,#REF!,1)),"//","")</f>
        <v/>
      </c>
      <c r="V1824" s="217">
        <f t="shared" si="444"/>
        <v>557</v>
      </c>
      <c r="W1824" s="216" t="s">
        <v>2737</v>
      </c>
      <c r="X1824" s="221" t="s">
        <v>2278</v>
      </c>
      <c r="Y1824" s="221" t="s">
        <v>2278</v>
      </c>
      <c r="Z1824" s="223" t="str">
        <f t="shared" si="438"/>
        <v/>
      </c>
      <c r="AA1824" s="223" t="str">
        <f t="shared" si="439"/>
        <v/>
      </c>
      <c r="AB1824" s="224">
        <f t="shared" si="440"/>
        <v>1784</v>
      </c>
      <c r="AC1824" s="217" t="str">
        <f t="shared" si="441"/>
        <v>ITM_REPLT</v>
      </c>
      <c r="AD1824" s="221" t="str">
        <f>IF(ISNA(VLOOKUP(AA1824,Sheet2!J:J,1,0)),"//","")</f>
        <v/>
      </c>
      <c r="AF1824" s="216" t="str">
        <f t="shared" si="442"/>
        <v/>
      </c>
      <c r="AG1824" s="217" t="b">
        <f t="shared" si="443"/>
        <v>1</v>
      </c>
    </row>
    <row r="1825" spans="1:33" s="217" customFormat="1">
      <c r="A1825" s="216">
        <f t="shared" ref="A1825:A1826" si="445">IF(B1825=INT(B1825),ROW(),"")</f>
        <v>1825</v>
      </c>
      <c r="B1825" s="217">
        <f t="shared" ref="B1825:B1826" si="446">IF(AND(MID(C1825,2,1)&lt;&gt;"/",MID(C1825,1,1)="/"),INT(B1824)+1,B1824+0.01)</f>
        <v>1785</v>
      </c>
      <c r="C1825" s="218" t="s">
        <v>4995</v>
      </c>
      <c r="D1825" s="218" t="s">
        <v>7</v>
      </c>
      <c r="E1825" s="219" t="s">
        <v>4997</v>
      </c>
      <c r="F1825" s="219" t="s">
        <v>4997</v>
      </c>
      <c r="G1825" s="220">
        <v>0</v>
      </c>
      <c r="H1825" s="220">
        <v>0</v>
      </c>
      <c r="I1825" s="219" t="s">
        <v>1</v>
      </c>
      <c r="J1825" s="219" t="s">
        <v>1407</v>
      </c>
      <c r="K1825" s="221" t="s">
        <v>3853</v>
      </c>
      <c r="L1825" s="217" t="s">
        <v>4878</v>
      </c>
      <c r="M1825" s="57" t="s">
        <v>4938</v>
      </c>
      <c r="P1825" s="222" t="s">
        <v>4985</v>
      </c>
      <c r="Q1825" s="222"/>
      <c r="S1825" s="217" t="str">
        <f t="shared" ref="S1825:S1826" si="447">IF(E1825=F1825,"","NOT EQUAL")</f>
        <v/>
      </c>
      <c r="T1825" s="217" t="str">
        <f>IF(ISNA(VLOOKUP(AF1825,#REF!,1)),"//","")</f>
        <v/>
      </c>
      <c r="V1825" s="217">
        <f t="shared" ref="V1825:V1826" si="448">IF(AA1825&lt;&gt;"",V1824+1,V1824)</f>
        <v>557</v>
      </c>
      <c r="W1825" s="216" t="s">
        <v>2737</v>
      </c>
      <c r="X1825" s="221" t="s">
        <v>2278</v>
      </c>
      <c r="Y1825" s="221" t="s">
        <v>2278</v>
      </c>
      <c r="Z1825" s="223" t="str">
        <f t="shared" ref="Z1825:Z1826" si="449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3" t="str">
        <f t="shared" ref="AA1825:AA1826" si="450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4">
        <f t="shared" ref="AB1825:AB1826" si="451">B1825</f>
        <v>1785</v>
      </c>
      <c r="AC1825" s="217" t="str">
        <f t="shared" ref="AC1825:AC1826" si="452">P1825</f>
        <v>ITM_FPHERE</v>
      </c>
      <c r="AD1825" s="221" t="str">
        <f>IF(ISNA(VLOOKUP(AA1825,Sheet2!J:J,1,0)),"//","")</f>
        <v/>
      </c>
      <c r="AF1825" s="216" t="str">
        <f t="shared" ref="AF1825:AF1826" si="453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7" t="b">
        <f t="shared" ref="AG1825:AG1826" si="454">AA1825=AF1825</f>
        <v>1</v>
      </c>
    </row>
    <row r="1826" spans="1:33" s="217" customFormat="1">
      <c r="A1826" s="216">
        <f t="shared" si="445"/>
        <v>1826</v>
      </c>
      <c r="B1826" s="217">
        <f t="shared" si="446"/>
        <v>1786</v>
      </c>
      <c r="C1826" s="218" t="s">
        <v>4996</v>
      </c>
      <c r="D1826" s="218" t="s">
        <v>7</v>
      </c>
      <c r="E1826" s="219" t="s">
        <v>4998</v>
      </c>
      <c r="F1826" s="219" t="s">
        <v>4998</v>
      </c>
      <c r="G1826" s="220">
        <v>0</v>
      </c>
      <c r="H1826" s="220">
        <v>0</v>
      </c>
      <c r="I1826" s="219" t="s">
        <v>1</v>
      </c>
      <c r="J1826" s="219" t="s">
        <v>1407</v>
      </c>
      <c r="K1826" s="221" t="s">
        <v>3853</v>
      </c>
      <c r="L1826" s="217" t="s">
        <v>4878</v>
      </c>
      <c r="M1826" s="57" t="s">
        <v>4938</v>
      </c>
      <c r="P1826" s="222" t="s">
        <v>4986</v>
      </c>
      <c r="Q1826" s="222"/>
      <c r="S1826" s="217" t="str">
        <f t="shared" si="447"/>
        <v/>
      </c>
      <c r="T1826" s="217" t="str">
        <f>IF(ISNA(VLOOKUP(AF1826,#REF!,1)),"//","")</f>
        <v/>
      </c>
      <c r="V1826" s="217">
        <f t="shared" si="448"/>
        <v>557</v>
      </c>
      <c r="W1826" s="216" t="s">
        <v>2737</v>
      </c>
      <c r="X1826" s="221" t="s">
        <v>2278</v>
      </c>
      <c r="Y1826" s="221" t="s">
        <v>2278</v>
      </c>
      <c r="Z1826" s="223" t="str">
        <f t="shared" si="449"/>
        <v/>
      </c>
      <c r="AA1826" s="223" t="str">
        <f t="shared" si="450"/>
        <v/>
      </c>
      <c r="AB1826" s="224">
        <f t="shared" si="451"/>
        <v>1786</v>
      </c>
      <c r="AC1826" s="217" t="str">
        <f t="shared" si="452"/>
        <v>ITM_FPPHERE</v>
      </c>
      <c r="AD1826" s="221" t="str">
        <f>IF(ISNA(VLOOKUP(AA1826,Sheet2!J:J,1,0)),"//","")</f>
        <v/>
      </c>
      <c r="AF1826" s="216" t="str">
        <f t="shared" si="453"/>
        <v/>
      </c>
      <c r="AG1826" s="217" t="b">
        <f t="shared" si="454"/>
        <v>1</v>
      </c>
    </row>
    <row r="1827" spans="1:33" s="217" customFormat="1">
      <c r="A1827" s="216">
        <f t="shared" ref="A1827:A1833" si="455">IF(B1827=INT(B1827),ROW(),"")</f>
        <v>1827</v>
      </c>
      <c r="B1827" s="217">
        <f t="shared" ref="B1827:B1833" si="456">IF(AND(MID(C1827,2,1)&lt;&gt;"/",MID(C1827,1,1)="/"),INT(B1826)+1,B1826+0.01)</f>
        <v>1787</v>
      </c>
      <c r="C1827" s="218" t="s">
        <v>5036</v>
      </c>
      <c r="D1827" s="218" t="s">
        <v>7</v>
      </c>
      <c r="E1827" s="219" t="s">
        <v>5042</v>
      </c>
      <c r="F1827" s="219" t="s">
        <v>5042</v>
      </c>
      <c r="G1827" s="220">
        <v>0</v>
      </c>
      <c r="H1827" s="220">
        <v>0</v>
      </c>
      <c r="I1827" s="219" t="s">
        <v>1</v>
      </c>
      <c r="J1827" s="219" t="s">
        <v>1407</v>
      </c>
      <c r="K1827" s="221" t="s">
        <v>3853</v>
      </c>
      <c r="L1827" s="217" t="s">
        <v>4878</v>
      </c>
      <c r="M1827" s="57" t="s">
        <v>4938</v>
      </c>
      <c r="P1827" s="222" t="s">
        <v>5049</v>
      </c>
      <c r="Q1827" s="222"/>
      <c r="S1827" s="217" t="str">
        <f t="shared" ref="S1827:S1833" si="457">IF(E1827=F1827,"","NOT EQUAL")</f>
        <v/>
      </c>
      <c r="T1827" s="217" t="str">
        <f>IF(ISNA(VLOOKUP(AF1827,#REF!,1)),"//","")</f>
        <v/>
      </c>
      <c r="V1827" s="217">
        <f t="shared" ref="V1827:V1833" si="458">IF(AA1827&lt;&gt;"",V1826+1,V1826)</f>
        <v>557</v>
      </c>
      <c r="W1827" s="216" t="s">
        <v>2737</v>
      </c>
      <c r="X1827" s="221" t="s">
        <v>2278</v>
      </c>
      <c r="Y1827" s="221" t="s">
        <v>2278</v>
      </c>
      <c r="Z1827" s="223" t="str">
        <f t="shared" ref="Z1827:Z1833" si="459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3" t="str">
        <f t="shared" ref="AA1827:AA1833" si="460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4">
        <f t="shared" ref="AB1827:AB1833" si="461">B1827</f>
        <v>1787</v>
      </c>
      <c r="AC1827" s="217" t="str">
        <f t="shared" ref="AC1827:AC1833" si="462">P1827</f>
        <v>ITM_nBINS</v>
      </c>
      <c r="AD1827" s="221" t="str">
        <f>IF(ISNA(VLOOKUP(AA1827,Sheet2!J:J,1,0)),"//","")</f>
        <v/>
      </c>
      <c r="AF1827" s="216" t="str">
        <f t="shared" ref="AF1827:AF1833" si="463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7" t="b">
        <f t="shared" ref="AG1827:AG1833" si="464">AA1827=AF1827</f>
        <v>1</v>
      </c>
    </row>
    <row r="1828" spans="1:33" s="217" customFormat="1">
      <c r="A1828" s="216">
        <f t="shared" si="455"/>
        <v>1828</v>
      </c>
      <c r="B1828" s="217">
        <f t="shared" si="456"/>
        <v>1788</v>
      </c>
      <c r="C1828" s="218" t="s">
        <v>5037</v>
      </c>
      <c r="D1828" s="218" t="s">
        <v>7</v>
      </c>
      <c r="E1828" s="219" t="s">
        <v>5043</v>
      </c>
      <c r="F1828" s="219" t="s">
        <v>5043</v>
      </c>
      <c r="G1828" s="220">
        <v>0</v>
      </c>
      <c r="H1828" s="220">
        <v>0</v>
      </c>
      <c r="I1828" s="219" t="s">
        <v>1</v>
      </c>
      <c r="J1828" s="219" t="s">
        <v>1407</v>
      </c>
      <c r="K1828" s="221" t="s">
        <v>3853</v>
      </c>
      <c r="L1828" s="217" t="s">
        <v>4878</v>
      </c>
      <c r="M1828" s="57" t="s">
        <v>4938</v>
      </c>
      <c r="P1828" s="222" t="s">
        <v>5050</v>
      </c>
      <c r="Q1828" s="222"/>
      <c r="S1828" s="217" t="str">
        <f t="shared" si="457"/>
        <v/>
      </c>
      <c r="T1828" s="217" t="str">
        <f>IF(ISNA(VLOOKUP(AF1828,#REF!,1)),"//","")</f>
        <v/>
      </c>
      <c r="V1828" s="217">
        <f t="shared" si="458"/>
        <v>557</v>
      </c>
      <c r="W1828" s="216" t="s">
        <v>2737</v>
      </c>
      <c r="X1828" s="221" t="s">
        <v>2278</v>
      </c>
      <c r="Y1828" s="221" t="s">
        <v>2278</v>
      </c>
      <c r="Z1828" s="223" t="str">
        <f t="shared" si="459"/>
        <v/>
      </c>
      <c r="AA1828" s="223" t="str">
        <f t="shared" si="460"/>
        <v/>
      </c>
      <c r="AB1828" s="224">
        <f t="shared" si="461"/>
        <v>1788</v>
      </c>
      <c r="AC1828" s="217" t="str">
        <f t="shared" si="462"/>
        <v>ITM_LOBIN</v>
      </c>
      <c r="AD1828" s="221" t="str">
        <f>IF(ISNA(VLOOKUP(AA1828,Sheet2!J:J,1,0)),"//","")</f>
        <v/>
      </c>
      <c r="AF1828" s="216" t="str">
        <f t="shared" si="463"/>
        <v/>
      </c>
      <c r="AG1828" s="217" t="b">
        <f t="shared" si="464"/>
        <v>1</v>
      </c>
    </row>
    <row r="1829" spans="1:33" s="217" customFormat="1">
      <c r="A1829" s="216">
        <f t="shared" si="455"/>
        <v>1829</v>
      </c>
      <c r="B1829" s="217">
        <f t="shared" si="456"/>
        <v>1789</v>
      </c>
      <c r="C1829" s="218" t="s">
        <v>5038</v>
      </c>
      <c r="D1829" s="218" t="s">
        <v>7</v>
      </c>
      <c r="E1829" s="219" t="s">
        <v>5044</v>
      </c>
      <c r="F1829" s="219" t="s">
        <v>5044</v>
      </c>
      <c r="G1829" s="220">
        <v>0</v>
      </c>
      <c r="H1829" s="220">
        <v>0</v>
      </c>
      <c r="I1829" s="219" t="s">
        <v>1</v>
      </c>
      <c r="J1829" s="219" t="s">
        <v>1407</v>
      </c>
      <c r="K1829" s="221" t="s">
        <v>3853</v>
      </c>
      <c r="L1829" s="217" t="s">
        <v>4878</v>
      </c>
      <c r="M1829" s="57" t="s">
        <v>4938</v>
      </c>
      <c r="P1829" s="222" t="s">
        <v>5051</v>
      </c>
      <c r="Q1829" s="222"/>
      <c r="S1829" s="217" t="str">
        <f t="shared" si="457"/>
        <v/>
      </c>
      <c r="T1829" s="217" t="str">
        <f>IF(ISNA(VLOOKUP(AF1829,#REF!,1)),"//","")</f>
        <v/>
      </c>
      <c r="V1829" s="217">
        <f t="shared" si="458"/>
        <v>557</v>
      </c>
      <c r="W1829" s="216" t="s">
        <v>2737</v>
      </c>
      <c r="X1829" s="221" t="s">
        <v>2278</v>
      </c>
      <c r="Y1829" s="221" t="s">
        <v>2278</v>
      </c>
      <c r="Z1829" s="223" t="str">
        <f t="shared" si="459"/>
        <v/>
      </c>
      <c r="AA1829" s="223" t="str">
        <f t="shared" si="460"/>
        <v/>
      </c>
      <c r="AB1829" s="224">
        <f t="shared" si="461"/>
        <v>1789</v>
      </c>
      <c r="AC1829" s="217" t="str">
        <f t="shared" si="462"/>
        <v>ITM_HIBIN</v>
      </c>
      <c r="AD1829" s="221" t="str">
        <f>IF(ISNA(VLOOKUP(AA1829,Sheet2!J:J,1,0)),"//","")</f>
        <v/>
      </c>
      <c r="AF1829" s="216" t="str">
        <f t="shared" si="463"/>
        <v/>
      </c>
      <c r="AG1829" s="217" t="b">
        <f t="shared" si="464"/>
        <v>1</v>
      </c>
    </row>
    <row r="1830" spans="1:33" s="217" customFormat="1">
      <c r="A1830" s="216">
        <f t="shared" si="455"/>
        <v>1830</v>
      </c>
      <c r="B1830" s="217">
        <f t="shared" si="456"/>
        <v>1790</v>
      </c>
      <c r="C1830" s="218" t="s">
        <v>5039</v>
      </c>
      <c r="D1830" s="218" t="s">
        <v>2927</v>
      </c>
      <c r="E1830" s="219" t="s">
        <v>5045</v>
      </c>
      <c r="F1830" s="219" t="s">
        <v>5045</v>
      </c>
      <c r="G1830" s="220">
        <v>0</v>
      </c>
      <c r="H1830" s="220">
        <v>0</v>
      </c>
      <c r="I1830" s="219" t="s">
        <v>1</v>
      </c>
      <c r="J1830" s="219" t="s">
        <v>1407</v>
      </c>
      <c r="K1830" s="221" t="s">
        <v>3853</v>
      </c>
      <c r="L1830" s="217" t="s">
        <v>4878</v>
      </c>
      <c r="M1830" s="57" t="s">
        <v>4938</v>
      </c>
      <c r="P1830" s="222" t="s">
        <v>5054</v>
      </c>
      <c r="Q1830" s="222"/>
      <c r="S1830" s="217" t="str">
        <f t="shared" si="457"/>
        <v/>
      </c>
      <c r="T1830" s="217" t="str">
        <f>IF(ISNA(VLOOKUP(AF1830,#REF!,1)),"//","")</f>
        <v/>
      </c>
      <c r="V1830" s="217">
        <f t="shared" si="458"/>
        <v>557</v>
      </c>
      <c r="W1830" s="216" t="s">
        <v>2737</v>
      </c>
      <c r="X1830" s="221" t="s">
        <v>2278</v>
      </c>
      <c r="Y1830" s="221" t="s">
        <v>2278</v>
      </c>
      <c r="Z1830" s="223" t="str">
        <f t="shared" si="459"/>
        <v/>
      </c>
      <c r="AA1830" s="223" t="str">
        <f t="shared" si="460"/>
        <v/>
      </c>
      <c r="AB1830" s="224">
        <f t="shared" si="461"/>
        <v>1790</v>
      </c>
      <c r="AC1830" s="217" t="str">
        <f t="shared" si="462"/>
        <v>ITM_HISTOX</v>
      </c>
      <c r="AD1830" s="221" t="str">
        <f>IF(ISNA(VLOOKUP(AA1830,Sheet2!J:J,1,0)),"//","")</f>
        <v/>
      </c>
      <c r="AF1830" s="216" t="str">
        <f t="shared" si="463"/>
        <v/>
      </c>
      <c r="AG1830" s="217" t="b">
        <f t="shared" si="464"/>
        <v>1</v>
      </c>
    </row>
    <row r="1831" spans="1:33" s="217" customFormat="1">
      <c r="A1831" s="216">
        <f t="shared" si="455"/>
        <v>1831</v>
      </c>
      <c r="B1831" s="217">
        <f t="shared" si="456"/>
        <v>1791</v>
      </c>
      <c r="C1831" s="218" t="s">
        <v>5039</v>
      </c>
      <c r="D1831" s="218" t="s">
        <v>2928</v>
      </c>
      <c r="E1831" s="219" t="s">
        <v>5046</v>
      </c>
      <c r="F1831" s="219" t="s">
        <v>5046</v>
      </c>
      <c r="G1831" s="220">
        <v>0</v>
      </c>
      <c r="H1831" s="220">
        <v>0</v>
      </c>
      <c r="I1831" s="219" t="s">
        <v>1</v>
      </c>
      <c r="J1831" s="219" t="s">
        <v>1407</v>
      </c>
      <c r="K1831" s="221" t="s">
        <v>3853</v>
      </c>
      <c r="L1831" s="217" t="s">
        <v>4878</v>
      </c>
      <c r="M1831" s="57" t="s">
        <v>4938</v>
      </c>
      <c r="P1831" s="222" t="s">
        <v>5055</v>
      </c>
      <c r="Q1831" s="222"/>
      <c r="S1831" s="217" t="str">
        <f t="shared" si="457"/>
        <v/>
      </c>
      <c r="T1831" s="217" t="str">
        <f>IF(ISNA(VLOOKUP(AF1831,#REF!,1)),"//","")</f>
        <v/>
      </c>
      <c r="V1831" s="217">
        <f t="shared" si="458"/>
        <v>557</v>
      </c>
      <c r="W1831" s="216" t="s">
        <v>2737</v>
      </c>
      <c r="X1831" s="221" t="s">
        <v>2278</v>
      </c>
      <c r="Y1831" s="221" t="s">
        <v>2278</v>
      </c>
      <c r="Z1831" s="223" t="str">
        <f t="shared" si="459"/>
        <v/>
      </c>
      <c r="AA1831" s="223" t="str">
        <f t="shared" si="460"/>
        <v/>
      </c>
      <c r="AB1831" s="224">
        <f t="shared" si="461"/>
        <v>1791</v>
      </c>
      <c r="AC1831" s="217" t="str">
        <f t="shared" si="462"/>
        <v>ITM_HISTOY</v>
      </c>
      <c r="AD1831" s="221" t="str">
        <f>IF(ISNA(VLOOKUP(AA1831,Sheet2!J:J,1,0)),"//","")</f>
        <v/>
      </c>
      <c r="AF1831" s="216" t="str">
        <f t="shared" si="463"/>
        <v/>
      </c>
      <c r="AG1831" s="217" t="b">
        <f t="shared" si="464"/>
        <v>1</v>
      </c>
    </row>
    <row r="1832" spans="1:33" s="217" customFormat="1">
      <c r="A1832" s="216">
        <f t="shared" si="455"/>
        <v>1832</v>
      </c>
      <c r="B1832" s="217">
        <f t="shared" si="456"/>
        <v>1792</v>
      </c>
      <c r="C1832" s="218" t="s">
        <v>4497</v>
      </c>
      <c r="D1832" s="218" t="s">
        <v>5040</v>
      </c>
      <c r="E1832" s="219" t="s">
        <v>5047</v>
      </c>
      <c r="F1832" s="219" t="s">
        <v>5047</v>
      </c>
      <c r="G1832" s="220">
        <v>0</v>
      </c>
      <c r="H1832" s="220">
        <v>0</v>
      </c>
      <c r="I1832" s="219" t="s">
        <v>1</v>
      </c>
      <c r="J1832" s="219" t="s">
        <v>1407</v>
      </c>
      <c r="K1832" s="221" t="s">
        <v>3853</v>
      </c>
      <c r="L1832" s="217" t="s">
        <v>4878</v>
      </c>
      <c r="M1832" s="57" t="s">
        <v>4938</v>
      </c>
      <c r="P1832" s="222" t="s">
        <v>5052</v>
      </c>
      <c r="Q1832" s="222"/>
      <c r="S1832" s="217" t="str">
        <f t="shared" si="457"/>
        <v/>
      </c>
      <c r="T1832" s="217" t="str">
        <f>IF(ISNA(VLOOKUP(AF1832,#REF!,1)),"//","")</f>
        <v/>
      </c>
      <c r="V1832" s="217">
        <f t="shared" si="458"/>
        <v>557</v>
      </c>
      <c r="W1832" s="216" t="s">
        <v>2737</v>
      </c>
      <c r="X1832" s="221" t="s">
        <v>2278</v>
      </c>
      <c r="Y1832" s="221" t="s">
        <v>2278</v>
      </c>
      <c r="Z1832" s="223" t="str">
        <f t="shared" si="459"/>
        <v/>
      </c>
      <c r="AA1832" s="223" t="str">
        <f t="shared" si="460"/>
        <v/>
      </c>
      <c r="AB1832" s="224">
        <f t="shared" si="461"/>
        <v>1792</v>
      </c>
      <c r="AC1832" s="217" t="str">
        <f t="shared" si="462"/>
        <v>ITM_HPLOT</v>
      </c>
      <c r="AD1832" s="221" t="str">
        <f>IF(ISNA(VLOOKUP(AA1832,Sheet2!J:J,1,0)),"//","")</f>
        <v/>
      </c>
      <c r="AF1832" s="216" t="str">
        <f t="shared" si="463"/>
        <v/>
      </c>
      <c r="AG1832" s="217" t="b">
        <f t="shared" si="464"/>
        <v>1</v>
      </c>
    </row>
    <row r="1833" spans="1:33" s="217" customFormat="1">
      <c r="A1833" s="216">
        <f t="shared" si="455"/>
        <v>1833</v>
      </c>
      <c r="B1833" s="217">
        <f t="shared" si="456"/>
        <v>1793</v>
      </c>
      <c r="C1833" s="218" t="s">
        <v>4497</v>
      </c>
      <c r="D1833" s="218" t="s">
        <v>5041</v>
      </c>
      <c r="E1833" s="219" t="s">
        <v>5048</v>
      </c>
      <c r="F1833" s="219" t="s">
        <v>5048</v>
      </c>
      <c r="G1833" s="220">
        <v>0</v>
      </c>
      <c r="H1833" s="220">
        <v>0</v>
      </c>
      <c r="I1833" s="219" t="s">
        <v>1</v>
      </c>
      <c r="J1833" s="219" t="s">
        <v>1407</v>
      </c>
      <c r="K1833" s="221" t="s">
        <v>3853</v>
      </c>
      <c r="L1833" s="217" t="s">
        <v>4878</v>
      </c>
      <c r="M1833" s="57" t="s">
        <v>4938</v>
      </c>
      <c r="P1833" s="222" t="s">
        <v>5053</v>
      </c>
      <c r="Q1833" s="222"/>
      <c r="S1833" s="217" t="str">
        <f t="shared" si="457"/>
        <v/>
      </c>
      <c r="T1833" s="217" t="str">
        <f>IF(ISNA(VLOOKUP(AF1833,#REF!,1)),"//","")</f>
        <v/>
      </c>
      <c r="V1833" s="217">
        <f t="shared" si="458"/>
        <v>557</v>
      </c>
      <c r="W1833" s="216" t="s">
        <v>2737</v>
      </c>
      <c r="X1833" s="221" t="s">
        <v>2278</v>
      </c>
      <c r="Y1833" s="221" t="s">
        <v>2278</v>
      </c>
      <c r="Z1833" s="223" t="str">
        <f t="shared" si="459"/>
        <v/>
      </c>
      <c r="AA1833" s="223" t="str">
        <f t="shared" si="460"/>
        <v/>
      </c>
      <c r="AB1833" s="224">
        <f t="shared" si="461"/>
        <v>1793</v>
      </c>
      <c r="AC1833" s="217" t="str">
        <f t="shared" si="462"/>
        <v>ITM_HNORM</v>
      </c>
      <c r="AD1833" s="221" t="str">
        <f>IF(ISNA(VLOOKUP(AA1833,Sheet2!J:J,1,0)),"//","")</f>
        <v/>
      </c>
      <c r="AF1833" s="216" t="str">
        <f t="shared" si="463"/>
        <v/>
      </c>
      <c r="AG1833" s="217" t="b">
        <f t="shared" si="464"/>
        <v>1</v>
      </c>
    </row>
    <row r="1834" spans="1:33" s="17" customFormat="1">
      <c r="A1834" s="216">
        <f t="shared" ref="A1834:A1888" si="465">IF(B1834=INT(B1834),ROW(),"")</f>
        <v>1834</v>
      </c>
      <c r="B1834" s="217">
        <f t="shared" ref="B1834:B1888" si="466">IF(AND(MID(C1834,2,1)&lt;&gt;"/",MID(C1834,1,1)="/"),INT(B1833)+1,B1833+0.01)</f>
        <v>1794</v>
      </c>
      <c r="C1834" s="95" t="s">
        <v>3839</v>
      </c>
      <c r="D1834" s="95" t="s">
        <v>7</v>
      </c>
      <c r="E1834" s="115" t="str">
        <f t="shared" ref="E1834" si="467">CHAR(34)&amp;IF(B1834&lt;10,"000",IF(B1834&lt;100,"00",IF(B1834&lt;1000,"0","")))&amp;$B1834&amp;CHAR(34)</f>
        <v>"1794"</v>
      </c>
      <c r="F1834" s="96" t="str">
        <f t="shared" ref="F1834" si="468">E1834</f>
        <v>"1794"</v>
      </c>
      <c r="G1834" s="162">
        <v>0</v>
      </c>
      <c r="H1834" s="162">
        <v>0</v>
      </c>
      <c r="I1834" s="152" t="s">
        <v>28</v>
      </c>
      <c r="J1834" s="97" t="s">
        <v>1407</v>
      </c>
      <c r="K1834" s="98" t="s">
        <v>3853</v>
      </c>
      <c r="L1834" s="17" t="s">
        <v>4878</v>
      </c>
      <c r="M1834" s="17" t="s">
        <v>4938</v>
      </c>
      <c r="P1834" s="132" t="str">
        <f t="shared" ref="P1834" si="469">"MNU_"&amp;IF(B1834&lt;10,"000",IF(B1834&lt;100,"00",IF(B1834&lt;1000,"0","")))&amp;$B1834</f>
        <v>MNU_1794</v>
      </c>
      <c r="Q1834" s="16"/>
      <c r="S1834" s="17" t="str">
        <f t="shared" si="437"/>
        <v/>
      </c>
      <c r="T1834" s="17" t="str">
        <f>IF(ISNA(VLOOKUP(AF1834,#REF!,1)),"//","")</f>
        <v/>
      </c>
      <c r="V1834">
        <f t="shared" si="444"/>
        <v>557</v>
      </c>
      <c r="W1834" s="94" t="s">
        <v>2278</v>
      </c>
      <c r="X1834" s="98" t="s">
        <v>2278</v>
      </c>
      <c r="Y1834" s="98" t="s">
        <v>2278</v>
      </c>
      <c r="Z1834" s="25" t="str">
        <f t="shared" si="438"/>
        <v/>
      </c>
      <c r="AA1834" s="25" t="str">
        <f t="shared" si="439"/>
        <v/>
      </c>
      <c r="AB1834" s="1">
        <f t="shared" si="440"/>
        <v>1794</v>
      </c>
      <c r="AC1834" t="str">
        <f t="shared" si="441"/>
        <v>MNU_1794</v>
      </c>
      <c r="AD1834" s="136" t="str">
        <f>IF(ISNA(VLOOKUP(AA1834,Sheet2!J:J,1,0)),"//","")</f>
        <v/>
      </c>
      <c r="AF1834" s="94" t="str">
        <f t="shared" si="442"/>
        <v/>
      </c>
      <c r="AG1834" t="b">
        <f t="shared" si="443"/>
        <v>1</v>
      </c>
    </row>
    <row r="1835" spans="1:33" s="46" customFormat="1">
      <c r="A1835" s="216"/>
      <c r="B1835" s="217">
        <f t="shared" si="466"/>
        <v>1794.01</v>
      </c>
      <c r="C1835" s="53" t="s">
        <v>2278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2278</v>
      </c>
      <c r="Q1835" s="45"/>
      <c r="T1835" s="46" t="str">
        <f>IF(ISNA(VLOOKUP(AF1835,#REF!,1)),"//","")</f>
        <v/>
      </c>
      <c r="V1835">
        <f>IF(AA1835&lt;&gt;"",V1824+1,V1824)</f>
        <v>557</v>
      </c>
      <c r="W1835" s="81" t="s">
        <v>2278</v>
      </c>
      <c r="X1835" s="59" t="s">
        <v>2278</v>
      </c>
      <c r="Y1835" s="59" t="s">
        <v>2278</v>
      </c>
      <c r="Z1835" s="25" t="str">
        <f t="shared" ref="Z1835:Z1837" si="47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7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72">B1835</f>
        <v>1794.01</v>
      </c>
      <c r="AC1835" t="str">
        <f t="shared" ref="AC1835:AC1837" si="473">P1835</f>
        <v/>
      </c>
      <c r="AD1835" s="136" t="str">
        <f>IF(ISNA(VLOOKUP(AA1835,Sheet2!J:J,1,0)),"//","")</f>
        <v/>
      </c>
      <c r="AF1835" s="94" t="str">
        <f t="shared" ref="AF1835:AF1837" si="47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75">AA1835=AF1835</f>
        <v>1</v>
      </c>
    </row>
    <row r="1836" spans="1:33" s="46" customFormat="1">
      <c r="A1836" s="216"/>
      <c r="B1836" s="217">
        <f t="shared" si="466"/>
        <v>1794.02</v>
      </c>
      <c r="C1836" s="53" t="s">
        <v>2278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2278</v>
      </c>
      <c r="Q1836" s="45"/>
      <c r="T1836" s="46" t="str">
        <f>IF(ISNA(VLOOKUP(AF1836,#REF!,1)),"//","")</f>
        <v/>
      </c>
      <c r="V1836">
        <f t="shared" ref="V1836:V1837" si="476">IF(AA1836&lt;&gt;"",V1835+1,V1835)</f>
        <v>557</v>
      </c>
      <c r="W1836" s="81" t="s">
        <v>2278</v>
      </c>
      <c r="X1836" s="59" t="s">
        <v>2278</v>
      </c>
      <c r="Y1836" s="59" t="s">
        <v>2278</v>
      </c>
      <c r="Z1836" s="25" t="str">
        <f t="shared" si="470"/>
        <v/>
      </c>
      <c r="AA1836" s="25" t="str">
        <f t="shared" si="471"/>
        <v/>
      </c>
      <c r="AB1836" s="1">
        <f t="shared" si="472"/>
        <v>1794.02</v>
      </c>
      <c r="AC1836" t="str">
        <f t="shared" si="473"/>
        <v/>
      </c>
      <c r="AD1836" s="136" t="str">
        <f>IF(ISNA(VLOOKUP(AA1836,Sheet2!J:J,1,0)),"//","")</f>
        <v/>
      </c>
      <c r="AF1836" s="94" t="str">
        <f t="shared" si="474"/>
        <v/>
      </c>
      <c r="AG1836" t="b">
        <f t="shared" si="475"/>
        <v>1</v>
      </c>
    </row>
    <row r="1837" spans="1:33" s="46" customFormat="1">
      <c r="A1837" s="216"/>
      <c r="B1837" s="217">
        <f t="shared" si="466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2278</v>
      </c>
      <c r="Q1837" s="45"/>
      <c r="T1837" s="46" t="str">
        <f>IF(ISNA(VLOOKUP(AF1837,#REF!,1)),"//","")</f>
        <v/>
      </c>
      <c r="V1837">
        <f t="shared" si="476"/>
        <v>557</v>
      </c>
      <c r="W1837" s="81" t="s">
        <v>2278</v>
      </c>
      <c r="X1837" s="59" t="s">
        <v>2278</v>
      </c>
      <c r="Y1837" s="59" t="s">
        <v>2278</v>
      </c>
      <c r="Z1837" s="25" t="str">
        <f t="shared" si="470"/>
        <v/>
      </c>
      <c r="AA1837" s="25" t="str">
        <f t="shared" si="471"/>
        <v/>
      </c>
      <c r="AB1837" s="1">
        <f t="shared" si="472"/>
        <v>1794.03</v>
      </c>
      <c r="AC1837" t="str">
        <f t="shared" si="473"/>
        <v/>
      </c>
      <c r="AD1837" s="136" t="str">
        <f>IF(ISNA(VLOOKUP(AA1837,Sheet2!J:J,1,0)),"//","")</f>
        <v/>
      </c>
      <c r="AF1837" s="94" t="str">
        <f t="shared" si="474"/>
        <v/>
      </c>
      <c r="AG1837" t="b">
        <f t="shared" si="475"/>
        <v>1</v>
      </c>
    </row>
    <row r="1838" spans="1:33" s="46" customFormat="1">
      <c r="A1838" s="216" t="str">
        <f t="shared" si="465"/>
        <v/>
      </c>
      <c r="B1838" s="217">
        <f t="shared" si="466"/>
        <v>1794.04</v>
      </c>
      <c r="C1838" s="53" t="s">
        <v>4144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557</v>
      </c>
      <c r="W1838" s="81" t="s">
        <v>2278</v>
      </c>
      <c r="X1838" s="59" t="s">
        <v>2278</v>
      </c>
      <c r="Y1838" s="59" t="s">
        <v>2278</v>
      </c>
      <c r="Z1838" s="25" t="str">
        <f t="shared" si="378"/>
        <v/>
      </c>
      <c r="AA1838" s="25" t="str">
        <f t="shared" ref="AA1838:AA1883" si="47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78">P1838</f>
        <v>//Jaymos C43 extensions</v>
      </c>
      <c r="AD1838" s="136" t="str">
        <f>IF(ISNA(VLOOKUP(AA1838,Sheet2!J:J,1,0)),"//","")</f>
        <v/>
      </c>
      <c r="AF1838" s="94" t="str">
        <f t="shared" ref="AF1838:AF1883" si="47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80">AA1838=AF1838</f>
        <v>1</v>
      </c>
    </row>
    <row r="1839" spans="1:33" s="46" customFormat="1">
      <c r="A1839" s="216">
        <f t="shared" si="465"/>
        <v>1839</v>
      </c>
      <c r="B1839" s="217">
        <f t="shared" si="466"/>
        <v>1795</v>
      </c>
      <c r="C1839" s="86" t="s">
        <v>3782</v>
      </c>
      <c r="D1839" s="86" t="s">
        <v>1026</v>
      </c>
      <c r="E1839" s="87" t="s">
        <v>2279</v>
      </c>
      <c r="F1839" s="87" t="s">
        <v>2279</v>
      </c>
      <c r="G1839" s="88">
        <v>0</v>
      </c>
      <c r="H1839" s="88">
        <v>0</v>
      </c>
      <c r="I1839" s="151" t="s">
        <v>3</v>
      </c>
      <c r="J1839" s="87" t="s">
        <v>1407</v>
      </c>
      <c r="K1839" s="89" t="s">
        <v>3853</v>
      </c>
      <c r="L1839" s="90" t="s">
        <v>4878</v>
      </c>
      <c r="M1839" s="90" t="s">
        <v>4938</v>
      </c>
      <c r="N1839" s="90"/>
      <c r="O1839" s="90" t="s">
        <v>1414</v>
      </c>
      <c r="P1839" s="89" t="s">
        <v>2271</v>
      </c>
      <c r="Q1839" s="89"/>
      <c r="T1839" s="46" t="str">
        <f>IF(ISNA(VLOOKUP(AF1839,#REF!,1)),"//","")</f>
        <v/>
      </c>
      <c r="V1839">
        <f t="shared" si="385"/>
        <v>557</v>
      </c>
      <c r="W1839" s="81" t="s">
        <v>2772</v>
      </c>
      <c r="X1839" s="59" t="s">
        <v>2278</v>
      </c>
      <c r="Y1839" s="59" t="s">
        <v>2278</v>
      </c>
      <c r="Z1839" s="25" t="str">
        <f t="shared" si="378"/>
        <v/>
      </c>
      <c r="AA1839" s="25" t="str">
        <f t="shared" si="477"/>
        <v/>
      </c>
      <c r="AB1839" s="1">
        <f t="shared" si="379"/>
        <v>1795</v>
      </c>
      <c r="AC1839" t="str">
        <f t="shared" si="478"/>
        <v>ITM_FG_LINE</v>
      </c>
      <c r="AD1839" s="136" t="str">
        <f>IF(ISNA(VLOOKUP(AA1839,Sheet2!J:J,1,0)),"//","")</f>
        <v/>
      </c>
      <c r="AF1839" s="94" t="str">
        <f t="shared" si="479"/>
        <v/>
      </c>
      <c r="AG1839" t="b">
        <f t="shared" si="480"/>
        <v>1</v>
      </c>
    </row>
    <row r="1840" spans="1:33">
      <c r="A1840" s="216">
        <f t="shared" si="465"/>
        <v>1840</v>
      </c>
      <c r="B1840" s="217">
        <f t="shared" si="466"/>
        <v>1796</v>
      </c>
      <c r="C1840" s="86" t="s">
        <v>3782</v>
      </c>
      <c r="D1840" s="86" t="s">
        <v>3871</v>
      </c>
      <c r="E1840" s="87" t="s">
        <v>4307</v>
      </c>
      <c r="F1840" s="87" t="s">
        <v>4307</v>
      </c>
      <c r="G1840" s="88">
        <v>0</v>
      </c>
      <c r="H1840" s="88">
        <v>0</v>
      </c>
      <c r="I1840" s="151" t="s">
        <v>3</v>
      </c>
      <c r="J1840" s="87" t="s">
        <v>1407</v>
      </c>
      <c r="K1840" s="89" t="s">
        <v>3853</v>
      </c>
      <c r="L1840" s="90" t="s">
        <v>4878</v>
      </c>
      <c r="M1840" s="90" t="s">
        <v>4938</v>
      </c>
      <c r="N1840" s="90"/>
      <c r="O1840" s="86" t="s">
        <v>3478</v>
      </c>
      <c r="P1840" s="89" t="s">
        <v>3870</v>
      </c>
      <c r="Q1840" s="89"/>
      <c r="R1840"/>
      <c r="S1840" t="str">
        <f t="shared" ref="S1840:S1871" si="481">IF(E1840=F1840,"","NOT EQUAL")</f>
        <v/>
      </c>
      <c r="T1840" t="str">
        <f>IF(ISNA(VLOOKUP(AF1840,#REF!,1)),"//","")</f>
        <v/>
      </c>
      <c r="U1840"/>
      <c r="V1840">
        <f t="shared" si="385"/>
        <v>557</v>
      </c>
      <c r="W1840" s="81" t="s">
        <v>2772</v>
      </c>
      <c r="X1840" s="59" t="s">
        <v>2278</v>
      </c>
      <c r="Y1840" s="59" t="s">
        <v>2278</v>
      </c>
      <c r="Z1840" s="25" t="str">
        <f t="shared" si="378"/>
        <v/>
      </c>
      <c r="AA1840" s="25" t="str">
        <f t="shared" si="477"/>
        <v/>
      </c>
      <c r="AB1840" s="1">
        <f t="shared" si="379"/>
        <v>1796</v>
      </c>
      <c r="AC1840" t="str">
        <f t="shared" si="478"/>
        <v>ITM_NO_BASE_SCREEN</v>
      </c>
      <c r="AD1840" s="136" t="str">
        <f>IF(ISNA(VLOOKUP(AA1840,Sheet2!J:J,1,0)),"//","")</f>
        <v/>
      </c>
      <c r="AF1840" s="94" t="str">
        <f t="shared" si="479"/>
        <v/>
      </c>
      <c r="AG1840" t="b">
        <f t="shared" si="480"/>
        <v>1</v>
      </c>
    </row>
    <row r="1841" spans="1:33">
      <c r="A1841" s="216">
        <f t="shared" si="465"/>
        <v>1841</v>
      </c>
      <c r="B1841" s="217">
        <f t="shared" si="466"/>
        <v>1797</v>
      </c>
      <c r="C1841" s="86" t="s">
        <v>3782</v>
      </c>
      <c r="D1841" s="86" t="s">
        <v>986</v>
      </c>
      <c r="E1841" s="87" t="s">
        <v>987</v>
      </c>
      <c r="F1841" s="87" t="s">
        <v>987</v>
      </c>
      <c r="G1841" s="88">
        <v>0</v>
      </c>
      <c r="H1841" s="88">
        <v>0</v>
      </c>
      <c r="I1841" s="151" t="s">
        <v>3</v>
      </c>
      <c r="J1841" s="87" t="s">
        <v>1407</v>
      </c>
      <c r="K1841" s="89" t="s">
        <v>3853</v>
      </c>
      <c r="L1841" s="90" t="s">
        <v>4878</v>
      </c>
      <c r="M1841" s="90" t="s">
        <v>4938</v>
      </c>
      <c r="N1841" s="90"/>
      <c r="O1841" s="86" t="s">
        <v>1415</v>
      </c>
      <c r="P1841" s="89" t="s">
        <v>2275</v>
      </c>
      <c r="Q1841" s="89"/>
      <c r="R1841"/>
      <c r="S1841" t="str">
        <f t="shared" si="481"/>
        <v/>
      </c>
      <c r="T1841" t="str">
        <f>IF(ISNA(VLOOKUP(AF1841,#REF!,1)),"//","")</f>
        <v/>
      </c>
      <c r="U1841"/>
      <c r="V1841">
        <f t="shared" si="385"/>
        <v>557</v>
      </c>
      <c r="W1841" s="81" t="s">
        <v>2772</v>
      </c>
      <c r="X1841" s="59" t="s">
        <v>2278</v>
      </c>
      <c r="Y1841" s="59" t="s">
        <v>2278</v>
      </c>
      <c r="Z1841" s="25" t="str">
        <f t="shared" ref="Z1841:Z1904" si="48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77"/>
        <v/>
      </c>
      <c r="AB1841" s="1">
        <f t="shared" ref="AB1841:AB1904" si="483">B1841</f>
        <v>1797</v>
      </c>
      <c r="AC1841" t="str">
        <f t="shared" si="478"/>
        <v>ITM_G_DOUBLETAP</v>
      </c>
      <c r="AD1841" s="136" t="str">
        <f>IF(ISNA(VLOOKUP(AA1841,Sheet2!J:J,1,0)),"//","")</f>
        <v/>
      </c>
      <c r="AF1841" s="94" t="str">
        <f t="shared" si="479"/>
        <v/>
      </c>
      <c r="AG1841" t="b">
        <f t="shared" si="480"/>
        <v>1</v>
      </c>
    </row>
    <row r="1842" spans="1:33" s="171" customFormat="1">
      <c r="A1842" s="216">
        <f t="shared" si="465"/>
        <v>1842</v>
      </c>
      <c r="B1842" s="217">
        <f t="shared" si="466"/>
        <v>1798</v>
      </c>
      <c r="C1842" s="167" t="s">
        <v>4601</v>
      </c>
      <c r="D1842" s="167" t="s">
        <v>4527</v>
      </c>
      <c r="E1842" s="195" t="s">
        <v>4600</v>
      </c>
      <c r="F1842" s="195" t="s">
        <v>4600</v>
      </c>
      <c r="G1842" s="168">
        <v>0</v>
      </c>
      <c r="H1842" s="168">
        <v>0</v>
      </c>
      <c r="I1842" s="151" t="s">
        <v>3</v>
      </c>
      <c r="J1842" s="169" t="s">
        <v>1407</v>
      </c>
      <c r="K1842" s="170" t="s">
        <v>3853</v>
      </c>
      <c r="L1842" s="171" t="s">
        <v>4878</v>
      </c>
      <c r="M1842" s="171" t="s">
        <v>4938</v>
      </c>
      <c r="P1842" s="172" t="s">
        <v>4602</v>
      </c>
      <c r="Q1842" s="172"/>
      <c r="S1842" s="171" t="str">
        <f t="shared" si="481"/>
        <v/>
      </c>
      <c r="T1842" s="171" t="str">
        <f>IF(ISNA(VLOOKUP(AF1842,#REF!,1)),"//","")</f>
        <v/>
      </c>
      <c r="V1842">
        <f t="shared" si="385"/>
        <v>557</v>
      </c>
      <c r="W1842" s="166" t="s">
        <v>2278</v>
      </c>
      <c r="X1842" s="170" t="s">
        <v>2278</v>
      </c>
      <c r="Y1842" s="170" t="s">
        <v>2278</v>
      </c>
      <c r="Z1842" s="25" t="str">
        <f t="shared" si="482"/>
        <v/>
      </c>
      <c r="AA1842" s="25" t="str">
        <f t="shared" ref="AA1842" si="48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83"/>
        <v>1798</v>
      </c>
      <c r="AC1842" t="str">
        <f t="shared" ref="AC1842" si="485">P1842</f>
        <v>ITM_PLOT_LRALL</v>
      </c>
      <c r="AD1842" s="136" t="str">
        <f>IF(ISNA(VLOOKUP(AA1842,Sheet2!J:J,1,0)),"//","")</f>
        <v/>
      </c>
      <c r="AF1842" s="94" t="str">
        <f t="shared" ref="AF1842" si="48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87">AA1842=AF1842</f>
        <v>1</v>
      </c>
    </row>
    <row r="1843" spans="1:33">
      <c r="A1843" s="216">
        <f t="shared" si="465"/>
        <v>1843</v>
      </c>
      <c r="B1843" s="217">
        <f t="shared" si="466"/>
        <v>1799</v>
      </c>
      <c r="C1843" s="86" t="s">
        <v>3768</v>
      </c>
      <c r="D1843" s="86">
        <v>0</v>
      </c>
      <c r="E1843" s="89" t="s">
        <v>2334</v>
      </c>
      <c r="F1843" s="89" t="s">
        <v>2334</v>
      </c>
      <c r="G1843" s="91">
        <v>0</v>
      </c>
      <c r="H1843" s="91">
        <v>0</v>
      </c>
      <c r="I1843" s="151" t="s">
        <v>3</v>
      </c>
      <c r="J1843" s="87" t="s">
        <v>1407</v>
      </c>
      <c r="K1843" s="89" t="s">
        <v>3853</v>
      </c>
      <c r="L1843" s="90" t="s">
        <v>4878</v>
      </c>
      <c r="M1843" s="90" t="s">
        <v>4938</v>
      </c>
      <c r="N1843" s="90"/>
      <c r="O1843" s="90"/>
      <c r="P1843" s="89" t="s">
        <v>2335</v>
      </c>
      <c r="Q1843" s="89"/>
      <c r="R1843"/>
      <c r="S1843" t="str">
        <f t="shared" si="481"/>
        <v/>
      </c>
      <c r="T1843" t="str">
        <f>IF(ISNA(VLOOKUP(AF1843,#REF!,1)),"//","")</f>
        <v/>
      </c>
      <c r="U1843"/>
      <c r="V1843">
        <f t="shared" si="385"/>
        <v>557</v>
      </c>
      <c r="W1843" s="81" t="s">
        <v>2772</v>
      </c>
      <c r="X1843" s="59" t="s">
        <v>2278</v>
      </c>
      <c r="Y1843" s="59" t="s">
        <v>2278</v>
      </c>
      <c r="Z1843" s="25" t="str">
        <f t="shared" si="482"/>
        <v/>
      </c>
      <c r="AA1843" s="25" t="str">
        <f t="shared" si="477"/>
        <v/>
      </c>
      <c r="AB1843" s="1">
        <f t="shared" si="483"/>
        <v>1799</v>
      </c>
      <c r="AC1843" t="str">
        <f t="shared" si="478"/>
        <v>ITM_P_ALLREGS</v>
      </c>
      <c r="AD1843" s="136" t="str">
        <f>IF(ISNA(VLOOKUP(AA1843,Sheet2!J:J,1,0)),"//","")</f>
        <v/>
      </c>
      <c r="AF1843" s="94" t="str">
        <f t="shared" si="479"/>
        <v/>
      </c>
      <c r="AG1843" t="b">
        <f t="shared" si="480"/>
        <v>1</v>
      </c>
    </row>
    <row r="1844" spans="1:33">
      <c r="A1844" s="216">
        <f t="shared" si="465"/>
        <v>1844</v>
      </c>
      <c r="B1844" s="217">
        <f t="shared" si="466"/>
        <v>1800</v>
      </c>
      <c r="C1844" s="86" t="s">
        <v>3783</v>
      </c>
      <c r="D1844" s="86">
        <v>85</v>
      </c>
      <c r="E1844" s="195" t="s">
        <v>527</v>
      </c>
      <c r="F1844" s="87" t="s">
        <v>2336</v>
      </c>
      <c r="G1844" s="88">
        <v>0</v>
      </c>
      <c r="H1844" s="88">
        <v>0</v>
      </c>
      <c r="I1844" s="156" t="s">
        <v>1</v>
      </c>
      <c r="J1844" s="87" t="s">
        <v>1406</v>
      </c>
      <c r="K1844" s="89" t="s">
        <v>4017</v>
      </c>
      <c r="L1844" s="90" t="s">
        <v>4878</v>
      </c>
      <c r="M1844" s="90" t="s">
        <v>4938</v>
      </c>
      <c r="N1844" s="90"/>
      <c r="O1844" s="90" t="s">
        <v>2297</v>
      </c>
      <c r="P1844" s="89" t="s">
        <v>2339</v>
      </c>
      <c r="Q1844" s="89"/>
      <c r="R1844"/>
      <c r="S1844" t="str">
        <f t="shared" si="481"/>
        <v>NOT EQUAL</v>
      </c>
      <c r="T1844" t="str">
        <f>IF(ISNA(VLOOKUP(AF1844,#REF!,1)),"//","")</f>
        <v/>
      </c>
      <c r="U1844"/>
      <c r="V1844">
        <f t="shared" si="385"/>
        <v>557</v>
      </c>
      <c r="W1844" s="81" t="s">
        <v>2775</v>
      </c>
      <c r="X1844" s="59" t="s">
        <v>2278</v>
      </c>
      <c r="Y1844" s="59" t="s">
        <v>2278</v>
      </c>
      <c r="Z1844" s="25" t="str">
        <f t="shared" si="482"/>
        <v/>
      </c>
      <c r="AA1844" s="25" t="str">
        <f t="shared" si="477"/>
        <v/>
      </c>
      <c r="AB1844" s="1">
        <f t="shared" si="483"/>
        <v>1800</v>
      </c>
      <c r="AC1844" t="str">
        <f t="shared" si="478"/>
        <v>ITM_SI_f</v>
      </c>
      <c r="AD1844" s="136" t="str">
        <f>IF(ISNA(VLOOKUP(AA1844,Sheet2!J:J,1,0)),"//","")</f>
        <v/>
      </c>
      <c r="AF1844" s="94" t="str">
        <f t="shared" si="479"/>
        <v/>
      </c>
      <c r="AG1844" t="b">
        <f t="shared" si="480"/>
        <v>1</v>
      </c>
    </row>
    <row r="1845" spans="1:33">
      <c r="A1845" s="216">
        <f t="shared" si="465"/>
        <v>1845</v>
      </c>
      <c r="B1845" s="217">
        <f t="shared" si="466"/>
        <v>1801</v>
      </c>
      <c r="C1845" s="86" t="s">
        <v>3783</v>
      </c>
      <c r="D1845" s="86">
        <v>88</v>
      </c>
      <c r="E1845" s="195" t="s">
        <v>527</v>
      </c>
      <c r="F1845" s="87" t="s">
        <v>2304</v>
      </c>
      <c r="G1845" s="88">
        <v>0</v>
      </c>
      <c r="H1845" s="88">
        <v>0</v>
      </c>
      <c r="I1845" s="156" t="s">
        <v>1</v>
      </c>
      <c r="J1845" s="87" t="s">
        <v>1406</v>
      </c>
      <c r="K1845" s="89" t="s">
        <v>4017</v>
      </c>
      <c r="L1845" s="90" t="s">
        <v>4878</v>
      </c>
      <c r="M1845" s="90" t="s">
        <v>4938</v>
      </c>
      <c r="N1845" s="90"/>
      <c r="O1845" s="86" t="s">
        <v>2297</v>
      </c>
      <c r="P1845" s="89" t="s">
        <v>2298</v>
      </c>
      <c r="Q1845" s="87"/>
      <c r="R1845"/>
      <c r="S1845" t="str">
        <f t="shared" si="481"/>
        <v>NOT EQUAL</v>
      </c>
      <c r="T1845" t="str">
        <f>IF(ISNA(VLOOKUP(AF1845,#REF!,1)),"//","")</f>
        <v/>
      </c>
      <c r="U1845"/>
      <c r="V1845">
        <f t="shared" si="385"/>
        <v>557</v>
      </c>
      <c r="W1845" s="81" t="s">
        <v>2775</v>
      </c>
      <c r="X1845" s="59" t="s">
        <v>2278</v>
      </c>
      <c r="Y1845" s="59" t="s">
        <v>2278</v>
      </c>
      <c r="Z1845" s="25" t="str">
        <f t="shared" si="482"/>
        <v/>
      </c>
      <c r="AA1845" s="25" t="str">
        <f t="shared" si="477"/>
        <v/>
      </c>
      <c r="AB1845" s="1">
        <f t="shared" si="483"/>
        <v>1801</v>
      </c>
      <c r="AC1845" t="str">
        <f t="shared" si="478"/>
        <v>ITM_SI_p</v>
      </c>
      <c r="AD1845" s="136" t="str">
        <f>IF(ISNA(VLOOKUP(AA1845,Sheet2!J:J,1,0)),"//","")</f>
        <v/>
      </c>
      <c r="AF1845" s="94" t="str">
        <f t="shared" si="479"/>
        <v/>
      </c>
      <c r="AG1845" t="b">
        <f t="shared" si="480"/>
        <v>1</v>
      </c>
    </row>
    <row r="1846" spans="1:33">
      <c r="A1846" s="216">
        <f t="shared" si="465"/>
        <v>1846</v>
      </c>
      <c r="B1846" s="217">
        <f t="shared" si="466"/>
        <v>1802</v>
      </c>
      <c r="C1846" s="86" t="s">
        <v>3783</v>
      </c>
      <c r="D1846" s="86">
        <v>91</v>
      </c>
      <c r="E1846" s="195" t="s">
        <v>527</v>
      </c>
      <c r="F1846" s="87" t="s">
        <v>2305</v>
      </c>
      <c r="G1846" s="88">
        <v>0</v>
      </c>
      <c r="H1846" s="88">
        <v>0</v>
      </c>
      <c r="I1846" s="156" t="s">
        <v>1</v>
      </c>
      <c r="J1846" s="87" t="s">
        <v>1406</v>
      </c>
      <c r="K1846" s="89" t="s">
        <v>4017</v>
      </c>
      <c r="L1846" s="90" t="s">
        <v>4878</v>
      </c>
      <c r="M1846" s="90" t="s">
        <v>4938</v>
      </c>
      <c r="N1846" s="90"/>
      <c r="O1846" s="86" t="s">
        <v>2297</v>
      </c>
      <c r="P1846" s="89" t="s">
        <v>2299</v>
      </c>
      <c r="Q1846" s="87"/>
      <c r="R1846"/>
      <c r="S1846" t="str">
        <f t="shared" si="481"/>
        <v>NOT EQUAL</v>
      </c>
      <c r="T1846" t="str">
        <f>IF(ISNA(VLOOKUP(AF1846,#REF!,1)),"//","")</f>
        <v/>
      </c>
      <c r="U1846"/>
      <c r="V1846">
        <f t="shared" si="385"/>
        <v>557</v>
      </c>
      <c r="W1846" s="81" t="s">
        <v>2775</v>
      </c>
      <c r="X1846" s="59" t="s">
        <v>2278</v>
      </c>
      <c r="Y1846" s="59" t="s">
        <v>2278</v>
      </c>
      <c r="Z1846" s="25" t="str">
        <f t="shared" si="482"/>
        <v/>
      </c>
      <c r="AA1846" s="25" t="str">
        <f t="shared" si="477"/>
        <v/>
      </c>
      <c r="AB1846" s="1">
        <f t="shared" si="483"/>
        <v>1802</v>
      </c>
      <c r="AC1846" t="str">
        <f t="shared" si="478"/>
        <v>ITM_SI_n</v>
      </c>
      <c r="AD1846" s="136" t="str">
        <f>IF(ISNA(VLOOKUP(AA1846,Sheet2!J:J,1,0)),"//","")</f>
        <v/>
      </c>
      <c r="AF1846" s="94" t="str">
        <f t="shared" si="479"/>
        <v/>
      </c>
      <c r="AG1846" t="b">
        <f t="shared" si="480"/>
        <v>1</v>
      </c>
    </row>
    <row r="1847" spans="1:33">
      <c r="A1847" s="216">
        <f t="shared" si="465"/>
        <v>1847</v>
      </c>
      <c r="B1847" s="217">
        <f t="shared" si="466"/>
        <v>1803</v>
      </c>
      <c r="C1847" s="86" t="s">
        <v>3783</v>
      </c>
      <c r="D1847" s="86">
        <v>94</v>
      </c>
      <c r="E1847" s="195" t="s">
        <v>527</v>
      </c>
      <c r="F1847" s="87" t="s">
        <v>2306</v>
      </c>
      <c r="G1847" s="88">
        <v>0</v>
      </c>
      <c r="H1847" s="88">
        <v>0</v>
      </c>
      <c r="I1847" s="156" t="s">
        <v>1</v>
      </c>
      <c r="J1847" s="87" t="s">
        <v>1406</v>
      </c>
      <c r="K1847" s="89" t="s">
        <v>4017</v>
      </c>
      <c r="L1847" s="90" t="s">
        <v>4878</v>
      </c>
      <c r="M1847" s="90" t="s">
        <v>4938</v>
      </c>
      <c r="N1847" s="90"/>
      <c r="O1847" s="86" t="s">
        <v>2297</v>
      </c>
      <c r="P1847" s="89" t="s">
        <v>2300</v>
      </c>
      <c r="Q1847" s="87"/>
      <c r="R1847"/>
      <c r="S1847" t="str">
        <f t="shared" si="481"/>
        <v>NOT EQUAL</v>
      </c>
      <c r="T1847" t="str">
        <f>IF(ISNA(VLOOKUP(AF1847,#REF!,1)),"//","")</f>
        <v/>
      </c>
      <c r="U1847"/>
      <c r="V1847">
        <f t="shared" si="385"/>
        <v>557</v>
      </c>
      <c r="W1847" s="81" t="s">
        <v>2775</v>
      </c>
      <c r="X1847" s="59" t="s">
        <v>2278</v>
      </c>
      <c r="Y1847" s="59" t="s">
        <v>2278</v>
      </c>
      <c r="Z1847" s="25" t="str">
        <f t="shared" si="482"/>
        <v/>
      </c>
      <c r="AA1847" s="25" t="str">
        <f t="shared" si="477"/>
        <v/>
      </c>
      <c r="AB1847" s="1">
        <f t="shared" si="483"/>
        <v>1803</v>
      </c>
      <c r="AC1847" t="str">
        <f t="shared" si="478"/>
        <v>ITM_SI_u</v>
      </c>
      <c r="AD1847" s="136" t="str">
        <f>IF(ISNA(VLOOKUP(AA1847,Sheet2!J:J,1,0)),"//","")</f>
        <v/>
      </c>
      <c r="AF1847" s="94" t="str">
        <f t="shared" si="479"/>
        <v/>
      </c>
      <c r="AG1847" t="b">
        <f t="shared" si="480"/>
        <v>1</v>
      </c>
    </row>
    <row r="1848" spans="1:33">
      <c r="A1848" s="216">
        <f t="shared" si="465"/>
        <v>1848</v>
      </c>
      <c r="B1848" s="217">
        <f t="shared" si="466"/>
        <v>1804</v>
      </c>
      <c r="C1848" s="86" t="s">
        <v>3783</v>
      </c>
      <c r="D1848" s="86">
        <v>97</v>
      </c>
      <c r="E1848" s="195" t="s">
        <v>527</v>
      </c>
      <c r="F1848" s="87" t="s">
        <v>2307</v>
      </c>
      <c r="G1848" s="88">
        <v>0</v>
      </c>
      <c r="H1848" s="88">
        <v>0</v>
      </c>
      <c r="I1848" s="156" t="s">
        <v>1</v>
      </c>
      <c r="J1848" s="87" t="s">
        <v>1406</v>
      </c>
      <c r="K1848" s="89" t="s">
        <v>4017</v>
      </c>
      <c r="L1848" s="90" t="s">
        <v>4878</v>
      </c>
      <c r="M1848" s="90" t="s">
        <v>4938</v>
      </c>
      <c r="N1848" s="90"/>
      <c r="O1848" s="86" t="s">
        <v>2297</v>
      </c>
      <c r="P1848" s="89" t="s">
        <v>2301</v>
      </c>
      <c r="Q1848" s="87"/>
      <c r="R1848"/>
      <c r="S1848" t="str">
        <f t="shared" si="481"/>
        <v>NOT EQUAL</v>
      </c>
      <c r="T1848" t="str">
        <f>IF(ISNA(VLOOKUP(AF1848,#REF!,1)),"//","")</f>
        <v/>
      </c>
      <c r="U1848"/>
      <c r="V1848">
        <f t="shared" si="385"/>
        <v>557</v>
      </c>
      <c r="W1848" s="81" t="s">
        <v>2775</v>
      </c>
      <c r="X1848" s="59" t="s">
        <v>2278</v>
      </c>
      <c r="Y1848" s="59" t="s">
        <v>2278</v>
      </c>
      <c r="Z1848" s="25" t="str">
        <f t="shared" si="482"/>
        <v/>
      </c>
      <c r="AA1848" s="25" t="str">
        <f t="shared" si="477"/>
        <v/>
      </c>
      <c r="AB1848" s="1">
        <f t="shared" si="483"/>
        <v>1804</v>
      </c>
      <c r="AC1848" t="str">
        <f t="shared" si="478"/>
        <v>ITM_SI_m</v>
      </c>
      <c r="AD1848" s="136" t="str">
        <f>IF(ISNA(VLOOKUP(AA1848,Sheet2!J:J,1,0)),"//","")</f>
        <v/>
      </c>
      <c r="AF1848" s="94" t="str">
        <f t="shared" si="479"/>
        <v/>
      </c>
      <c r="AG1848" t="b">
        <f t="shared" si="480"/>
        <v>1</v>
      </c>
    </row>
    <row r="1849" spans="1:33">
      <c r="A1849" s="216">
        <f t="shared" si="465"/>
        <v>1849</v>
      </c>
      <c r="B1849" s="217">
        <f t="shared" si="466"/>
        <v>1805</v>
      </c>
      <c r="C1849" s="86" t="s">
        <v>3783</v>
      </c>
      <c r="D1849" s="86">
        <v>103</v>
      </c>
      <c r="E1849" s="195" t="s">
        <v>527</v>
      </c>
      <c r="F1849" s="87" t="s">
        <v>2308</v>
      </c>
      <c r="G1849" s="88">
        <v>0</v>
      </c>
      <c r="H1849" s="88">
        <v>0</v>
      </c>
      <c r="I1849" s="156" t="s">
        <v>1</v>
      </c>
      <c r="J1849" s="87" t="s">
        <v>1406</v>
      </c>
      <c r="K1849" s="89" t="s">
        <v>4017</v>
      </c>
      <c r="L1849" s="90" t="s">
        <v>4878</v>
      </c>
      <c r="M1849" s="90" t="s">
        <v>4938</v>
      </c>
      <c r="N1849" s="90"/>
      <c r="O1849" s="86" t="s">
        <v>2297</v>
      </c>
      <c r="P1849" s="89" t="s">
        <v>2302</v>
      </c>
      <c r="Q1849" s="87"/>
      <c r="R1849"/>
      <c r="S1849" t="str">
        <f t="shared" si="481"/>
        <v>NOT EQUAL</v>
      </c>
      <c r="T1849" t="str">
        <f>IF(ISNA(VLOOKUP(AF1849,#REF!,1)),"//","")</f>
        <v/>
      </c>
      <c r="U1849"/>
      <c r="V1849">
        <f t="shared" si="385"/>
        <v>557</v>
      </c>
      <c r="W1849" s="81" t="s">
        <v>2775</v>
      </c>
      <c r="X1849" s="59" t="s">
        <v>2278</v>
      </c>
      <c r="Y1849" s="59" t="s">
        <v>2278</v>
      </c>
      <c r="Z1849" s="25" t="str">
        <f t="shared" si="482"/>
        <v/>
      </c>
      <c r="AA1849" s="25" t="str">
        <f t="shared" si="477"/>
        <v/>
      </c>
      <c r="AB1849" s="1">
        <f t="shared" si="483"/>
        <v>1805</v>
      </c>
      <c r="AC1849" t="str">
        <f t="shared" si="478"/>
        <v>ITM_SI_k</v>
      </c>
      <c r="AD1849" s="136" t="str">
        <f>IF(ISNA(VLOOKUP(AA1849,Sheet2!J:J,1,0)),"//","")</f>
        <v/>
      </c>
      <c r="AF1849" s="94" t="str">
        <f t="shared" si="479"/>
        <v/>
      </c>
      <c r="AG1849" t="b">
        <f t="shared" si="480"/>
        <v>1</v>
      </c>
    </row>
    <row r="1850" spans="1:33">
      <c r="A1850" s="216">
        <f t="shared" si="465"/>
        <v>1850</v>
      </c>
      <c r="B1850" s="217">
        <f t="shared" si="466"/>
        <v>1806</v>
      </c>
      <c r="C1850" s="86" t="s">
        <v>3783</v>
      </c>
      <c r="D1850" s="86">
        <v>106</v>
      </c>
      <c r="E1850" s="195" t="s">
        <v>527</v>
      </c>
      <c r="F1850" s="87" t="s">
        <v>2309</v>
      </c>
      <c r="G1850" s="88">
        <v>0</v>
      </c>
      <c r="H1850" s="88">
        <v>0</v>
      </c>
      <c r="I1850" s="156" t="s">
        <v>1</v>
      </c>
      <c r="J1850" s="87" t="s">
        <v>1406</v>
      </c>
      <c r="K1850" s="89" t="s">
        <v>4017</v>
      </c>
      <c r="L1850" s="90" t="s">
        <v>4878</v>
      </c>
      <c r="M1850" s="90" t="s">
        <v>4938</v>
      </c>
      <c r="N1850" s="90"/>
      <c r="O1850" s="86" t="s">
        <v>2297</v>
      </c>
      <c r="P1850" s="89" t="s">
        <v>2303</v>
      </c>
      <c r="Q1850" s="87"/>
      <c r="R1850"/>
      <c r="S1850" t="str">
        <f t="shared" si="481"/>
        <v>NOT EQUAL</v>
      </c>
      <c r="T1850" t="str">
        <f>IF(ISNA(VLOOKUP(AF1850,#REF!,1)),"//","")</f>
        <v/>
      </c>
      <c r="U1850"/>
      <c r="V1850">
        <f t="shared" si="385"/>
        <v>557</v>
      </c>
      <c r="W1850" s="81" t="s">
        <v>2775</v>
      </c>
      <c r="X1850" s="59" t="s">
        <v>2278</v>
      </c>
      <c r="Y1850" s="59" t="s">
        <v>2278</v>
      </c>
      <c r="Z1850" s="25" t="str">
        <f t="shared" si="482"/>
        <v/>
      </c>
      <c r="AA1850" s="25" t="str">
        <f t="shared" si="477"/>
        <v/>
      </c>
      <c r="AB1850" s="1">
        <f t="shared" si="483"/>
        <v>1806</v>
      </c>
      <c r="AC1850" t="str">
        <f t="shared" si="478"/>
        <v>ITM_SI_M</v>
      </c>
      <c r="AD1850" s="136" t="str">
        <f>IF(ISNA(VLOOKUP(AA1850,Sheet2!J:J,1,0)),"//","")</f>
        <v/>
      </c>
      <c r="AF1850" s="94" t="str">
        <f t="shared" si="479"/>
        <v/>
      </c>
      <c r="AG1850" t="b">
        <f t="shared" si="480"/>
        <v>1</v>
      </c>
    </row>
    <row r="1851" spans="1:33">
      <c r="A1851" s="216">
        <f t="shared" si="465"/>
        <v>1851</v>
      </c>
      <c r="B1851" s="217">
        <f t="shared" si="466"/>
        <v>1807</v>
      </c>
      <c r="C1851" s="86" t="s">
        <v>3783</v>
      </c>
      <c r="D1851" s="86">
        <v>109</v>
      </c>
      <c r="E1851" s="195" t="s">
        <v>527</v>
      </c>
      <c r="F1851" s="87" t="s">
        <v>2337</v>
      </c>
      <c r="G1851" s="88">
        <v>0</v>
      </c>
      <c r="H1851" s="88">
        <v>0</v>
      </c>
      <c r="I1851" s="156" t="s">
        <v>1</v>
      </c>
      <c r="J1851" s="87" t="s">
        <v>1406</v>
      </c>
      <c r="K1851" s="89" t="s">
        <v>4017</v>
      </c>
      <c r="L1851" s="90" t="s">
        <v>4878</v>
      </c>
      <c r="M1851" s="90" t="s">
        <v>4938</v>
      </c>
      <c r="N1851" s="90"/>
      <c r="O1851" s="86" t="s">
        <v>2297</v>
      </c>
      <c r="P1851" s="89" t="s">
        <v>2340</v>
      </c>
      <c r="Q1851" s="87"/>
      <c r="R1851"/>
      <c r="S1851" t="str">
        <f t="shared" si="481"/>
        <v>NOT EQUAL</v>
      </c>
      <c r="T1851" t="str">
        <f>IF(ISNA(VLOOKUP(AF1851,#REF!,1)),"//","")</f>
        <v/>
      </c>
      <c r="U1851"/>
      <c r="V1851">
        <f t="shared" si="385"/>
        <v>557</v>
      </c>
      <c r="W1851" s="81" t="s">
        <v>2775</v>
      </c>
      <c r="X1851" s="59" t="s">
        <v>2278</v>
      </c>
      <c r="Y1851" s="59" t="s">
        <v>2278</v>
      </c>
      <c r="Z1851" s="25" t="str">
        <f t="shared" si="482"/>
        <v/>
      </c>
      <c r="AA1851" s="25" t="str">
        <f t="shared" si="477"/>
        <v/>
      </c>
      <c r="AB1851" s="1">
        <f t="shared" si="483"/>
        <v>1807</v>
      </c>
      <c r="AC1851" t="str">
        <f t="shared" si="478"/>
        <v>ITM_SI_G</v>
      </c>
      <c r="AD1851" s="136" t="str">
        <f>IF(ISNA(VLOOKUP(AA1851,Sheet2!J:J,1,0)),"//","")</f>
        <v/>
      </c>
      <c r="AF1851" s="94" t="str">
        <f t="shared" si="479"/>
        <v/>
      </c>
      <c r="AG1851" t="b">
        <f t="shared" si="480"/>
        <v>1</v>
      </c>
    </row>
    <row r="1852" spans="1:33">
      <c r="A1852" s="216">
        <f t="shared" si="465"/>
        <v>1852</v>
      </c>
      <c r="B1852" s="217">
        <f t="shared" si="466"/>
        <v>1808</v>
      </c>
      <c r="C1852" s="86" t="s">
        <v>3783</v>
      </c>
      <c r="D1852" s="86">
        <v>112</v>
      </c>
      <c r="E1852" s="195" t="s">
        <v>527</v>
      </c>
      <c r="F1852" s="87" t="s">
        <v>2338</v>
      </c>
      <c r="G1852" s="88">
        <v>0</v>
      </c>
      <c r="H1852" s="88">
        <v>0</v>
      </c>
      <c r="I1852" s="156" t="s">
        <v>1</v>
      </c>
      <c r="J1852" s="87" t="s">
        <v>1406</v>
      </c>
      <c r="K1852" s="89" t="s">
        <v>4017</v>
      </c>
      <c r="L1852" s="90" t="s">
        <v>4878</v>
      </c>
      <c r="M1852" s="90" t="s">
        <v>4938</v>
      </c>
      <c r="N1852" s="90"/>
      <c r="O1852" s="86" t="s">
        <v>2297</v>
      </c>
      <c r="P1852" s="89" t="s">
        <v>2341</v>
      </c>
      <c r="Q1852" s="87"/>
      <c r="R1852"/>
      <c r="S1852" t="str">
        <f t="shared" si="481"/>
        <v>NOT EQUAL</v>
      </c>
      <c r="T1852" t="str">
        <f>IF(ISNA(VLOOKUP(AF1852,#REF!,1)),"//","")</f>
        <v/>
      </c>
      <c r="U1852"/>
      <c r="V1852">
        <f t="shared" si="385"/>
        <v>557</v>
      </c>
      <c r="W1852" s="81" t="s">
        <v>2775</v>
      </c>
      <c r="X1852" s="59" t="s">
        <v>2278</v>
      </c>
      <c r="Y1852" s="59" t="s">
        <v>2278</v>
      </c>
      <c r="Z1852" s="25" t="str">
        <f t="shared" si="482"/>
        <v/>
      </c>
      <c r="AA1852" s="25" t="str">
        <f t="shared" si="477"/>
        <v/>
      </c>
      <c r="AB1852" s="1">
        <f t="shared" si="483"/>
        <v>1808</v>
      </c>
      <c r="AC1852" t="str">
        <f t="shared" si="478"/>
        <v>ITM_SI_T</v>
      </c>
      <c r="AD1852" s="136" t="str">
        <f>IF(ISNA(VLOOKUP(AA1852,Sheet2!J:J,1,0)),"//","")</f>
        <v/>
      </c>
      <c r="AF1852" s="94" t="str">
        <f t="shared" si="479"/>
        <v/>
      </c>
      <c r="AG1852" t="b">
        <f t="shared" si="480"/>
        <v>1</v>
      </c>
    </row>
    <row r="1853" spans="1:33">
      <c r="A1853" s="216">
        <f t="shared" si="465"/>
        <v>1853</v>
      </c>
      <c r="B1853" s="217">
        <f t="shared" si="466"/>
        <v>1809</v>
      </c>
      <c r="C1853" s="86" t="s">
        <v>3840</v>
      </c>
      <c r="D1853" s="193" t="s">
        <v>3256</v>
      </c>
      <c r="E1853" s="87" t="s">
        <v>527</v>
      </c>
      <c r="F1853" s="87" t="s">
        <v>950</v>
      </c>
      <c r="G1853" s="88">
        <v>0</v>
      </c>
      <c r="H1853" s="88">
        <v>0</v>
      </c>
      <c r="I1853" s="58" t="s">
        <v>1</v>
      </c>
      <c r="J1853" s="58" t="s">
        <v>1407</v>
      </c>
      <c r="K1853" s="59" t="s">
        <v>3853</v>
      </c>
      <c r="L1853" s="57" t="s">
        <v>4878</v>
      </c>
      <c r="M1853" s="57" t="s">
        <v>4938</v>
      </c>
      <c r="N1853" s="57"/>
      <c r="O1853" s="86" t="s">
        <v>951</v>
      </c>
      <c r="P1853" s="89" t="s">
        <v>3256</v>
      </c>
      <c r="Q1853" s="87"/>
      <c r="R1853"/>
      <c r="S1853" t="str">
        <f t="shared" si="481"/>
        <v>NOT EQUAL</v>
      </c>
      <c r="T1853" t="str">
        <f>IF(ISNA(VLOOKUP(AF1853,#REF!,1)),"//","")</f>
        <v/>
      </c>
      <c r="U1853"/>
      <c r="V1853">
        <f t="shared" si="385"/>
        <v>557</v>
      </c>
      <c r="W1853" s="81"/>
      <c r="X1853" s="59"/>
      <c r="Y1853" s="59"/>
      <c r="Z1853" s="25" t="str">
        <f t="shared" si="482"/>
        <v/>
      </c>
      <c r="AA1853" s="25" t="str">
        <f t="shared" si="477"/>
        <v/>
      </c>
      <c r="AB1853" s="1">
        <f t="shared" si="483"/>
        <v>1809</v>
      </c>
      <c r="AC1853" t="str">
        <f t="shared" si="478"/>
        <v>ITM_QOPPA</v>
      </c>
      <c r="AD1853" s="136" t="str">
        <f>IF(ISNA(VLOOKUP(AA1853,Sheet2!J:J,1,0)),"//","")</f>
        <v/>
      </c>
      <c r="AF1853" s="94" t="str">
        <f t="shared" si="479"/>
        <v/>
      </c>
      <c r="AG1853" t="b">
        <f t="shared" si="480"/>
        <v>1</v>
      </c>
    </row>
    <row r="1854" spans="1:33">
      <c r="A1854" s="216">
        <f t="shared" si="465"/>
        <v>1854</v>
      </c>
      <c r="B1854" s="217">
        <f t="shared" si="466"/>
        <v>1810</v>
      </c>
      <c r="C1854" s="86" t="s">
        <v>3840</v>
      </c>
      <c r="D1854" s="193" t="s">
        <v>3257</v>
      </c>
      <c r="E1854" s="87" t="s">
        <v>527</v>
      </c>
      <c r="F1854" s="87" t="s">
        <v>952</v>
      </c>
      <c r="G1854" s="88">
        <v>0</v>
      </c>
      <c r="H1854" s="88">
        <v>0</v>
      </c>
      <c r="I1854" s="58" t="s">
        <v>1</v>
      </c>
      <c r="J1854" s="58" t="s">
        <v>1407</v>
      </c>
      <c r="K1854" s="59" t="s">
        <v>3853</v>
      </c>
      <c r="L1854" s="57" t="s">
        <v>4878</v>
      </c>
      <c r="M1854" s="57" t="s">
        <v>4938</v>
      </c>
      <c r="N1854" s="57"/>
      <c r="O1854" s="86" t="s">
        <v>951</v>
      </c>
      <c r="P1854" s="89" t="s">
        <v>3257</v>
      </c>
      <c r="Q1854" s="89"/>
      <c r="R1854"/>
      <c r="S1854" t="str">
        <f t="shared" si="481"/>
        <v>NOT EQUAL</v>
      </c>
      <c r="T1854" t="str">
        <f>IF(ISNA(VLOOKUP(AF1854,#REF!,1)),"//","")</f>
        <v/>
      </c>
      <c r="U1854"/>
      <c r="V1854">
        <f t="shared" si="385"/>
        <v>557</v>
      </c>
      <c r="W1854" s="81"/>
      <c r="X1854" s="59"/>
      <c r="Y1854" s="59"/>
      <c r="Z1854" s="25" t="str">
        <f t="shared" si="482"/>
        <v/>
      </c>
      <c r="AA1854" s="25" t="str">
        <f t="shared" si="477"/>
        <v/>
      </c>
      <c r="AB1854" s="1">
        <f t="shared" si="483"/>
        <v>1810</v>
      </c>
      <c r="AC1854" t="str">
        <f t="shared" si="478"/>
        <v>ITM_DIGAMMA</v>
      </c>
      <c r="AD1854" s="136" t="str">
        <f>IF(ISNA(VLOOKUP(AA1854,Sheet2!J:J,1,0)),"//","")</f>
        <v/>
      </c>
      <c r="AF1854" s="94" t="str">
        <f t="shared" si="479"/>
        <v/>
      </c>
      <c r="AG1854" t="b">
        <f t="shared" si="480"/>
        <v>1</v>
      </c>
    </row>
    <row r="1855" spans="1:33">
      <c r="A1855" s="216">
        <f t="shared" si="465"/>
        <v>1855</v>
      </c>
      <c r="B1855" s="217">
        <f t="shared" si="466"/>
        <v>1811</v>
      </c>
      <c r="C1855" s="86" t="s">
        <v>3840</v>
      </c>
      <c r="D1855" s="193" t="s">
        <v>3258</v>
      </c>
      <c r="E1855" s="87" t="s">
        <v>527</v>
      </c>
      <c r="F1855" s="87" t="s">
        <v>953</v>
      </c>
      <c r="G1855" s="88">
        <v>0</v>
      </c>
      <c r="H1855" s="88">
        <v>0</v>
      </c>
      <c r="I1855" s="58" t="s">
        <v>1</v>
      </c>
      <c r="J1855" s="58" t="s">
        <v>1407</v>
      </c>
      <c r="K1855" s="59" t="s">
        <v>3853</v>
      </c>
      <c r="L1855" s="57" t="s">
        <v>4878</v>
      </c>
      <c r="M1855" s="57" t="s">
        <v>4938</v>
      </c>
      <c r="N1855" s="57"/>
      <c r="O1855" s="86" t="s">
        <v>951</v>
      </c>
      <c r="P1855" s="89" t="s">
        <v>3258</v>
      </c>
      <c r="Q1855" s="89"/>
      <c r="R1855"/>
      <c r="S1855" t="str">
        <f t="shared" si="481"/>
        <v>NOT EQUAL</v>
      </c>
      <c r="T1855" t="str">
        <f>IF(ISNA(VLOOKUP(AF1855,#REF!,1)),"//","")</f>
        <v/>
      </c>
      <c r="U1855"/>
      <c r="V1855">
        <f t="shared" si="385"/>
        <v>557</v>
      </c>
      <c r="W1855" s="81"/>
      <c r="X1855" s="59"/>
      <c r="Y1855" s="59"/>
      <c r="Z1855" s="25" t="str">
        <f t="shared" si="482"/>
        <v/>
      </c>
      <c r="AA1855" s="25" t="str">
        <f t="shared" si="477"/>
        <v/>
      </c>
      <c r="AB1855" s="1">
        <f t="shared" si="483"/>
        <v>1811</v>
      </c>
      <c r="AC1855" t="str">
        <f t="shared" si="478"/>
        <v>ITM_SAMPI</v>
      </c>
      <c r="AD1855" s="136" t="str">
        <f>IF(ISNA(VLOOKUP(AA1855,Sheet2!J:J,1,0)),"//","")</f>
        <v/>
      </c>
      <c r="AF1855" s="94" t="str">
        <f t="shared" si="479"/>
        <v/>
      </c>
      <c r="AG1855" t="b">
        <f t="shared" si="480"/>
        <v>1</v>
      </c>
    </row>
    <row r="1856" spans="1:33">
      <c r="A1856" s="216">
        <f t="shared" si="465"/>
        <v>1856</v>
      </c>
      <c r="B1856" s="217">
        <f t="shared" si="466"/>
        <v>1812</v>
      </c>
      <c r="C1856" s="86" t="s">
        <v>3787</v>
      </c>
      <c r="D1856" s="193">
        <v>7</v>
      </c>
      <c r="E1856" s="87" t="s">
        <v>960</v>
      </c>
      <c r="F1856" s="87" t="s">
        <v>960</v>
      </c>
      <c r="G1856" s="88">
        <v>0</v>
      </c>
      <c r="H1856" s="88">
        <v>0</v>
      </c>
      <c r="I1856" s="151" t="s">
        <v>3</v>
      </c>
      <c r="J1856" s="87" t="s">
        <v>1406</v>
      </c>
      <c r="K1856" s="89" t="s">
        <v>3853</v>
      </c>
      <c r="L1856" s="90" t="s">
        <v>4878</v>
      </c>
      <c r="M1856" s="90" t="s">
        <v>4938</v>
      </c>
      <c r="N1856" s="90"/>
      <c r="O1856" s="86" t="s">
        <v>961</v>
      </c>
      <c r="P1856" s="89" t="s">
        <v>2242</v>
      </c>
      <c r="Q1856" s="89"/>
      <c r="R1856"/>
      <c r="S1856" t="str">
        <f t="shared" si="481"/>
        <v/>
      </c>
      <c r="T1856" t="str">
        <f>IF(ISNA(VLOOKUP(AF1856,#REF!,1)),"//","")</f>
        <v/>
      </c>
      <c r="U1856"/>
      <c r="V1856">
        <f t="shared" si="385"/>
        <v>558</v>
      </c>
      <c r="W1856" s="81" t="s">
        <v>2722</v>
      </c>
      <c r="X1856" s="59" t="s">
        <v>2278</v>
      </c>
      <c r="Y1856" s="59" t="s">
        <v>2652</v>
      </c>
      <c r="Z1856" s="25" t="str">
        <f t="shared" si="482"/>
        <v>"Y" STD_SPACE_3_PER_EM STD_RIGHT_ARROW STD_SPACE_3_PER_EM STD_DELTA</v>
      </c>
      <c r="AA1856" s="25" t="str">
        <f t="shared" si="477"/>
        <v>D&gt;Y</v>
      </c>
      <c r="AB1856" s="1">
        <f t="shared" si="483"/>
        <v>1812</v>
      </c>
      <c r="AC1856" t="str">
        <f t="shared" si="478"/>
        <v>ITM_EE_D2Y</v>
      </c>
      <c r="AD1856" s="136" t="str">
        <f>IF(ISNA(VLOOKUP(AA1856,Sheet2!J:J,1,0)),"//","")</f>
        <v>//</v>
      </c>
      <c r="AF1856" s="94" t="str">
        <f t="shared" si="479"/>
        <v>Y&gt;DELTA</v>
      </c>
      <c r="AG1856" t="b">
        <f t="shared" si="480"/>
        <v>0</v>
      </c>
    </row>
    <row r="1857" spans="1:33">
      <c r="A1857" s="216">
        <f t="shared" si="465"/>
        <v>1857</v>
      </c>
      <c r="B1857" s="217">
        <f t="shared" si="466"/>
        <v>1813</v>
      </c>
      <c r="C1857" s="86" t="s">
        <v>3787</v>
      </c>
      <c r="D1857" s="193">
        <v>6</v>
      </c>
      <c r="E1857" s="87" t="s">
        <v>962</v>
      </c>
      <c r="F1857" s="87" t="s">
        <v>962</v>
      </c>
      <c r="G1857" s="88">
        <v>0</v>
      </c>
      <c r="H1857" s="88">
        <v>0</v>
      </c>
      <c r="I1857" s="151" t="s">
        <v>3</v>
      </c>
      <c r="J1857" s="87" t="s">
        <v>1406</v>
      </c>
      <c r="K1857" s="89" t="s">
        <v>4017</v>
      </c>
      <c r="L1857" s="90" t="s">
        <v>4878</v>
      </c>
      <c r="M1857" s="90" t="s">
        <v>4938</v>
      </c>
      <c r="N1857" s="90"/>
      <c r="O1857" s="86" t="s">
        <v>961</v>
      </c>
      <c r="P1857" s="89" t="s">
        <v>2243</v>
      </c>
      <c r="Q1857" s="89"/>
      <c r="R1857"/>
      <c r="S1857" t="str">
        <f t="shared" si="481"/>
        <v/>
      </c>
      <c r="T1857" t="str">
        <f>IF(ISNA(VLOOKUP(AF1857,#REF!,1)),"//","")</f>
        <v/>
      </c>
      <c r="U1857"/>
      <c r="V1857">
        <f t="shared" si="385"/>
        <v>559</v>
      </c>
      <c r="W1857" s="81" t="s">
        <v>2722</v>
      </c>
      <c r="X1857" s="59" t="s">
        <v>2278</v>
      </c>
      <c r="Y1857" s="59" t="s">
        <v>2653</v>
      </c>
      <c r="Z1857" s="25" t="str">
        <f t="shared" si="482"/>
        <v>STD_DELTA STD_SPACE_3_PER_EM STD_RIGHT_ARROW STD_SPACE_3_PER_EM "Y"</v>
      </c>
      <c r="AA1857" s="25" t="str">
        <f t="shared" si="477"/>
        <v>Y&gt;D</v>
      </c>
      <c r="AB1857" s="1">
        <f t="shared" si="483"/>
        <v>1813</v>
      </c>
      <c r="AC1857" t="str">
        <f t="shared" si="478"/>
        <v>ITM_EE_Y2D</v>
      </c>
      <c r="AD1857" s="136" t="str">
        <f>IF(ISNA(VLOOKUP(AA1857,Sheet2!J:J,1,0)),"//","")</f>
        <v>//</v>
      </c>
      <c r="AF1857" s="94" t="str">
        <f t="shared" si="479"/>
        <v>DELTA&gt;Y</v>
      </c>
      <c r="AG1857" t="b">
        <f t="shared" si="480"/>
        <v>0</v>
      </c>
    </row>
    <row r="1858" spans="1:33">
      <c r="A1858" s="216">
        <f t="shared" si="465"/>
        <v>1858</v>
      </c>
      <c r="B1858" s="217">
        <f t="shared" si="466"/>
        <v>1814</v>
      </c>
      <c r="C1858" s="86" t="s">
        <v>3787</v>
      </c>
      <c r="D1858" s="193">
        <v>9</v>
      </c>
      <c r="E1858" s="87" t="s">
        <v>1395</v>
      </c>
      <c r="F1858" s="87" t="s">
        <v>963</v>
      </c>
      <c r="G1858" s="88">
        <v>0</v>
      </c>
      <c r="H1858" s="88">
        <v>0</v>
      </c>
      <c r="I1858" s="151" t="s">
        <v>3</v>
      </c>
      <c r="J1858" s="87" t="s">
        <v>1406</v>
      </c>
      <c r="K1858" s="89" t="s">
        <v>4017</v>
      </c>
      <c r="L1858" s="90" t="s">
        <v>4878</v>
      </c>
      <c r="M1858" s="90" t="s">
        <v>4938</v>
      </c>
      <c r="N1858" s="90"/>
      <c r="O1858" s="86" t="s">
        <v>961</v>
      </c>
      <c r="P1858" s="89" t="s">
        <v>2244</v>
      </c>
      <c r="Q1858" s="89"/>
      <c r="R1858"/>
      <c r="S1858" t="str">
        <f t="shared" si="481"/>
        <v>NOT EQUAL</v>
      </c>
      <c r="T1858" t="str">
        <f>IF(ISNA(VLOOKUP(AF1858,#REF!,1)),"//","")</f>
        <v/>
      </c>
      <c r="U1858"/>
      <c r="V1858">
        <f t="shared" si="385"/>
        <v>560</v>
      </c>
      <c r="W1858" s="81" t="s">
        <v>2722</v>
      </c>
      <c r="X1858" s="59" t="s">
        <v>2278</v>
      </c>
      <c r="Y1858" s="59" t="s">
        <v>2278</v>
      </c>
      <c r="Z1858" s="25" t="str">
        <f t="shared" si="482"/>
        <v>"ATOSYM"</v>
      </c>
      <c r="AA1858" s="25" t="str">
        <f t="shared" si="477"/>
        <v>ATOSYM</v>
      </c>
      <c r="AB1858" s="1">
        <f t="shared" si="483"/>
        <v>1814</v>
      </c>
      <c r="AC1858" t="str">
        <f t="shared" si="478"/>
        <v>ITM_EE_A2S</v>
      </c>
      <c r="AD1858" s="136" t="str">
        <f>IF(ISNA(VLOOKUP(AA1858,Sheet2!J:J,1,0)),"//","")</f>
        <v>//</v>
      </c>
      <c r="AF1858" s="94" t="str">
        <f t="shared" si="479"/>
        <v>ATOSYM</v>
      </c>
      <c r="AG1858" t="b">
        <f t="shared" si="480"/>
        <v>1</v>
      </c>
    </row>
    <row r="1859" spans="1:33">
      <c r="A1859" s="216">
        <f t="shared" si="465"/>
        <v>1859</v>
      </c>
      <c r="B1859" s="217">
        <f t="shared" si="466"/>
        <v>1815</v>
      </c>
      <c r="C1859" s="86" t="s">
        <v>3787</v>
      </c>
      <c r="D1859" s="193">
        <v>8</v>
      </c>
      <c r="E1859" s="87" t="s">
        <v>1396</v>
      </c>
      <c r="F1859" s="87" t="s">
        <v>964</v>
      </c>
      <c r="G1859" s="88">
        <v>0</v>
      </c>
      <c r="H1859" s="88">
        <v>0</v>
      </c>
      <c r="I1859" s="151" t="s">
        <v>3</v>
      </c>
      <c r="J1859" s="87" t="s">
        <v>1406</v>
      </c>
      <c r="K1859" s="89" t="s">
        <v>4017</v>
      </c>
      <c r="L1859" s="90" t="s">
        <v>4878</v>
      </c>
      <c r="M1859" s="90" t="s">
        <v>4938</v>
      </c>
      <c r="N1859" s="90"/>
      <c r="O1859" s="86" t="s">
        <v>961</v>
      </c>
      <c r="P1859" s="89" t="s">
        <v>2245</v>
      </c>
      <c r="Q1859" s="89"/>
      <c r="R1859"/>
      <c r="S1859" t="str">
        <f t="shared" si="481"/>
        <v>NOT EQUAL</v>
      </c>
      <c r="T1859" t="str">
        <f>IF(ISNA(VLOOKUP(AF1859,#REF!,1)),"//","")</f>
        <v/>
      </c>
      <c r="U1859"/>
      <c r="V1859">
        <f t="shared" si="385"/>
        <v>561</v>
      </c>
      <c r="W1859" s="81" t="s">
        <v>2722</v>
      </c>
      <c r="X1859" s="59" t="s">
        <v>2278</v>
      </c>
      <c r="Y1859" s="59" t="s">
        <v>2278</v>
      </c>
      <c r="Z1859" s="25" t="str">
        <f t="shared" si="482"/>
        <v>"SYMTOA"</v>
      </c>
      <c r="AA1859" s="25" t="str">
        <f t="shared" si="477"/>
        <v>SYMTOA</v>
      </c>
      <c r="AB1859" s="1">
        <f t="shared" si="483"/>
        <v>1815</v>
      </c>
      <c r="AC1859" t="str">
        <f t="shared" si="478"/>
        <v>ITM_EE_S2A</v>
      </c>
      <c r="AD1859" s="136" t="str">
        <f>IF(ISNA(VLOOKUP(AA1859,Sheet2!J:J,1,0)),"//","")</f>
        <v>//</v>
      </c>
      <c r="AF1859" s="94" t="str">
        <f t="shared" si="479"/>
        <v>SYMTOA</v>
      </c>
      <c r="AG1859" t="b">
        <f t="shared" si="480"/>
        <v>1</v>
      </c>
    </row>
    <row r="1860" spans="1:33">
      <c r="A1860" s="216">
        <f t="shared" si="465"/>
        <v>1860</v>
      </c>
      <c r="B1860" s="217">
        <f t="shared" si="466"/>
        <v>1816</v>
      </c>
      <c r="C1860" s="86" t="s">
        <v>3787</v>
      </c>
      <c r="D1860" s="193">
        <v>10</v>
      </c>
      <c r="E1860" s="87" t="s">
        <v>1397</v>
      </c>
      <c r="F1860" s="87" t="s">
        <v>1397</v>
      </c>
      <c r="G1860" s="88">
        <v>0</v>
      </c>
      <c r="H1860" s="88">
        <v>0</v>
      </c>
      <c r="I1860" s="151" t="s">
        <v>3</v>
      </c>
      <c r="J1860" s="87" t="s">
        <v>1406</v>
      </c>
      <c r="K1860" s="89" t="s">
        <v>4017</v>
      </c>
      <c r="L1860" s="90" t="s">
        <v>4878</v>
      </c>
      <c r="M1860" s="90" t="s">
        <v>4938</v>
      </c>
      <c r="N1860" s="90"/>
      <c r="O1860" s="86" t="s">
        <v>961</v>
      </c>
      <c r="P1860" s="89" t="s">
        <v>2247</v>
      </c>
      <c r="Q1860" s="89"/>
      <c r="R1860"/>
      <c r="S1860" t="str">
        <f t="shared" si="481"/>
        <v/>
      </c>
      <c r="T1860" t="str">
        <f>IF(ISNA(VLOOKUP(AF1860,#REF!,1)),"//","")</f>
        <v/>
      </c>
      <c r="U1860"/>
      <c r="V1860">
        <f t="shared" si="385"/>
        <v>562</v>
      </c>
      <c r="W1860" s="81" t="s">
        <v>2722</v>
      </c>
      <c r="X1860" s="59" t="s">
        <v>2278</v>
      </c>
      <c r="Y1860" s="59" t="s">
        <v>2278</v>
      </c>
      <c r="Z1860" s="25" t="str">
        <f t="shared" si="482"/>
        <v>"E^" STD_THETA "J"</v>
      </c>
      <c r="AA1860" s="25" t="str">
        <f t="shared" si="477"/>
        <v>E^THETAJ</v>
      </c>
      <c r="AB1860" s="1">
        <f t="shared" si="483"/>
        <v>1816</v>
      </c>
      <c r="AC1860" t="str">
        <f t="shared" si="478"/>
        <v>ITM_EE_EXP_TH</v>
      </c>
      <c r="AD1860" s="136" t="str">
        <f>IF(ISNA(VLOOKUP(AA1860,Sheet2!J:J,1,0)),"//","")</f>
        <v>//</v>
      </c>
      <c r="AF1860" s="94" t="str">
        <f t="shared" si="479"/>
        <v>E^THETAJ</v>
      </c>
      <c r="AG1860" t="b">
        <f t="shared" si="480"/>
        <v>1</v>
      </c>
    </row>
    <row r="1861" spans="1:33">
      <c r="A1861" s="216">
        <f t="shared" si="465"/>
        <v>1861</v>
      </c>
      <c r="B1861" s="217">
        <f t="shared" si="466"/>
        <v>1817</v>
      </c>
      <c r="C1861" s="86" t="s">
        <v>3787</v>
      </c>
      <c r="D1861" s="193">
        <v>11</v>
      </c>
      <c r="E1861" s="87" t="s">
        <v>966</v>
      </c>
      <c r="F1861" s="87" t="s">
        <v>966</v>
      </c>
      <c r="G1861" s="88">
        <v>0</v>
      </c>
      <c r="H1861" s="88">
        <v>0</v>
      </c>
      <c r="I1861" s="151" t="s">
        <v>3</v>
      </c>
      <c r="J1861" s="87" t="s">
        <v>1406</v>
      </c>
      <c r="K1861" s="89" t="s">
        <v>4017</v>
      </c>
      <c r="L1861" s="90" t="s">
        <v>4878</v>
      </c>
      <c r="M1861" s="90" t="s">
        <v>4938</v>
      </c>
      <c r="N1861" s="90"/>
      <c r="O1861" s="86" t="s">
        <v>961</v>
      </c>
      <c r="P1861" s="89" t="s">
        <v>2248</v>
      </c>
      <c r="Q1861" s="89"/>
      <c r="R1861"/>
      <c r="S1861" t="str">
        <f t="shared" si="481"/>
        <v/>
      </c>
      <c r="T1861" t="str">
        <f>IF(ISNA(VLOOKUP(AF1861,#REF!,1)),"//","")</f>
        <v/>
      </c>
      <c r="U1861"/>
      <c r="V1861">
        <f t="shared" si="385"/>
        <v>563</v>
      </c>
      <c r="W1861" s="81" t="s">
        <v>2722</v>
      </c>
      <c r="X1861" s="59" t="s">
        <v>2278</v>
      </c>
      <c r="Y1861" s="59" t="s">
        <v>2278</v>
      </c>
      <c r="Z1861" s="25" t="str">
        <f t="shared" si="482"/>
        <v>"STO" STD_SPACE_3_PER_EM "3Z"</v>
      </c>
      <c r="AA1861" s="25" t="str">
        <f t="shared" si="477"/>
        <v>STO3Z</v>
      </c>
      <c r="AB1861" s="1">
        <f t="shared" si="483"/>
        <v>1817</v>
      </c>
      <c r="AC1861" t="str">
        <f t="shared" si="478"/>
        <v>ITM_EE_STO_Z</v>
      </c>
      <c r="AD1861" s="136" t="str">
        <f>IF(ISNA(VLOOKUP(AA1861,Sheet2!J:J,1,0)),"//","")</f>
        <v>//</v>
      </c>
      <c r="AF1861" s="94" t="str">
        <f t="shared" si="479"/>
        <v>STO3Z</v>
      </c>
      <c r="AG1861" t="b">
        <f t="shared" si="480"/>
        <v>1</v>
      </c>
    </row>
    <row r="1862" spans="1:33">
      <c r="A1862" s="216">
        <f t="shared" si="465"/>
        <v>1862</v>
      </c>
      <c r="B1862" s="217">
        <f t="shared" si="466"/>
        <v>1818</v>
      </c>
      <c r="C1862" s="86" t="s">
        <v>3787</v>
      </c>
      <c r="D1862" s="193">
        <v>12</v>
      </c>
      <c r="E1862" s="87" t="s">
        <v>967</v>
      </c>
      <c r="F1862" s="87" t="s">
        <v>967</v>
      </c>
      <c r="G1862" s="88">
        <v>0</v>
      </c>
      <c r="H1862" s="88">
        <v>0</v>
      </c>
      <c r="I1862" s="151" t="s">
        <v>3</v>
      </c>
      <c r="J1862" s="87" t="s">
        <v>1406</v>
      </c>
      <c r="K1862" s="89" t="s">
        <v>4017</v>
      </c>
      <c r="L1862" s="90" t="s">
        <v>4878</v>
      </c>
      <c r="M1862" s="90" t="s">
        <v>4938</v>
      </c>
      <c r="N1862" s="90"/>
      <c r="O1862" s="86" t="s">
        <v>961</v>
      </c>
      <c r="P1862" s="89" t="s">
        <v>2249</v>
      </c>
      <c r="Q1862" s="89"/>
      <c r="R1862"/>
      <c r="S1862" t="str">
        <f t="shared" si="481"/>
        <v/>
      </c>
      <c r="T1862" t="str">
        <f>IF(ISNA(VLOOKUP(AF1862,#REF!,1)),"//","")</f>
        <v/>
      </c>
      <c r="U1862"/>
      <c r="V1862">
        <f t="shared" si="385"/>
        <v>564</v>
      </c>
      <c r="W1862" s="81" t="s">
        <v>2722</v>
      </c>
      <c r="X1862" s="59" t="s">
        <v>2278</v>
      </c>
      <c r="Y1862" s="59" t="s">
        <v>2278</v>
      </c>
      <c r="Z1862" s="25" t="str">
        <f t="shared" si="482"/>
        <v>"RCL" STD_SPACE_3_PER_EM "3Z"</v>
      </c>
      <c r="AA1862" s="25" t="str">
        <f t="shared" si="477"/>
        <v>RCL3Z</v>
      </c>
      <c r="AB1862" s="1">
        <f t="shared" si="483"/>
        <v>1818</v>
      </c>
      <c r="AC1862" t="str">
        <f t="shared" si="478"/>
        <v>ITM_EE_RCL_Z</v>
      </c>
      <c r="AD1862" s="136" t="str">
        <f>IF(ISNA(VLOOKUP(AA1862,Sheet2!J:J,1,0)),"//","")</f>
        <v>//</v>
      </c>
      <c r="AF1862" s="94" t="str">
        <f t="shared" si="479"/>
        <v>RCL3Z</v>
      </c>
      <c r="AG1862" t="b">
        <f t="shared" si="480"/>
        <v>1</v>
      </c>
    </row>
    <row r="1863" spans="1:33">
      <c r="A1863" s="216">
        <f t="shared" si="465"/>
        <v>1863</v>
      </c>
      <c r="B1863" s="217">
        <f t="shared" si="466"/>
        <v>1819</v>
      </c>
      <c r="C1863" s="86" t="s">
        <v>3787</v>
      </c>
      <c r="D1863" s="193">
        <v>13</v>
      </c>
      <c r="E1863" s="87" t="s">
        <v>968</v>
      </c>
      <c r="F1863" s="87" t="s">
        <v>968</v>
      </c>
      <c r="G1863" s="88">
        <v>0</v>
      </c>
      <c r="H1863" s="88">
        <v>0</v>
      </c>
      <c r="I1863" s="151" t="s">
        <v>3</v>
      </c>
      <c r="J1863" s="87" t="s">
        <v>1406</v>
      </c>
      <c r="K1863" s="89" t="s">
        <v>4017</v>
      </c>
      <c r="L1863" s="90" t="s">
        <v>4878</v>
      </c>
      <c r="M1863" s="90" t="s">
        <v>4938</v>
      </c>
      <c r="N1863" s="90"/>
      <c r="O1863" s="86" t="s">
        <v>961</v>
      </c>
      <c r="P1863" s="89" t="s">
        <v>2250</v>
      </c>
      <c r="Q1863" s="89"/>
      <c r="R1863"/>
      <c r="S1863" t="str">
        <f t="shared" si="481"/>
        <v/>
      </c>
      <c r="T1863" t="str">
        <f>IF(ISNA(VLOOKUP(AF1863,#REF!,1)),"//","")</f>
        <v/>
      </c>
      <c r="U1863"/>
      <c r="V1863">
        <f t="shared" si="385"/>
        <v>565</v>
      </c>
      <c r="W1863" s="81" t="s">
        <v>2722</v>
      </c>
      <c r="X1863" s="59" t="s">
        <v>2278</v>
      </c>
      <c r="Y1863" s="59" t="s">
        <v>2278</v>
      </c>
      <c r="Z1863" s="25" t="str">
        <f t="shared" si="482"/>
        <v>"STO" STD_SPACE_3_PER_EM "3V"</v>
      </c>
      <c r="AA1863" s="25" t="str">
        <f t="shared" si="477"/>
        <v>STO3V</v>
      </c>
      <c r="AB1863" s="1">
        <f t="shared" si="483"/>
        <v>1819</v>
      </c>
      <c r="AC1863" t="str">
        <f t="shared" si="478"/>
        <v>ITM_EE_STO_V</v>
      </c>
      <c r="AD1863" s="136" t="str">
        <f>IF(ISNA(VLOOKUP(AA1863,Sheet2!J:J,1,0)),"//","")</f>
        <v>//</v>
      </c>
      <c r="AF1863" s="94" t="str">
        <f t="shared" si="479"/>
        <v>STO3V</v>
      </c>
      <c r="AG1863" t="b">
        <f t="shared" si="480"/>
        <v>1</v>
      </c>
    </row>
    <row r="1864" spans="1:33">
      <c r="A1864" s="216">
        <f t="shared" si="465"/>
        <v>1864</v>
      </c>
      <c r="B1864" s="217">
        <f t="shared" si="466"/>
        <v>1820</v>
      </c>
      <c r="C1864" s="86" t="s">
        <v>3787</v>
      </c>
      <c r="D1864" s="193">
        <v>14</v>
      </c>
      <c r="E1864" s="87" t="s">
        <v>969</v>
      </c>
      <c r="F1864" s="87" t="s">
        <v>969</v>
      </c>
      <c r="G1864" s="88">
        <v>0</v>
      </c>
      <c r="H1864" s="88">
        <v>0</v>
      </c>
      <c r="I1864" s="151" t="s">
        <v>3</v>
      </c>
      <c r="J1864" s="87" t="s">
        <v>1406</v>
      </c>
      <c r="K1864" s="89" t="s">
        <v>4017</v>
      </c>
      <c r="L1864" s="90" t="s">
        <v>4878</v>
      </c>
      <c r="M1864" s="90" t="s">
        <v>4938</v>
      </c>
      <c r="N1864" s="90"/>
      <c r="O1864" s="86" t="s">
        <v>961</v>
      </c>
      <c r="P1864" s="89" t="s">
        <v>2251</v>
      </c>
      <c r="Q1864" s="89"/>
      <c r="R1864"/>
      <c r="S1864" t="str">
        <f t="shared" si="481"/>
        <v/>
      </c>
      <c r="T1864" t="str">
        <f>IF(ISNA(VLOOKUP(AF1864,#REF!,1)),"//","")</f>
        <v/>
      </c>
      <c r="U1864"/>
      <c r="V1864">
        <f t="shared" si="385"/>
        <v>566</v>
      </c>
      <c r="W1864" s="81" t="s">
        <v>2722</v>
      </c>
      <c r="X1864" s="59" t="s">
        <v>2278</v>
      </c>
      <c r="Y1864" s="59" t="s">
        <v>2278</v>
      </c>
      <c r="Z1864" s="25" t="str">
        <f t="shared" si="482"/>
        <v>"RCL" STD_SPACE_3_PER_EM "3V"</v>
      </c>
      <c r="AA1864" s="25" t="str">
        <f t="shared" si="477"/>
        <v>RCL3V</v>
      </c>
      <c r="AB1864" s="1">
        <f t="shared" si="483"/>
        <v>1820</v>
      </c>
      <c r="AC1864" t="str">
        <f t="shared" si="478"/>
        <v>ITM_EE_RCL_V</v>
      </c>
      <c r="AD1864" s="136" t="str">
        <f>IF(ISNA(VLOOKUP(AA1864,Sheet2!J:J,1,0)),"//","")</f>
        <v>//</v>
      </c>
      <c r="AF1864" s="94" t="str">
        <f t="shared" si="479"/>
        <v>RCL3V</v>
      </c>
      <c r="AG1864" t="b">
        <f t="shared" si="480"/>
        <v>1</v>
      </c>
    </row>
    <row r="1865" spans="1:33">
      <c r="A1865" s="216">
        <f t="shared" si="465"/>
        <v>1865</v>
      </c>
      <c r="B1865" s="217">
        <f t="shared" si="466"/>
        <v>1821</v>
      </c>
      <c r="C1865" s="86" t="s">
        <v>3787</v>
      </c>
      <c r="D1865" s="193">
        <v>15</v>
      </c>
      <c r="E1865" s="87" t="s">
        <v>970</v>
      </c>
      <c r="F1865" s="87" t="s">
        <v>970</v>
      </c>
      <c r="G1865" s="88">
        <v>0</v>
      </c>
      <c r="H1865" s="88">
        <v>0</v>
      </c>
      <c r="I1865" s="151" t="s">
        <v>3</v>
      </c>
      <c r="J1865" s="87" t="s">
        <v>1406</v>
      </c>
      <c r="K1865" s="89" t="s">
        <v>4017</v>
      </c>
      <c r="L1865" s="90" t="s">
        <v>4878</v>
      </c>
      <c r="M1865" s="90" t="s">
        <v>4938</v>
      </c>
      <c r="N1865" s="90"/>
      <c r="O1865" s="86" t="s">
        <v>961</v>
      </c>
      <c r="P1865" s="89" t="s">
        <v>2252</v>
      </c>
      <c r="Q1865" s="89"/>
      <c r="R1865"/>
      <c r="S1865" t="str">
        <f t="shared" si="481"/>
        <v/>
      </c>
      <c r="T1865" t="str">
        <f>IF(ISNA(VLOOKUP(AF1865,#REF!,1)),"//","")</f>
        <v/>
      </c>
      <c r="U1865"/>
      <c r="V1865">
        <f t="shared" si="385"/>
        <v>567</v>
      </c>
      <c r="W1865" s="81" t="s">
        <v>2722</v>
      </c>
      <c r="X1865" s="59" t="s">
        <v>2278</v>
      </c>
      <c r="Y1865" s="59" t="s">
        <v>2278</v>
      </c>
      <c r="Z1865" s="25" t="str">
        <f t="shared" si="482"/>
        <v>"STO" STD_SPACE_3_PER_EM "3I"</v>
      </c>
      <c r="AA1865" s="25" t="str">
        <f t="shared" si="477"/>
        <v>STO3I</v>
      </c>
      <c r="AB1865" s="1">
        <f t="shared" si="483"/>
        <v>1821</v>
      </c>
      <c r="AC1865" t="str">
        <f t="shared" si="478"/>
        <v>ITM_EE_STO_I</v>
      </c>
      <c r="AD1865" s="136" t="str">
        <f>IF(ISNA(VLOOKUP(AA1865,Sheet2!J:J,1,0)),"//","")</f>
        <v>//</v>
      </c>
      <c r="AF1865" s="94" t="str">
        <f t="shared" si="479"/>
        <v>STO3I</v>
      </c>
      <c r="AG1865" t="b">
        <f t="shared" si="480"/>
        <v>1</v>
      </c>
    </row>
    <row r="1866" spans="1:33">
      <c r="A1866" s="216">
        <f t="shared" si="465"/>
        <v>1866</v>
      </c>
      <c r="B1866" s="217">
        <f t="shared" si="466"/>
        <v>1822</v>
      </c>
      <c r="C1866" s="86" t="s">
        <v>3787</v>
      </c>
      <c r="D1866" s="193">
        <v>16</v>
      </c>
      <c r="E1866" s="87" t="s">
        <v>971</v>
      </c>
      <c r="F1866" s="87" t="s">
        <v>971</v>
      </c>
      <c r="G1866" s="88">
        <v>0</v>
      </c>
      <c r="H1866" s="88">
        <v>0</v>
      </c>
      <c r="I1866" s="151" t="s">
        <v>3</v>
      </c>
      <c r="J1866" s="87" t="s">
        <v>1406</v>
      </c>
      <c r="K1866" s="89" t="s">
        <v>4017</v>
      </c>
      <c r="L1866" s="90" t="s">
        <v>4878</v>
      </c>
      <c r="M1866" s="90" t="s">
        <v>4938</v>
      </c>
      <c r="N1866" s="90"/>
      <c r="O1866" s="86" t="s">
        <v>961</v>
      </c>
      <c r="P1866" s="89" t="s">
        <v>2253</v>
      </c>
      <c r="Q1866" s="89"/>
      <c r="R1866"/>
      <c r="S1866" t="str">
        <f t="shared" si="481"/>
        <v/>
      </c>
      <c r="T1866" t="str">
        <f>IF(ISNA(VLOOKUP(AF1866,#REF!,1)),"//","")</f>
        <v/>
      </c>
      <c r="U1866"/>
      <c r="V1866">
        <f t="shared" si="385"/>
        <v>568</v>
      </c>
      <c r="W1866" s="81" t="s">
        <v>2722</v>
      </c>
      <c r="X1866" s="59" t="s">
        <v>2278</v>
      </c>
      <c r="Y1866" s="59" t="s">
        <v>2278</v>
      </c>
      <c r="Z1866" s="25" t="str">
        <f t="shared" si="482"/>
        <v>"RCL" STD_SPACE_3_PER_EM "3I"</v>
      </c>
      <c r="AA1866" s="25" t="str">
        <f t="shared" si="477"/>
        <v>RCL3I</v>
      </c>
      <c r="AB1866" s="1">
        <f t="shared" si="483"/>
        <v>1822</v>
      </c>
      <c r="AC1866" t="str">
        <f t="shared" si="478"/>
        <v>ITM_EE_RCL_I</v>
      </c>
      <c r="AD1866" s="136" t="str">
        <f>IF(ISNA(VLOOKUP(AA1866,Sheet2!J:J,1,0)),"//","")</f>
        <v>//</v>
      </c>
      <c r="AF1866" s="94" t="str">
        <f t="shared" si="479"/>
        <v>RCL3I</v>
      </c>
      <c r="AG1866" t="b">
        <f t="shared" si="480"/>
        <v>1</v>
      </c>
    </row>
    <row r="1867" spans="1:33">
      <c r="A1867" s="216">
        <f t="shared" si="465"/>
        <v>1867</v>
      </c>
      <c r="B1867" s="217">
        <f t="shared" si="466"/>
        <v>1823</v>
      </c>
      <c r="C1867" s="86" t="s">
        <v>3787</v>
      </c>
      <c r="D1867" s="193">
        <v>17</v>
      </c>
      <c r="E1867" s="87" t="s">
        <v>2280</v>
      </c>
      <c r="F1867" s="87" t="s">
        <v>1398</v>
      </c>
      <c r="G1867" s="88">
        <v>0</v>
      </c>
      <c r="H1867" s="88">
        <v>0</v>
      </c>
      <c r="I1867" s="151" t="s">
        <v>3</v>
      </c>
      <c r="J1867" s="87" t="s">
        <v>1406</v>
      </c>
      <c r="K1867" s="89" t="s">
        <v>4017</v>
      </c>
      <c r="L1867" s="90" t="s">
        <v>4878</v>
      </c>
      <c r="M1867" s="90" t="s">
        <v>4938</v>
      </c>
      <c r="N1867" s="90"/>
      <c r="O1867" s="86" t="s">
        <v>961</v>
      </c>
      <c r="P1867" s="89" t="s">
        <v>2254</v>
      </c>
      <c r="Q1867" s="89"/>
      <c r="R1867"/>
      <c r="S1867" t="str">
        <f t="shared" si="481"/>
        <v>NOT EQUAL</v>
      </c>
      <c r="T1867" t="str">
        <f>IF(ISNA(VLOOKUP(AF1867,#REF!,1)),"//","")</f>
        <v/>
      </c>
      <c r="U1867"/>
      <c r="V1867">
        <f t="shared" si="385"/>
        <v>569</v>
      </c>
      <c r="W1867" s="81" t="s">
        <v>2722</v>
      </c>
      <c r="X1867" s="59" t="s">
        <v>2278</v>
      </c>
      <c r="Y1867" s="59" t="s">
        <v>2278</v>
      </c>
      <c r="Z1867" s="25" t="str">
        <f t="shared" si="482"/>
        <v>"3V" STD_DIVIDE "3I"</v>
      </c>
      <c r="AA1867" s="25" t="str">
        <f t="shared" si="477"/>
        <v>3V/3I</v>
      </c>
      <c r="AB1867" s="1">
        <f t="shared" si="483"/>
        <v>1823</v>
      </c>
      <c r="AC1867" t="str">
        <f t="shared" si="478"/>
        <v>ITM_EE_STO_V_I</v>
      </c>
      <c r="AD1867" s="136" t="str">
        <f>IF(ISNA(VLOOKUP(AA1867,Sheet2!J:J,1,0)),"//","")</f>
        <v>//</v>
      </c>
      <c r="AF1867" s="94" t="str">
        <f t="shared" si="479"/>
        <v>3V/3I</v>
      </c>
      <c r="AG1867" t="b">
        <f t="shared" si="480"/>
        <v>1</v>
      </c>
    </row>
    <row r="1868" spans="1:33">
      <c r="A1868" s="216">
        <f t="shared" si="465"/>
        <v>1868</v>
      </c>
      <c r="B1868" s="217">
        <f t="shared" si="466"/>
        <v>1824</v>
      </c>
      <c r="C1868" s="86" t="s">
        <v>3787</v>
      </c>
      <c r="D1868" s="193">
        <v>18</v>
      </c>
      <c r="E1868" s="87" t="s">
        <v>2281</v>
      </c>
      <c r="F1868" s="87" t="s">
        <v>1399</v>
      </c>
      <c r="G1868" s="88">
        <v>0</v>
      </c>
      <c r="H1868" s="88">
        <v>0</v>
      </c>
      <c r="I1868" s="151" t="s">
        <v>3</v>
      </c>
      <c r="J1868" s="87" t="s">
        <v>1406</v>
      </c>
      <c r="K1868" s="89" t="s">
        <v>4017</v>
      </c>
      <c r="L1868" s="90" t="s">
        <v>4878</v>
      </c>
      <c r="M1868" s="90" t="s">
        <v>4938</v>
      </c>
      <c r="N1868" s="90"/>
      <c r="O1868" s="86" t="s">
        <v>961</v>
      </c>
      <c r="P1868" s="89" t="s">
        <v>2255</v>
      </c>
      <c r="Q1868" s="89"/>
      <c r="R1868"/>
      <c r="S1868" t="str">
        <f t="shared" si="481"/>
        <v>NOT EQUAL</v>
      </c>
      <c r="T1868" t="str">
        <f>IF(ISNA(VLOOKUP(AF1868,#REF!,1)),"//","")</f>
        <v/>
      </c>
      <c r="U1868"/>
      <c r="V1868">
        <f t="shared" si="385"/>
        <v>570</v>
      </c>
      <c r="W1868" s="81" t="s">
        <v>2722</v>
      </c>
      <c r="X1868" s="59" t="s">
        <v>2278</v>
      </c>
      <c r="Y1868" s="59" t="s">
        <v>2662</v>
      </c>
      <c r="Z1868" s="25" t="str">
        <f t="shared" si="482"/>
        <v>"3I" STD_CROSS "3Z"</v>
      </c>
      <c r="AA1868" s="25" t="str">
        <f t="shared" si="477"/>
        <v>3Ix3Z</v>
      </c>
      <c r="AB1868" s="1">
        <f t="shared" si="483"/>
        <v>1824</v>
      </c>
      <c r="AC1868" t="str">
        <f t="shared" si="478"/>
        <v>ITM_EE_STO_IR</v>
      </c>
      <c r="AD1868" s="136" t="str">
        <f>IF(ISNA(VLOOKUP(AA1868,Sheet2!J:J,1,0)),"//","")</f>
        <v>//</v>
      </c>
      <c r="AF1868" s="94" t="str">
        <f t="shared" si="479"/>
        <v>3I*3Z</v>
      </c>
      <c r="AG1868" t="b">
        <f t="shared" si="480"/>
        <v>0</v>
      </c>
    </row>
    <row r="1869" spans="1:33">
      <c r="A1869" s="216">
        <f t="shared" si="465"/>
        <v>1869</v>
      </c>
      <c r="B1869" s="217">
        <f t="shared" si="466"/>
        <v>1825</v>
      </c>
      <c r="C1869" s="86" t="s">
        <v>3787</v>
      </c>
      <c r="D1869" s="193">
        <v>19</v>
      </c>
      <c r="E1869" s="87" t="s">
        <v>2282</v>
      </c>
      <c r="F1869" s="87" t="s">
        <v>1400</v>
      </c>
      <c r="G1869" s="88">
        <v>0</v>
      </c>
      <c r="H1869" s="88">
        <v>0</v>
      </c>
      <c r="I1869" s="151" t="s">
        <v>3</v>
      </c>
      <c r="J1869" s="87" t="s">
        <v>1406</v>
      </c>
      <c r="K1869" s="89" t="s">
        <v>4017</v>
      </c>
      <c r="L1869" s="90" t="s">
        <v>4878</v>
      </c>
      <c r="M1869" s="90" t="s">
        <v>4938</v>
      </c>
      <c r="N1869" s="90"/>
      <c r="O1869" s="86" t="s">
        <v>961</v>
      </c>
      <c r="P1869" s="89" t="s">
        <v>2256</v>
      </c>
      <c r="Q1869" s="89"/>
      <c r="R1869"/>
      <c r="S1869" t="str">
        <f t="shared" si="481"/>
        <v>NOT EQUAL</v>
      </c>
      <c r="T1869" t="str">
        <f>IF(ISNA(VLOOKUP(AF1869,#REF!,1)),"//","")</f>
        <v/>
      </c>
      <c r="U1869"/>
      <c r="V1869">
        <f t="shared" si="385"/>
        <v>571</v>
      </c>
      <c r="W1869" s="81" t="s">
        <v>2722</v>
      </c>
      <c r="X1869" s="59" t="s">
        <v>2278</v>
      </c>
      <c r="Y1869" s="59" t="s">
        <v>2278</v>
      </c>
      <c r="Z1869" s="25" t="str">
        <f t="shared" si="482"/>
        <v>"3V" STD_DIVIDE "3Z"</v>
      </c>
      <c r="AA1869" s="25" t="str">
        <f t="shared" si="477"/>
        <v>3V/3Z</v>
      </c>
      <c r="AB1869" s="1">
        <f t="shared" si="483"/>
        <v>1825</v>
      </c>
      <c r="AC1869" t="str">
        <f t="shared" si="478"/>
        <v>ITM_EE_STO_V_Z</v>
      </c>
      <c r="AD1869" s="136" t="str">
        <f>IF(ISNA(VLOOKUP(AA1869,Sheet2!J:J,1,0)),"//","")</f>
        <v>//</v>
      </c>
      <c r="AF1869" s="94" t="str">
        <f t="shared" si="479"/>
        <v>3V/3Z</v>
      </c>
      <c r="AG1869" t="b">
        <f t="shared" si="480"/>
        <v>1</v>
      </c>
    </row>
    <row r="1870" spans="1:33">
      <c r="A1870" s="216">
        <f t="shared" si="465"/>
        <v>1870</v>
      </c>
      <c r="B1870" s="217">
        <f t="shared" si="466"/>
        <v>1826</v>
      </c>
      <c r="C1870" s="86" t="s">
        <v>3787</v>
      </c>
      <c r="D1870" s="193">
        <v>20</v>
      </c>
      <c r="E1870" s="87" t="s">
        <v>1401</v>
      </c>
      <c r="F1870" s="87" t="s">
        <v>1401</v>
      </c>
      <c r="G1870" s="88">
        <v>0</v>
      </c>
      <c r="H1870" s="88">
        <v>0</v>
      </c>
      <c r="I1870" s="151" t="s">
        <v>3</v>
      </c>
      <c r="J1870" s="87" t="s">
        <v>1406</v>
      </c>
      <c r="K1870" s="89" t="s">
        <v>4017</v>
      </c>
      <c r="L1870" s="90" t="s">
        <v>4878</v>
      </c>
      <c r="M1870" s="90" t="s">
        <v>4938</v>
      </c>
      <c r="N1870" s="90"/>
      <c r="O1870" s="86" t="s">
        <v>961</v>
      </c>
      <c r="P1870" s="89" t="s">
        <v>2257</v>
      </c>
      <c r="Q1870" s="89"/>
      <c r="R1870"/>
      <c r="S1870" t="str">
        <f t="shared" si="481"/>
        <v/>
      </c>
      <c r="T1870" t="str">
        <f>IF(ISNA(VLOOKUP(AF1870,#REF!,1)),"//","")</f>
        <v/>
      </c>
      <c r="U1870"/>
      <c r="V1870">
        <f t="shared" si="385"/>
        <v>572</v>
      </c>
      <c r="W1870" s="81" t="s">
        <v>2722</v>
      </c>
      <c r="X1870" s="59" t="s">
        <v>2278</v>
      </c>
      <c r="Y1870" s="59" t="s">
        <v>2278</v>
      </c>
      <c r="Z1870" s="25" t="str">
        <f t="shared" si="482"/>
        <v>"X" STD_SPACE_3_PER_EM STD_RIGHT_ARROW STD_SPACE_3_PER_EM "BAL"</v>
      </c>
      <c r="AA1870" s="25" t="str">
        <f t="shared" si="477"/>
        <v>X&gt;BAL</v>
      </c>
      <c r="AB1870" s="1">
        <f t="shared" si="483"/>
        <v>1826</v>
      </c>
      <c r="AC1870" t="str">
        <f t="shared" si="478"/>
        <v>ITM_EE_X2BAL</v>
      </c>
      <c r="AD1870" s="136" t="str">
        <f>IF(ISNA(VLOOKUP(AA1870,Sheet2!J:J,1,0)),"//","")</f>
        <v>//</v>
      </c>
      <c r="AF1870" s="94" t="str">
        <f t="shared" si="479"/>
        <v>X&gt;BAL</v>
      </c>
      <c r="AG1870" t="b">
        <f t="shared" si="480"/>
        <v>1</v>
      </c>
    </row>
    <row r="1871" spans="1:33">
      <c r="A1871" s="216">
        <f t="shared" si="465"/>
        <v>1871</v>
      </c>
      <c r="B1871" s="217">
        <f t="shared" si="466"/>
        <v>1827</v>
      </c>
      <c r="C1871" s="86" t="s">
        <v>3787</v>
      </c>
      <c r="D1871" s="193">
        <v>45</v>
      </c>
      <c r="E1871" s="87" t="s">
        <v>527</v>
      </c>
      <c r="F1871" s="87" t="s">
        <v>343</v>
      </c>
      <c r="G1871" s="88">
        <v>0</v>
      </c>
      <c r="H1871" s="88">
        <v>0</v>
      </c>
      <c r="I1871" s="156" t="s">
        <v>1</v>
      </c>
      <c r="J1871" s="87" t="s">
        <v>1407</v>
      </c>
      <c r="K1871" s="89" t="s">
        <v>3853</v>
      </c>
      <c r="L1871" s="90" t="s">
        <v>4878</v>
      </c>
      <c r="M1871" s="90" t="s">
        <v>4938</v>
      </c>
      <c r="N1871" s="90"/>
      <c r="O1871" s="86"/>
      <c r="P1871" s="89" t="s">
        <v>4752</v>
      </c>
      <c r="Q1871" s="89"/>
      <c r="R1871"/>
      <c r="S1871" t="str">
        <f t="shared" si="481"/>
        <v>NOT EQUAL</v>
      </c>
      <c r="T1871" t="str">
        <f>IF(ISNA(VLOOKUP(AF1871,#REF!,1)),"//","")</f>
        <v/>
      </c>
      <c r="U1871"/>
      <c r="V1871">
        <f t="shared" si="385"/>
        <v>573</v>
      </c>
      <c r="W1871" s="81" t="s">
        <v>2766</v>
      </c>
      <c r="X1871" s="59" t="s">
        <v>2278</v>
      </c>
      <c r="Y1871" s="59" t="s">
        <v>4757</v>
      </c>
      <c r="Z1871" s="25" t="str">
        <f t="shared" si="482"/>
        <v/>
      </c>
      <c r="AA1871" s="25" t="str">
        <f t="shared" si="477"/>
        <v>M.A</v>
      </c>
      <c r="AB1871" s="1">
        <f t="shared" si="483"/>
        <v>1827</v>
      </c>
      <c r="AC1871" t="str">
        <f t="shared" si="478"/>
        <v>ITM_MATX_A</v>
      </c>
      <c r="AD1871" s="136" t="str">
        <f>IF(ISNA(VLOOKUP(AA1871,Sheet2!J:J,1,0)),"//","")</f>
        <v>//</v>
      </c>
      <c r="AF1871" s="94" t="str">
        <f t="shared" si="479"/>
        <v/>
      </c>
      <c r="AG1871" t="b">
        <f t="shared" si="480"/>
        <v>0</v>
      </c>
    </row>
    <row r="1872" spans="1:33">
      <c r="A1872" s="216">
        <f t="shared" si="465"/>
        <v>1872</v>
      </c>
      <c r="B1872" s="217">
        <f t="shared" si="466"/>
        <v>1828</v>
      </c>
      <c r="C1872" s="86" t="s">
        <v>3792</v>
      </c>
      <c r="D1872" s="193" t="s">
        <v>7</v>
      </c>
      <c r="E1872" s="87" t="s">
        <v>1392</v>
      </c>
      <c r="F1872" s="87" t="s">
        <v>502</v>
      </c>
      <c r="G1872" s="92">
        <v>0</v>
      </c>
      <c r="H1872" s="92">
        <v>0</v>
      </c>
      <c r="I1872" s="151" t="s">
        <v>3</v>
      </c>
      <c r="J1872" s="87" t="s">
        <v>1406</v>
      </c>
      <c r="K1872" s="89" t="s">
        <v>4017</v>
      </c>
      <c r="L1872" s="90" t="s">
        <v>4878</v>
      </c>
      <c r="M1872" s="90" t="s">
        <v>4938</v>
      </c>
      <c r="N1872" s="90"/>
      <c r="O1872" s="90" t="s">
        <v>957</v>
      </c>
      <c r="P1872" s="89" t="s">
        <v>2238</v>
      </c>
      <c r="Q1872" s="89"/>
      <c r="R1872"/>
      <c r="S1872" t="str">
        <f t="shared" ref="S1872:S1908" si="488">IF(E1872=F1872,"","NOT EQUAL")</f>
        <v>NOT EQUAL</v>
      </c>
      <c r="T1872" t="str">
        <f>IF(ISNA(VLOOKUP(AF1872,#REF!,1)),"//","")</f>
        <v/>
      </c>
      <c r="U1872"/>
      <c r="V1872">
        <f t="shared" si="385"/>
        <v>574</v>
      </c>
      <c r="W1872" s="81" t="s">
        <v>2722</v>
      </c>
      <c r="X1872" s="59" t="s">
        <v>2278</v>
      </c>
      <c r="Y1872" s="59" t="s">
        <v>2278</v>
      </c>
      <c r="Z1872" s="25" t="str">
        <f t="shared" si="482"/>
        <v>"OP_A"</v>
      </c>
      <c r="AA1872" s="25" t="str">
        <f t="shared" si="477"/>
        <v>OP_A</v>
      </c>
      <c r="AB1872" s="1">
        <f t="shared" si="483"/>
        <v>1828</v>
      </c>
      <c r="AC1872" t="str">
        <f t="shared" si="478"/>
        <v>ITM_op_a</v>
      </c>
      <c r="AD1872" s="136" t="str">
        <f>IF(ISNA(VLOOKUP(AA1872,Sheet2!J:J,1,0)),"//","")</f>
        <v>//</v>
      </c>
      <c r="AF1872" s="94" t="str">
        <f t="shared" si="479"/>
        <v>OP_A</v>
      </c>
      <c r="AG1872" t="b">
        <f t="shared" si="480"/>
        <v>1</v>
      </c>
    </row>
    <row r="1873" spans="1:33">
      <c r="A1873" s="216">
        <f t="shared" si="465"/>
        <v>1873</v>
      </c>
      <c r="B1873" s="217">
        <f t="shared" si="466"/>
        <v>1829</v>
      </c>
      <c r="C1873" s="86" t="s">
        <v>3793</v>
      </c>
      <c r="D1873" s="193" t="s">
        <v>7</v>
      </c>
      <c r="E1873" s="87" t="s">
        <v>1393</v>
      </c>
      <c r="F1873" s="87" t="s">
        <v>958</v>
      </c>
      <c r="G1873" s="88">
        <v>0</v>
      </c>
      <c r="H1873" s="88">
        <v>0</v>
      </c>
      <c r="I1873" s="151" t="s">
        <v>3</v>
      </c>
      <c r="J1873" s="87" t="s">
        <v>1406</v>
      </c>
      <c r="K1873" s="89" t="s">
        <v>4017</v>
      </c>
      <c r="L1873" s="90" t="s">
        <v>4878</v>
      </c>
      <c r="M1873" s="90" t="s">
        <v>4938</v>
      </c>
      <c r="N1873" s="90"/>
      <c r="O1873" s="86" t="s">
        <v>1411</v>
      </c>
      <c r="P1873" s="89" t="s">
        <v>2239</v>
      </c>
      <c r="Q1873" s="89"/>
      <c r="R1873"/>
      <c r="S1873" t="str">
        <f t="shared" si="488"/>
        <v>NOT EQUAL</v>
      </c>
      <c r="T1873" t="str">
        <f>IF(ISNA(VLOOKUP(AF1873,#REF!,1)),"//","")</f>
        <v/>
      </c>
      <c r="U1873"/>
      <c r="V1873">
        <f t="shared" si="385"/>
        <v>575</v>
      </c>
      <c r="W1873" s="81" t="s">
        <v>2722</v>
      </c>
      <c r="X1873" s="59" t="s">
        <v>2278</v>
      </c>
      <c r="Y1873" s="59" t="s">
        <v>2278</v>
      </c>
      <c r="Z1873" s="25" t="str">
        <f t="shared" si="482"/>
        <v>"OP_A" STD_SUP_2</v>
      </c>
      <c r="AA1873" s="25" t="str">
        <f t="shared" si="477"/>
        <v>OP_A^2</v>
      </c>
      <c r="AB1873" s="1">
        <f t="shared" si="483"/>
        <v>1829</v>
      </c>
      <c r="AC1873" t="str">
        <f t="shared" si="478"/>
        <v>ITM_op_a2</v>
      </c>
      <c r="AD1873" s="136" t="str">
        <f>IF(ISNA(VLOOKUP(AA1873,Sheet2!J:J,1,0)),"//","")</f>
        <v>//</v>
      </c>
      <c r="AF1873" s="94" t="str">
        <f t="shared" si="479"/>
        <v>OP_A^2</v>
      </c>
      <c r="AG1873" t="b">
        <f t="shared" si="480"/>
        <v>1</v>
      </c>
    </row>
    <row r="1874" spans="1:33">
      <c r="A1874" s="216">
        <f t="shared" si="465"/>
        <v>1874</v>
      </c>
      <c r="B1874" s="217">
        <f t="shared" si="466"/>
        <v>1830</v>
      </c>
      <c r="C1874" s="86" t="s">
        <v>3794</v>
      </c>
      <c r="D1874" s="193" t="s">
        <v>7</v>
      </c>
      <c r="E1874" s="87" t="s">
        <v>1394</v>
      </c>
      <c r="F1874" s="87" t="s">
        <v>511</v>
      </c>
      <c r="G1874" s="88">
        <v>0</v>
      </c>
      <c r="H1874" s="88">
        <v>0</v>
      </c>
      <c r="I1874" s="151" t="s">
        <v>3</v>
      </c>
      <c r="J1874" s="87" t="s">
        <v>1406</v>
      </c>
      <c r="K1874" s="89" t="s">
        <v>4017</v>
      </c>
      <c r="L1874" s="90" t="s">
        <v>4878</v>
      </c>
      <c r="M1874" s="90" t="s">
        <v>4938</v>
      </c>
      <c r="N1874" s="90"/>
      <c r="O1874" s="86" t="s">
        <v>1412</v>
      </c>
      <c r="P1874" s="89" t="s">
        <v>2240</v>
      </c>
      <c r="Q1874" s="89"/>
      <c r="R1874"/>
      <c r="S1874" t="str">
        <f t="shared" si="488"/>
        <v>NOT EQUAL</v>
      </c>
      <c r="T1874" t="str">
        <f>IF(ISNA(VLOOKUP(AF1874,#REF!,1)),"//","")</f>
        <v/>
      </c>
      <c r="U1874"/>
      <c r="V1874">
        <f t="shared" si="385"/>
        <v>576</v>
      </c>
      <c r="W1874" s="81" t="s">
        <v>2722</v>
      </c>
      <c r="X1874" s="59" t="s">
        <v>2278</v>
      </c>
      <c r="Y1874" s="59" t="s">
        <v>2278</v>
      </c>
      <c r="Z1874" s="25" t="str">
        <f t="shared" si="482"/>
        <v>"OP_J"</v>
      </c>
      <c r="AA1874" s="25" t="str">
        <f t="shared" si="477"/>
        <v>OP_J</v>
      </c>
      <c r="AB1874" s="1">
        <f t="shared" si="483"/>
        <v>1830</v>
      </c>
      <c r="AC1874" t="str">
        <f t="shared" si="478"/>
        <v>ITM_op_j</v>
      </c>
      <c r="AD1874" s="136" t="str">
        <f>IF(ISNA(VLOOKUP(AA1874,Sheet2!J:J,1,0)),"//","")</f>
        <v>//</v>
      </c>
      <c r="AF1874" s="94" t="str">
        <f t="shared" si="479"/>
        <v>OP_J</v>
      </c>
      <c r="AG1874" t="b">
        <f t="shared" si="480"/>
        <v>1</v>
      </c>
    </row>
    <row r="1875" spans="1:33">
      <c r="A1875" s="216">
        <f t="shared" si="465"/>
        <v>1875</v>
      </c>
      <c r="B1875" s="217">
        <f t="shared" si="466"/>
        <v>1831</v>
      </c>
      <c r="C1875" s="86" t="s">
        <v>3796</v>
      </c>
      <c r="D1875" s="193">
        <v>2</v>
      </c>
      <c r="E1875" s="89" t="s">
        <v>2708</v>
      </c>
      <c r="F1875" s="89" t="s">
        <v>2708</v>
      </c>
      <c r="G1875" s="92">
        <v>0</v>
      </c>
      <c r="H1875" s="92">
        <v>0</v>
      </c>
      <c r="I1875" s="151" t="s">
        <v>3</v>
      </c>
      <c r="J1875" s="87" t="s">
        <v>1406</v>
      </c>
      <c r="K1875" s="89" t="s">
        <v>4017</v>
      </c>
      <c r="L1875" s="90" t="s">
        <v>4878</v>
      </c>
      <c r="M1875" s="90" t="s">
        <v>4938</v>
      </c>
      <c r="N1875" s="90"/>
      <c r="O1875" s="86" t="s">
        <v>941</v>
      </c>
      <c r="P1875" s="89" t="s">
        <v>2226</v>
      </c>
      <c r="Q1875" s="89"/>
      <c r="R1875"/>
      <c r="S1875" t="str">
        <f t="shared" si="488"/>
        <v/>
      </c>
      <c r="T1875" t="str">
        <f>IF(ISNA(VLOOKUP(AF1875,#REF!,1)),"//","")</f>
        <v/>
      </c>
      <c r="U1875"/>
      <c r="V1875">
        <f t="shared" si="385"/>
        <v>577</v>
      </c>
      <c r="W1875" s="81" t="s">
        <v>2765</v>
      </c>
      <c r="X1875" s="59" t="s">
        <v>2278</v>
      </c>
      <c r="Y1875" s="59" t="s">
        <v>2779</v>
      </c>
      <c r="Z1875" s="25" t="str">
        <f t="shared" si="482"/>
        <v>"BIN"</v>
      </c>
      <c r="AA1875" s="25" t="str">
        <f t="shared" si="477"/>
        <v>&gt;BIN</v>
      </c>
      <c r="AB1875" s="1">
        <f t="shared" si="483"/>
        <v>1831</v>
      </c>
      <c r="AC1875" t="str">
        <f t="shared" si="478"/>
        <v>ITM_2BIN</v>
      </c>
      <c r="AD1875" s="136" t="str">
        <f>IF(ISNA(VLOOKUP(AA1875,Sheet2!J:J,1,0)),"//","")</f>
        <v>//</v>
      </c>
      <c r="AF1875" s="94" t="str">
        <f t="shared" si="479"/>
        <v>BIN</v>
      </c>
      <c r="AG1875" t="b">
        <f t="shared" si="480"/>
        <v>0</v>
      </c>
    </row>
    <row r="1876" spans="1:33">
      <c r="A1876" s="216">
        <f t="shared" si="465"/>
        <v>1876</v>
      </c>
      <c r="B1876" s="217">
        <f t="shared" si="466"/>
        <v>1832</v>
      </c>
      <c r="C1876" s="86" t="s">
        <v>3796</v>
      </c>
      <c r="D1876" s="193">
        <v>8</v>
      </c>
      <c r="E1876" s="87" t="s">
        <v>2709</v>
      </c>
      <c r="F1876" s="87" t="s">
        <v>2709</v>
      </c>
      <c r="G1876" s="88">
        <v>0</v>
      </c>
      <c r="H1876" s="88">
        <v>0</v>
      </c>
      <c r="I1876" s="151" t="s">
        <v>3</v>
      </c>
      <c r="J1876" s="87" t="s">
        <v>1406</v>
      </c>
      <c r="K1876" s="89" t="s">
        <v>4017</v>
      </c>
      <c r="L1876" s="90" t="s">
        <v>4878</v>
      </c>
      <c r="M1876" s="90" t="s">
        <v>4938</v>
      </c>
      <c r="N1876" s="90"/>
      <c r="O1876" s="86" t="s">
        <v>941</v>
      </c>
      <c r="P1876" s="89" t="s">
        <v>2227</v>
      </c>
      <c r="Q1876" s="89"/>
      <c r="R1876"/>
      <c r="S1876" t="str">
        <f t="shared" si="488"/>
        <v/>
      </c>
      <c r="T1876" t="str">
        <f>IF(ISNA(VLOOKUP(AF1876,#REF!,1)),"//","")</f>
        <v/>
      </c>
      <c r="U1876"/>
      <c r="V1876">
        <f t="shared" si="385"/>
        <v>578</v>
      </c>
      <c r="W1876" s="81" t="s">
        <v>2765</v>
      </c>
      <c r="X1876" s="59" t="s">
        <v>2278</v>
      </c>
      <c r="Y1876" s="59" t="s">
        <v>2780</v>
      </c>
      <c r="Z1876" s="25" t="str">
        <f t="shared" si="482"/>
        <v>"OCT"</v>
      </c>
      <c r="AA1876" s="25" t="str">
        <f t="shared" si="477"/>
        <v>&gt;OCT</v>
      </c>
      <c r="AB1876" s="1">
        <f t="shared" si="483"/>
        <v>1832</v>
      </c>
      <c r="AC1876" t="str">
        <f t="shared" si="478"/>
        <v>ITM_2OCT</v>
      </c>
      <c r="AD1876" s="136" t="str">
        <f>IF(ISNA(VLOOKUP(AA1876,Sheet2!J:J,1,0)),"//","")</f>
        <v>//</v>
      </c>
      <c r="AF1876" s="94" t="str">
        <f t="shared" si="479"/>
        <v>OCT</v>
      </c>
      <c r="AG1876" t="b">
        <f t="shared" si="480"/>
        <v>0</v>
      </c>
    </row>
    <row r="1877" spans="1:33">
      <c r="A1877" s="216">
        <f t="shared" si="465"/>
        <v>1877</v>
      </c>
      <c r="B1877" s="217">
        <f t="shared" si="466"/>
        <v>1833</v>
      </c>
      <c r="C1877" s="86" t="s">
        <v>3796</v>
      </c>
      <c r="D1877" s="193">
        <v>10</v>
      </c>
      <c r="E1877" s="87" t="s">
        <v>1087</v>
      </c>
      <c r="F1877" s="87" t="s">
        <v>1087</v>
      </c>
      <c r="G1877" s="88">
        <v>0</v>
      </c>
      <c r="H1877" s="88">
        <v>0</v>
      </c>
      <c r="I1877" s="151" t="s">
        <v>3</v>
      </c>
      <c r="J1877" s="87" t="s">
        <v>1406</v>
      </c>
      <c r="K1877" s="89" t="s">
        <v>4017</v>
      </c>
      <c r="L1877" s="90" t="s">
        <v>4878</v>
      </c>
      <c r="M1877" s="90" t="s">
        <v>4938</v>
      </c>
      <c r="N1877" s="90"/>
      <c r="O1877" s="86" t="s">
        <v>941</v>
      </c>
      <c r="P1877" s="89" t="s">
        <v>2228</v>
      </c>
      <c r="Q1877" s="89"/>
      <c r="R1877"/>
      <c r="S1877" t="str">
        <f t="shared" si="488"/>
        <v/>
      </c>
      <c r="T1877" t="str">
        <f>IF(ISNA(VLOOKUP(AF1877,#REF!,1)),"//","")</f>
        <v/>
      </c>
      <c r="U1877"/>
      <c r="V1877">
        <f t="shared" si="385"/>
        <v>579</v>
      </c>
      <c r="W1877" s="81" t="s">
        <v>2765</v>
      </c>
      <c r="X1877" s="59" t="s">
        <v>2278</v>
      </c>
      <c r="Y1877" s="85" t="s">
        <v>2781</v>
      </c>
      <c r="Z1877" s="25" t="str">
        <f t="shared" si="482"/>
        <v>"DEC"</v>
      </c>
      <c r="AA1877" s="25" t="str">
        <f t="shared" si="477"/>
        <v>&gt;DEC</v>
      </c>
      <c r="AB1877" s="1">
        <f t="shared" si="483"/>
        <v>1833</v>
      </c>
      <c r="AC1877" t="str">
        <f t="shared" si="478"/>
        <v>ITM_2DEC</v>
      </c>
      <c r="AD1877" s="136" t="str">
        <f>IF(ISNA(VLOOKUP(AA1877,Sheet2!J:J,1,0)),"//","")</f>
        <v>//</v>
      </c>
      <c r="AF1877" s="94" t="str">
        <f t="shared" si="479"/>
        <v>DEC</v>
      </c>
      <c r="AG1877" t="b">
        <f t="shared" si="480"/>
        <v>0</v>
      </c>
    </row>
    <row r="1878" spans="1:33">
      <c r="A1878" s="216">
        <f t="shared" si="465"/>
        <v>1878</v>
      </c>
      <c r="B1878" s="217">
        <f t="shared" si="466"/>
        <v>1834</v>
      </c>
      <c r="C1878" s="86" t="s">
        <v>3796</v>
      </c>
      <c r="D1878" s="193">
        <v>16</v>
      </c>
      <c r="E1878" s="87" t="s">
        <v>1382</v>
      </c>
      <c r="F1878" s="87" t="s">
        <v>1382</v>
      </c>
      <c r="G1878" s="88">
        <v>0</v>
      </c>
      <c r="H1878" s="88">
        <v>0</v>
      </c>
      <c r="I1878" s="151" t="s">
        <v>3</v>
      </c>
      <c r="J1878" s="87" t="s">
        <v>1406</v>
      </c>
      <c r="K1878" s="89" t="s">
        <v>4017</v>
      </c>
      <c r="L1878" s="90" t="s">
        <v>4878</v>
      </c>
      <c r="M1878" s="90" t="s">
        <v>4938</v>
      </c>
      <c r="N1878" s="90"/>
      <c r="O1878" s="86" t="s">
        <v>941</v>
      </c>
      <c r="P1878" s="89" t="s">
        <v>2229</v>
      </c>
      <c r="Q1878" s="89"/>
      <c r="R1878"/>
      <c r="S1878" t="str">
        <f t="shared" si="488"/>
        <v/>
      </c>
      <c r="T1878" t="str">
        <f>IF(ISNA(VLOOKUP(AF1878,#REF!,1)),"//","")</f>
        <v/>
      </c>
      <c r="U1878"/>
      <c r="V1878">
        <f t="shared" si="385"/>
        <v>580</v>
      </c>
      <c r="W1878" s="81" t="s">
        <v>2765</v>
      </c>
      <c r="X1878" s="59" t="s">
        <v>2278</v>
      </c>
      <c r="Y1878" s="85" t="s">
        <v>2782</v>
      </c>
      <c r="Z1878" s="25" t="str">
        <f t="shared" si="482"/>
        <v>"HEX"</v>
      </c>
      <c r="AA1878" s="25" t="str">
        <f t="shared" si="477"/>
        <v>&gt;HEX</v>
      </c>
      <c r="AB1878" s="1">
        <f t="shared" si="483"/>
        <v>1834</v>
      </c>
      <c r="AC1878" t="str">
        <f t="shared" si="478"/>
        <v>ITM_2HEX</v>
      </c>
      <c r="AD1878" s="136" t="str">
        <f>IF(ISNA(VLOOKUP(AA1878,Sheet2!J:J,1,0)),"//","")</f>
        <v>//</v>
      </c>
      <c r="AF1878" s="94" t="str">
        <f t="shared" si="479"/>
        <v>HEX</v>
      </c>
      <c r="AG1878" t="b">
        <f t="shared" si="480"/>
        <v>0</v>
      </c>
    </row>
    <row r="1879" spans="1:33">
      <c r="A1879" s="216">
        <f t="shared" si="465"/>
        <v>1879</v>
      </c>
      <c r="B1879" s="217">
        <f t="shared" si="466"/>
        <v>1835</v>
      </c>
      <c r="C1879" s="86" t="s">
        <v>3724</v>
      </c>
      <c r="D1879" s="193">
        <v>8</v>
      </c>
      <c r="E1879" s="87" t="s">
        <v>1390</v>
      </c>
      <c r="F1879" s="87" t="s">
        <v>1390</v>
      </c>
      <c r="G1879" s="88">
        <v>0</v>
      </c>
      <c r="H1879" s="88">
        <v>0</v>
      </c>
      <c r="I1879" s="151" t="s">
        <v>3</v>
      </c>
      <c r="J1879" s="87" t="s">
        <v>1407</v>
      </c>
      <c r="K1879" s="89" t="s">
        <v>3853</v>
      </c>
      <c r="L1879" s="90" t="s">
        <v>4878</v>
      </c>
      <c r="M1879" s="90" t="s">
        <v>4938</v>
      </c>
      <c r="N1879" s="90"/>
      <c r="O1879" s="86" t="s">
        <v>941</v>
      </c>
      <c r="P1879" s="89" t="s">
        <v>2230</v>
      </c>
      <c r="Q1879" s="89"/>
      <c r="R1879"/>
      <c r="S1879" t="str">
        <f t="shared" si="488"/>
        <v/>
      </c>
      <c r="T1879" t="str">
        <f>IF(ISNA(VLOOKUP(AF1879,#REF!,1)),"//","")</f>
        <v/>
      </c>
      <c r="U1879"/>
      <c r="V1879">
        <f t="shared" si="385"/>
        <v>580</v>
      </c>
      <c r="W1879" s="81" t="s">
        <v>2765</v>
      </c>
      <c r="X1879" s="59" t="s">
        <v>2278</v>
      </c>
      <c r="Y1879" s="85" t="s">
        <v>2278</v>
      </c>
      <c r="Z1879" s="25" t="str">
        <f t="shared" si="482"/>
        <v/>
      </c>
      <c r="AA1879" s="25" t="str">
        <f t="shared" si="477"/>
        <v/>
      </c>
      <c r="AB1879" s="1">
        <f t="shared" si="483"/>
        <v>1835</v>
      </c>
      <c r="AC1879" t="str">
        <f t="shared" si="478"/>
        <v>ITM_WS8</v>
      </c>
      <c r="AD1879" s="136" t="str">
        <f>IF(ISNA(VLOOKUP(AA1879,Sheet2!J:J,1,0)),"//","")</f>
        <v/>
      </c>
      <c r="AF1879" s="94" t="str">
        <f t="shared" si="479"/>
        <v/>
      </c>
      <c r="AG1879" t="b">
        <f t="shared" si="480"/>
        <v>1</v>
      </c>
    </row>
    <row r="1880" spans="1:33">
      <c r="A1880" s="216">
        <f t="shared" si="465"/>
        <v>1880</v>
      </c>
      <c r="B1880" s="217">
        <f t="shared" si="466"/>
        <v>1836</v>
      </c>
      <c r="C1880" s="86" t="s">
        <v>3724</v>
      </c>
      <c r="D1880" s="193">
        <v>16</v>
      </c>
      <c r="E1880" s="87" t="s">
        <v>942</v>
      </c>
      <c r="F1880" s="87" t="s">
        <v>942</v>
      </c>
      <c r="G1880" s="88">
        <v>0</v>
      </c>
      <c r="H1880" s="88">
        <v>0</v>
      </c>
      <c r="I1880" s="151" t="s">
        <v>3</v>
      </c>
      <c r="J1880" s="87" t="s">
        <v>1407</v>
      </c>
      <c r="K1880" s="89" t="s">
        <v>3853</v>
      </c>
      <c r="L1880" s="90" t="s">
        <v>4878</v>
      </c>
      <c r="M1880" s="90" t="s">
        <v>4938</v>
      </c>
      <c r="N1880" s="90"/>
      <c r="O1880" s="86" t="s">
        <v>941</v>
      </c>
      <c r="P1880" s="89" t="s">
        <v>2231</v>
      </c>
      <c r="Q1880" s="89"/>
      <c r="R1880"/>
      <c r="S1880" t="str">
        <f t="shared" si="488"/>
        <v/>
      </c>
      <c r="T1880" t="str">
        <f>IF(ISNA(VLOOKUP(AF1880,#REF!,1)),"//","")</f>
        <v/>
      </c>
      <c r="U1880"/>
      <c r="V1880">
        <f t="shared" si="385"/>
        <v>580</v>
      </c>
      <c r="W1880" s="81" t="s">
        <v>2765</v>
      </c>
      <c r="X1880" s="59" t="s">
        <v>2278</v>
      </c>
      <c r="Y1880" s="59" t="s">
        <v>2278</v>
      </c>
      <c r="Z1880" s="25" t="str">
        <f t="shared" si="482"/>
        <v/>
      </c>
      <c r="AA1880" s="25" t="str">
        <f t="shared" si="477"/>
        <v/>
      </c>
      <c r="AB1880" s="1">
        <f t="shared" si="483"/>
        <v>1836</v>
      </c>
      <c r="AC1880" t="str">
        <f t="shared" si="478"/>
        <v>ITM_WS16</v>
      </c>
      <c r="AD1880" s="136" t="str">
        <f>IF(ISNA(VLOOKUP(AA1880,Sheet2!J:J,1,0)),"//","")</f>
        <v/>
      </c>
      <c r="AF1880" s="94" t="str">
        <f t="shared" si="479"/>
        <v/>
      </c>
      <c r="AG1880" t="b">
        <f t="shared" si="480"/>
        <v>1</v>
      </c>
    </row>
    <row r="1881" spans="1:33">
      <c r="A1881" s="216">
        <f t="shared" si="465"/>
        <v>1881</v>
      </c>
      <c r="B1881" s="217">
        <f t="shared" si="466"/>
        <v>1837</v>
      </c>
      <c r="C1881" s="86" t="s">
        <v>3724</v>
      </c>
      <c r="D1881" s="193">
        <v>32</v>
      </c>
      <c r="E1881" s="87" t="s">
        <v>943</v>
      </c>
      <c r="F1881" s="87" t="s">
        <v>943</v>
      </c>
      <c r="G1881" s="88">
        <v>0</v>
      </c>
      <c r="H1881" s="88">
        <v>0</v>
      </c>
      <c r="I1881" s="151" t="s">
        <v>3</v>
      </c>
      <c r="J1881" s="87" t="s">
        <v>1407</v>
      </c>
      <c r="K1881" s="89" t="s">
        <v>3853</v>
      </c>
      <c r="L1881" s="90" t="s">
        <v>4878</v>
      </c>
      <c r="M1881" s="90" t="s">
        <v>4938</v>
      </c>
      <c r="N1881" s="90"/>
      <c r="O1881" s="86" t="s">
        <v>941</v>
      </c>
      <c r="P1881" s="89" t="s">
        <v>2232</v>
      </c>
      <c r="Q1881" s="89"/>
      <c r="R1881"/>
      <c r="S1881" t="str">
        <f t="shared" si="488"/>
        <v/>
      </c>
      <c r="T1881" t="str">
        <f>IF(ISNA(VLOOKUP(AF1881,#REF!,1)),"//","")</f>
        <v/>
      </c>
      <c r="U1881"/>
      <c r="V1881">
        <f t="shared" si="385"/>
        <v>580</v>
      </c>
      <c r="W1881" s="81" t="s">
        <v>2765</v>
      </c>
      <c r="X1881" s="59" t="s">
        <v>2278</v>
      </c>
      <c r="Y1881" s="59" t="s">
        <v>2278</v>
      </c>
      <c r="Z1881" s="25" t="str">
        <f t="shared" si="482"/>
        <v/>
      </c>
      <c r="AA1881" s="25" t="str">
        <f t="shared" si="477"/>
        <v/>
      </c>
      <c r="AB1881" s="1">
        <f t="shared" si="483"/>
        <v>1837</v>
      </c>
      <c r="AC1881" t="str">
        <f t="shared" si="478"/>
        <v>ITM_WS32</v>
      </c>
      <c r="AD1881" s="136" t="str">
        <f>IF(ISNA(VLOOKUP(AA1881,Sheet2!J:J,1,0)),"//","")</f>
        <v/>
      </c>
      <c r="AF1881" s="94" t="str">
        <f t="shared" si="479"/>
        <v/>
      </c>
      <c r="AG1881" t="b">
        <f t="shared" si="480"/>
        <v>1</v>
      </c>
    </row>
    <row r="1882" spans="1:33">
      <c r="A1882" s="216">
        <f t="shared" si="465"/>
        <v>1882</v>
      </c>
      <c r="B1882" s="217">
        <f t="shared" si="466"/>
        <v>1838</v>
      </c>
      <c r="C1882" s="86" t="s">
        <v>3724</v>
      </c>
      <c r="D1882" s="193">
        <v>64</v>
      </c>
      <c r="E1882" s="87" t="s">
        <v>944</v>
      </c>
      <c r="F1882" s="87" t="s">
        <v>944</v>
      </c>
      <c r="G1882" s="88">
        <v>0</v>
      </c>
      <c r="H1882" s="88">
        <v>0</v>
      </c>
      <c r="I1882" s="151" t="s">
        <v>3</v>
      </c>
      <c r="J1882" s="87" t="s">
        <v>1407</v>
      </c>
      <c r="K1882" s="89" t="s">
        <v>3853</v>
      </c>
      <c r="L1882" s="90" t="s">
        <v>4878</v>
      </c>
      <c r="M1882" s="90" t="s">
        <v>4938</v>
      </c>
      <c r="N1882" s="90"/>
      <c r="O1882" s="86" t="s">
        <v>941</v>
      </c>
      <c r="P1882" s="89" t="s">
        <v>2233</v>
      </c>
      <c r="Q1882" s="89"/>
      <c r="R1882"/>
      <c r="S1882" t="str">
        <f t="shared" si="488"/>
        <v/>
      </c>
      <c r="T1882" t="str">
        <f>IF(ISNA(VLOOKUP(AF1882,#REF!,1)),"//","")</f>
        <v/>
      </c>
      <c r="U1882"/>
      <c r="V1882">
        <f t="shared" si="385"/>
        <v>580</v>
      </c>
      <c r="W1882" s="81" t="s">
        <v>2765</v>
      </c>
      <c r="X1882" s="59" t="s">
        <v>2278</v>
      </c>
      <c r="Y1882" s="59" t="s">
        <v>2278</v>
      </c>
      <c r="Z1882" s="25" t="str">
        <f t="shared" si="482"/>
        <v/>
      </c>
      <c r="AA1882" s="25" t="str">
        <f t="shared" si="477"/>
        <v/>
      </c>
      <c r="AB1882" s="1">
        <f t="shared" si="483"/>
        <v>1838</v>
      </c>
      <c r="AC1882" t="str">
        <f t="shared" si="478"/>
        <v>ITM_WS64</v>
      </c>
      <c r="AD1882" s="136" t="str">
        <f>IF(ISNA(VLOOKUP(AA1882,Sheet2!J:J,1,0)),"//","")</f>
        <v/>
      </c>
      <c r="AF1882" s="94" t="str">
        <f t="shared" si="479"/>
        <v/>
      </c>
      <c r="AG1882" t="b">
        <f t="shared" si="480"/>
        <v>1</v>
      </c>
    </row>
    <row r="1883" spans="1:33">
      <c r="A1883" s="216">
        <f t="shared" si="465"/>
        <v>1883</v>
      </c>
      <c r="B1883" s="217">
        <f t="shared" si="466"/>
        <v>1839</v>
      </c>
      <c r="C1883" s="53" t="s">
        <v>4342</v>
      </c>
      <c r="D1883" s="194" t="s">
        <v>7</v>
      </c>
      <c r="E1883" s="77" t="s">
        <v>4350</v>
      </c>
      <c r="F1883" s="77" t="s">
        <v>4350</v>
      </c>
      <c r="G1883" s="131">
        <v>0</v>
      </c>
      <c r="H1883" s="131">
        <v>0</v>
      </c>
      <c r="I1883" s="148" t="s">
        <v>3</v>
      </c>
      <c r="J1883" s="58" t="s">
        <v>1406</v>
      </c>
      <c r="K1883" s="59" t="s">
        <v>4017</v>
      </c>
      <c r="L1883" s="57" t="s">
        <v>4878</v>
      </c>
      <c r="M1883" s="57" t="s">
        <v>4938</v>
      </c>
      <c r="N1883" s="57"/>
      <c r="O1883" s="57"/>
      <c r="P1883" s="56" t="s">
        <v>4343</v>
      </c>
      <c r="Q1883" s="13"/>
      <c r="R1883"/>
      <c r="S1883" t="str">
        <f t="shared" si="488"/>
        <v/>
      </c>
      <c r="T1883" t="str">
        <f>IF(ISNA(VLOOKUP(AF1883,#REF!,1)),"//","")</f>
        <v/>
      </c>
      <c r="U1883"/>
      <c r="V1883">
        <f t="shared" si="385"/>
        <v>581</v>
      </c>
      <c r="W1883" s="81" t="s">
        <v>2278</v>
      </c>
      <c r="X1883" s="59" t="s">
        <v>2278</v>
      </c>
      <c r="Y1883" s="59" t="s">
        <v>2278</v>
      </c>
      <c r="Z1883" s="25" t="str">
        <f t="shared" si="482"/>
        <v>"HOUR"</v>
      </c>
      <c r="AA1883" s="25" t="str">
        <f t="shared" si="477"/>
        <v>HOUR</v>
      </c>
      <c r="AB1883" s="1">
        <f t="shared" si="483"/>
        <v>1839</v>
      </c>
      <c r="AC1883" t="str">
        <f t="shared" si="478"/>
        <v>ITM_HR_DEG</v>
      </c>
      <c r="AD1883" s="136" t="str">
        <f>IF(ISNA(VLOOKUP(AA1883,Sheet2!J:J,1,0)),"//","")</f>
        <v>//</v>
      </c>
      <c r="AF1883" s="94" t="str">
        <f t="shared" si="479"/>
        <v>HOUR</v>
      </c>
      <c r="AG1883" t="b">
        <f t="shared" si="480"/>
        <v>1</v>
      </c>
    </row>
    <row r="1884" spans="1:33">
      <c r="A1884" s="216">
        <f t="shared" si="465"/>
        <v>1884</v>
      </c>
      <c r="B1884" s="217">
        <f t="shared" si="466"/>
        <v>1840</v>
      </c>
      <c r="C1884" s="53" t="s">
        <v>4338</v>
      </c>
      <c r="D1884" s="194" t="s">
        <v>7</v>
      </c>
      <c r="E1884" s="77" t="s">
        <v>4336</v>
      </c>
      <c r="F1884" s="77" t="s">
        <v>4336</v>
      </c>
      <c r="G1884" s="131">
        <v>0</v>
      </c>
      <c r="H1884" s="131">
        <v>0</v>
      </c>
      <c r="I1884" s="148" t="s">
        <v>3</v>
      </c>
      <c r="J1884" s="58" t="s">
        <v>1406</v>
      </c>
      <c r="K1884" s="59" t="s">
        <v>4017</v>
      </c>
      <c r="L1884" s="57" t="s">
        <v>4878</v>
      </c>
      <c r="M1884" s="57" t="s">
        <v>4938</v>
      </c>
      <c r="N1884" s="57"/>
      <c r="O1884" s="57"/>
      <c r="P1884" s="56" t="s">
        <v>4340</v>
      </c>
      <c r="Q1884" s="13"/>
      <c r="R1884"/>
      <c r="S1884" t="str">
        <f t="shared" si="488"/>
        <v/>
      </c>
      <c r="T1884" t="str">
        <f>IF(ISNA(VLOOKUP(AF1884,#REF!,1)),"//","")</f>
        <v/>
      </c>
      <c r="U1884"/>
      <c r="V1884">
        <f t="shared" ref="V1884:V1947" si="489">IF(AA1884&lt;&gt;"",V1883+1,V1883)</f>
        <v>582</v>
      </c>
      <c r="W1884" s="81" t="s">
        <v>2278</v>
      </c>
      <c r="X1884" s="59" t="s">
        <v>2278</v>
      </c>
      <c r="Y1884" s="59" t="s">
        <v>2278</v>
      </c>
      <c r="Z1884" s="25" t="str">
        <f t="shared" si="482"/>
        <v>"MIN"</v>
      </c>
      <c r="AA1884" s="25" t="str">
        <f t="shared" ref="AA1884:AA1947" si="49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83"/>
        <v>1840</v>
      </c>
      <c r="AC1884" t="str">
        <f t="shared" ref="AC1884:AC1947" si="491">P1884</f>
        <v>ITM_MINUTE</v>
      </c>
      <c r="AD1884" s="136" t="str">
        <f>IF(ISNA(VLOOKUP(AA1884,Sheet2!J:J,1,0)),"//","")</f>
        <v/>
      </c>
      <c r="AF1884" s="94" t="str">
        <f t="shared" ref="AF1884:AF1947" si="49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493">AA1884=AF1884</f>
        <v>1</v>
      </c>
    </row>
    <row r="1885" spans="1:33">
      <c r="A1885" s="216">
        <f t="shared" si="465"/>
        <v>1885</v>
      </c>
      <c r="B1885" s="217">
        <f t="shared" si="466"/>
        <v>1841</v>
      </c>
      <c r="C1885" s="53" t="s">
        <v>4339</v>
      </c>
      <c r="D1885" s="194" t="s">
        <v>7</v>
      </c>
      <c r="E1885" s="77" t="s">
        <v>4337</v>
      </c>
      <c r="F1885" s="77" t="s">
        <v>4337</v>
      </c>
      <c r="G1885" s="131">
        <v>0</v>
      </c>
      <c r="H1885" s="131">
        <v>0</v>
      </c>
      <c r="I1885" s="148" t="s">
        <v>3</v>
      </c>
      <c r="J1885" s="58" t="s">
        <v>1406</v>
      </c>
      <c r="K1885" s="59" t="s">
        <v>4017</v>
      </c>
      <c r="L1885" s="57" t="s">
        <v>4878</v>
      </c>
      <c r="M1885" s="57" t="s">
        <v>4938</v>
      </c>
      <c r="N1885" s="57"/>
      <c r="O1885" s="57"/>
      <c r="P1885" s="56" t="s">
        <v>4341</v>
      </c>
      <c r="Q1885" s="13"/>
      <c r="R1885"/>
      <c r="S1885" t="str">
        <f t="shared" si="488"/>
        <v/>
      </c>
      <c r="T1885" t="str">
        <f>IF(ISNA(VLOOKUP(AF1885,#REF!,1)),"//","")</f>
        <v/>
      </c>
      <c r="U1885"/>
      <c r="V1885">
        <f t="shared" si="489"/>
        <v>583</v>
      </c>
      <c r="W1885" s="81" t="s">
        <v>2278</v>
      </c>
      <c r="X1885" s="59" t="s">
        <v>2278</v>
      </c>
      <c r="Y1885" s="59" t="s">
        <v>2278</v>
      </c>
      <c r="Z1885" s="25" t="str">
        <f t="shared" si="482"/>
        <v>"SEC"</v>
      </c>
      <c r="AA1885" s="25" t="str">
        <f t="shared" si="490"/>
        <v>SEC</v>
      </c>
      <c r="AB1885" s="1">
        <f t="shared" si="483"/>
        <v>1841</v>
      </c>
      <c r="AC1885" t="str">
        <f t="shared" si="491"/>
        <v>ITM_SECOND</v>
      </c>
      <c r="AD1885" s="136" t="str">
        <f>IF(ISNA(VLOOKUP(AA1885,Sheet2!J:J,1,0)),"//","")</f>
        <v>//</v>
      </c>
      <c r="AF1885" s="94" t="str">
        <f t="shared" si="492"/>
        <v>SEC</v>
      </c>
      <c r="AG1885" t="b">
        <f t="shared" si="493"/>
        <v>1</v>
      </c>
    </row>
    <row r="1886" spans="1:33">
      <c r="A1886" s="216">
        <f t="shared" si="465"/>
        <v>1886</v>
      </c>
      <c r="B1886" s="217">
        <f t="shared" si="466"/>
        <v>1842</v>
      </c>
      <c r="C1886" s="53" t="s">
        <v>4344</v>
      </c>
      <c r="D1886" s="194" t="s">
        <v>7</v>
      </c>
      <c r="E1886" s="58" t="s">
        <v>4346</v>
      </c>
      <c r="F1886" s="58" t="s">
        <v>4346</v>
      </c>
      <c r="G1886" s="63">
        <v>0</v>
      </c>
      <c r="H1886" s="63">
        <v>0</v>
      </c>
      <c r="I1886" s="148" t="s">
        <v>3</v>
      </c>
      <c r="J1886" s="58" t="s">
        <v>1406</v>
      </c>
      <c r="K1886" s="59" t="s">
        <v>4017</v>
      </c>
      <c r="L1886" s="57" t="s">
        <v>4878</v>
      </c>
      <c r="M1886" s="57" t="s">
        <v>4938</v>
      </c>
      <c r="N1886" s="57"/>
      <c r="O1886" s="57"/>
      <c r="P1886" s="56" t="s">
        <v>4347</v>
      </c>
      <c r="Q1886" s="13"/>
      <c r="R1886"/>
      <c r="S1886" t="str">
        <f t="shared" si="488"/>
        <v/>
      </c>
      <c r="T1886" t="str">
        <f>IF(ISNA(VLOOKUP(AF1886,#REF!,1)),"//","")</f>
        <v/>
      </c>
      <c r="U1886"/>
      <c r="V1886">
        <f t="shared" si="489"/>
        <v>584</v>
      </c>
      <c r="W1886" s="81" t="s">
        <v>2278</v>
      </c>
      <c r="X1886" s="59" t="s">
        <v>2278</v>
      </c>
      <c r="Y1886" s="59" t="s">
        <v>2278</v>
      </c>
      <c r="Z1886" s="25" t="str">
        <f t="shared" si="482"/>
        <v>STD_RIGHT_ARROW "TIME"</v>
      </c>
      <c r="AA1886" s="25" t="str">
        <f t="shared" si="490"/>
        <v>&gt;TIME</v>
      </c>
      <c r="AB1886" s="1">
        <f t="shared" si="483"/>
        <v>1842</v>
      </c>
      <c r="AC1886" t="str">
        <f t="shared" si="491"/>
        <v>ITM_toTIME</v>
      </c>
      <c r="AD1886" s="136" t="str">
        <f>IF(ISNA(VLOOKUP(AA1886,Sheet2!J:J,1,0)),"//","")</f>
        <v>//</v>
      </c>
      <c r="AF1886" s="94" t="str">
        <f t="shared" si="492"/>
        <v>&gt;TIME</v>
      </c>
      <c r="AG1886" t="b">
        <f t="shared" si="493"/>
        <v>1</v>
      </c>
    </row>
    <row r="1887" spans="1:33">
      <c r="A1887" s="216">
        <f t="shared" si="465"/>
        <v>1887</v>
      </c>
      <c r="B1887" s="217">
        <f t="shared" si="466"/>
        <v>1843</v>
      </c>
      <c r="C1887" s="53" t="s">
        <v>4345</v>
      </c>
      <c r="D1887" s="194" t="s">
        <v>7</v>
      </c>
      <c r="E1887" s="130" t="s">
        <v>4348</v>
      </c>
      <c r="F1887" s="130" t="s">
        <v>4348</v>
      </c>
      <c r="G1887" s="131">
        <v>0</v>
      </c>
      <c r="H1887" s="131">
        <v>0</v>
      </c>
      <c r="I1887" s="148" t="s">
        <v>3</v>
      </c>
      <c r="J1887" s="58" t="s">
        <v>1406</v>
      </c>
      <c r="K1887" s="59" t="s">
        <v>4017</v>
      </c>
      <c r="L1887" s="57" t="s">
        <v>4878</v>
      </c>
      <c r="M1887" s="57" t="s">
        <v>4938</v>
      </c>
      <c r="N1887" s="57"/>
      <c r="O1887" s="57"/>
      <c r="P1887" s="56" t="s">
        <v>4349</v>
      </c>
      <c r="Q1887" s="13"/>
      <c r="R1887"/>
      <c r="S1887" t="str">
        <f t="shared" si="488"/>
        <v/>
      </c>
      <c r="T1887" t="str">
        <f>IF(ISNA(VLOOKUP(AF1887,#REF!,1)),"//","")</f>
        <v/>
      </c>
      <c r="U1887"/>
      <c r="V1887">
        <f t="shared" si="489"/>
        <v>585</v>
      </c>
      <c r="W1887" s="81" t="s">
        <v>2278</v>
      </c>
      <c r="X1887" s="59" t="s">
        <v>2278</v>
      </c>
      <c r="Y1887" s="59" t="s">
        <v>2278</v>
      </c>
      <c r="Z1887" s="25" t="str">
        <f t="shared" si="482"/>
        <v>"TIME" STD_RIGHT_ARROW</v>
      </c>
      <c r="AA1887" s="25" t="str">
        <f t="shared" si="490"/>
        <v>TIME&gt;</v>
      </c>
      <c r="AB1887" s="1">
        <f t="shared" si="483"/>
        <v>1843</v>
      </c>
      <c r="AC1887" t="str">
        <f t="shared" si="491"/>
        <v>ITM_TIMEto</v>
      </c>
      <c r="AD1887" s="136" t="str">
        <f>IF(ISNA(VLOOKUP(AA1887,Sheet2!J:J,1,0)),"//","")</f>
        <v>//</v>
      </c>
      <c r="AF1887" s="94" t="str">
        <f t="shared" si="492"/>
        <v>TIME&gt;</v>
      </c>
      <c r="AG1887" t="b">
        <f t="shared" si="493"/>
        <v>1</v>
      </c>
    </row>
    <row r="1888" spans="1:33">
      <c r="A1888" s="216">
        <f t="shared" si="465"/>
        <v>1888</v>
      </c>
      <c r="B1888" s="217">
        <f t="shared" si="466"/>
        <v>1844</v>
      </c>
      <c r="C1888" s="86" t="s">
        <v>3782</v>
      </c>
      <c r="D1888" s="86" t="s">
        <v>5011</v>
      </c>
      <c r="E1888" s="87" t="s">
        <v>527</v>
      </c>
      <c r="F1888" s="87" t="s">
        <v>5008</v>
      </c>
      <c r="G1888" s="88">
        <v>0</v>
      </c>
      <c r="H1888" s="88">
        <v>0</v>
      </c>
      <c r="I1888" s="156" t="s">
        <v>1</v>
      </c>
      <c r="J1888" s="87" t="s">
        <v>1407</v>
      </c>
      <c r="K1888" s="89" t="s">
        <v>3853</v>
      </c>
      <c r="L1888" s="90" t="s">
        <v>4878</v>
      </c>
      <c r="M1888" s="90" t="s">
        <v>4938</v>
      </c>
      <c r="N1888" s="90"/>
      <c r="O1888" s="86" t="s">
        <v>60</v>
      </c>
      <c r="P1888" s="89" t="s">
        <v>5010</v>
      </c>
      <c r="Q1888" s="89"/>
      <c r="R1888"/>
      <c r="S1888" t="str">
        <f t="shared" ref="S1888" si="494">IF(E1888=F1888,"","NOT EQUAL")</f>
        <v>NOT EQUAL</v>
      </c>
      <c r="T1888" t="str">
        <f>IF(ISNA(VLOOKUP(AF1888,#REF!,1)),"//","")</f>
        <v/>
      </c>
      <c r="U1888"/>
      <c r="V1888">
        <f t="shared" ref="V1888" si="495">IF(AA1888&lt;&gt;"",V1887+1,V1887)</f>
        <v>585</v>
      </c>
      <c r="W1888" s="81" t="s">
        <v>2737</v>
      </c>
      <c r="X1888" s="59" t="s">
        <v>2278</v>
      </c>
      <c r="Y1888" s="59" t="s">
        <v>2278</v>
      </c>
      <c r="Z1888" s="25" t="str">
        <f t="shared" ref="Z1888" si="49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49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498">B1888</f>
        <v>1844</v>
      </c>
      <c r="AC1888" t="str">
        <f t="shared" ref="AC1888" si="499">P1888</f>
        <v>ITM_CB_FRCSRN</v>
      </c>
      <c r="AD1888" s="136" t="str">
        <f>IF(ISNA(VLOOKUP(AA1888,Sheet2!J:J,1,0)),"//","")</f>
        <v/>
      </c>
      <c r="AF1888" s="94" t="str">
        <f t="shared" ref="AF1888" si="50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01">AA1888=AF1888</f>
        <v>1</v>
      </c>
    </row>
    <row r="1889" spans="1:33">
      <c r="A1889" s="216">
        <f t="shared" ref="A1889:A1952" si="502">IF(B1889=INT(B1889),ROW(),"")</f>
        <v>1889</v>
      </c>
      <c r="B1889" s="217">
        <f t="shared" ref="B1889:B1952" si="503">IF(AND(MID(C1889,2,1)&lt;&gt;"/",MID(C1889,1,1)="/"),INT(B1888)+1,B1888+0.01)</f>
        <v>1845</v>
      </c>
      <c r="C1889" s="86" t="s">
        <v>3840</v>
      </c>
      <c r="D1889" s="193" t="s">
        <v>3259</v>
      </c>
      <c r="E1889" s="89" t="s">
        <v>527</v>
      </c>
      <c r="F1889" s="89" t="s">
        <v>954</v>
      </c>
      <c r="G1889" s="92">
        <v>0</v>
      </c>
      <c r="H1889" s="92">
        <v>0</v>
      </c>
      <c r="I1889" s="58" t="s">
        <v>1</v>
      </c>
      <c r="J1889" s="58" t="s">
        <v>1407</v>
      </c>
      <c r="K1889" s="59" t="s">
        <v>3853</v>
      </c>
      <c r="L1889" s="57" t="s">
        <v>4878</v>
      </c>
      <c r="M1889" s="57" t="s">
        <v>4938</v>
      </c>
      <c r="N1889" s="57"/>
      <c r="O1889" s="86" t="s">
        <v>951</v>
      </c>
      <c r="P1889" s="89" t="s">
        <v>3259</v>
      </c>
      <c r="Q1889" s="89"/>
      <c r="R1889"/>
      <c r="S1889" t="str">
        <f t="shared" si="488"/>
        <v>NOT EQUAL</v>
      </c>
      <c r="T1889" t="str">
        <f>IF(ISNA(VLOOKUP(AF1889,#REF!,1)),"//","")</f>
        <v/>
      </c>
      <c r="U1889"/>
      <c r="V1889">
        <f t="shared" si="489"/>
        <v>585</v>
      </c>
      <c r="W1889" s="81"/>
      <c r="X1889" s="59"/>
      <c r="Y1889" s="59"/>
      <c r="Z1889" s="25" t="str">
        <f t="shared" si="482"/>
        <v/>
      </c>
      <c r="AA1889" s="25" t="str">
        <f t="shared" si="490"/>
        <v/>
      </c>
      <c r="AB1889" s="1">
        <f t="shared" si="483"/>
        <v>1845</v>
      </c>
      <c r="AC1889" t="str">
        <f t="shared" si="491"/>
        <v>ITM_qoppa</v>
      </c>
      <c r="AD1889" s="136" t="str">
        <f>IF(ISNA(VLOOKUP(AA1889,Sheet2!J:J,1,0)),"//","")</f>
        <v/>
      </c>
      <c r="AF1889" s="94" t="str">
        <f t="shared" si="492"/>
        <v/>
      </c>
      <c r="AG1889" t="b">
        <f t="shared" si="493"/>
        <v>1</v>
      </c>
    </row>
    <row r="1890" spans="1:33">
      <c r="A1890" s="216">
        <f t="shared" si="502"/>
        <v>1890</v>
      </c>
      <c r="B1890" s="217">
        <f t="shared" si="503"/>
        <v>1846</v>
      </c>
      <c r="C1890" s="86" t="s">
        <v>3840</v>
      </c>
      <c r="D1890" s="193" t="s">
        <v>3260</v>
      </c>
      <c r="E1890" s="87" t="s">
        <v>527</v>
      </c>
      <c r="F1890" s="87" t="s">
        <v>955</v>
      </c>
      <c r="G1890" s="88">
        <v>0</v>
      </c>
      <c r="H1890" s="88">
        <v>0</v>
      </c>
      <c r="I1890" s="58" t="s">
        <v>1</v>
      </c>
      <c r="J1890" s="58" t="s">
        <v>1407</v>
      </c>
      <c r="K1890" s="59" t="s">
        <v>3853</v>
      </c>
      <c r="L1890" s="57" t="s">
        <v>4878</v>
      </c>
      <c r="M1890" s="57" t="s">
        <v>4938</v>
      </c>
      <c r="N1890" s="57"/>
      <c r="O1890" s="86" t="s">
        <v>951</v>
      </c>
      <c r="P1890" s="89" t="s">
        <v>3260</v>
      </c>
      <c r="Q1890" s="89"/>
      <c r="R1890"/>
      <c r="S1890" t="str">
        <f t="shared" si="488"/>
        <v>NOT EQUAL</v>
      </c>
      <c r="T1890" t="str">
        <f>IF(ISNA(VLOOKUP(AF1890,#REF!,1)),"//","")</f>
        <v/>
      </c>
      <c r="U1890"/>
      <c r="V1890">
        <f t="shared" si="489"/>
        <v>585</v>
      </c>
      <c r="W1890" s="81"/>
      <c r="X1890" s="59"/>
      <c r="Y1890" s="59"/>
      <c r="Z1890" s="25" t="str">
        <f t="shared" si="482"/>
        <v/>
      </c>
      <c r="AA1890" s="25" t="str">
        <f t="shared" si="490"/>
        <v/>
      </c>
      <c r="AB1890" s="1">
        <f t="shared" si="483"/>
        <v>1846</v>
      </c>
      <c r="AC1890" t="str">
        <f t="shared" si="491"/>
        <v>ITM_digamma</v>
      </c>
      <c r="AD1890" s="136" t="str">
        <f>IF(ISNA(VLOOKUP(AA1890,Sheet2!J:J,1,0)),"//","")</f>
        <v/>
      </c>
      <c r="AF1890" s="94" t="str">
        <f t="shared" si="492"/>
        <v/>
      </c>
      <c r="AG1890" t="b">
        <f t="shared" si="493"/>
        <v>1</v>
      </c>
    </row>
    <row r="1891" spans="1:33">
      <c r="A1891" s="216">
        <f t="shared" si="502"/>
        <v>1891</v>
      </c>
      <c r="B1891" s="217">
        <f t="shared" si="503"/>
        <v>1847</v>
      </c>
      <c r="C1891" s="86" t="s">
        <v>3840</v>
      </c>
      <c r="D1891" s="193" t="s">
        <v>3261</v>
      </c>
      <c r="E1891" s="87" t="s">
        <v>527</v>
      </c>
      <c r="F1891" s="87" t="s">
        <v>956</v>
      </c>
      <c r="G1891" s="88">
        <v>0</v>
      </c>
      <c r="H1891" s="88">
        <v>0</v>
      </c>
      <c r="I1891" s="58" t="s">
        <v>1</v>
      </c>
      <c r="J1891" s="58" t="s">
        <v>1407</v>
      </c>
      <c r="K1891" s="59" t="s">
        <v>3853</v>
      </c>
      <c r="L1891" s="57" t="s">
        <v>4878</v>
      </c>
      <c r="M1891" s="57" t="s">
        <v>4938</v>
      </c>
      <c r="N1891" s="57"/>
      <c r="O1891" s="86" t="s">
        <v>951</v>
      </c>
      <c r="P1891" s="89" t="s">
        <v>3261</v>
      </c>
      <c r="Q1891" s="89"/>
      <c r="R1891"/>
      <c r="S1891" t="str">
        <f t="shared" si="488"/>
        <v>NOT EQUAL</v>
      </c>
      <c r="T1891" t="str">
        <f>IF(ISNA(VLOOKUP(AF1891,#REF!,1)),"//","")</f>
        <v/>
      </c>
      <c r="U1891"/>
      <c r="V1891">
        <f t="shared" si="489"/>
        <v>585</v>
      </c>
      <c r="W1891" s="81"/>
      <c r="X1891" s="59"/>
      <c r="Y1891" s="59"/>
      <c r="Z1891" s="25" t="str">
        <f t="shared" si="482"/>
        <v/>
      </c>
      <c r="AA1891" s="25" t="str">
        <f t="shared" si="490"/>
        <v/>
      </c>
      <c r="AB1891" s="1">
        <f t="shared" si="483"/>
        <v>1847</v>
      </c>
      <c r="AC1891" t="str">
        <f t="shared" si="491"/>
        <v>ITM_sampi</v>
      </c>
      <c r="AD1891" s="136" t="str">
        <f>IF(ISNA(VLOOKUP(AA1891,Sheet2!J:J,1,0)),"//","")</f>
        <v/>
      </c>
      <c r="AF1891" s="94" t="str">
        <f t="shared" si="492"/>
        <v/>
      </c>
      <c r="AG1891" t="b">
        <f t="shared" si="493"/>
        <v>1</v>
      </c>
    </row>
    <row r="1892" spans="1:33">
      <c r="A1892" s="216">
        <f t="shared" si="502"/>
        <v>1892</v>
      </c>
      <c r="B1892" s="217">
        <f t="shared" si="503"/>
        <v>1848</v>
      </c>
      <c r="C1892" s="86" t="s">
        <v>3771</v>
      </c>
      <c r="D1892" s="86" t="s">
        <v>2258</v>
      </c>
      <c r="E1892" s="87" t="s">
        <v>1402</v>
      </c>
      <c r="F1892" s="87" t="s">
        <v>1402</v>
      </c>
      <c r="G1892" s="88">
        <v>0</v>
      </c>
      <c r="H1892" s="88">
        <v>0</v>
      </c>
      <c r="I1892" s="151" t="s">
        <v>3</v>
      </c>
      <c r="J1892" s="87" t="s">
        <v>1406</v>
      </c>
      <c r="K1892" s="89" t="s">
        <v>4017</v>
      </c>
      <c r="L1892" s="90" t="s">
        <v>4878</v>
      </c>
      <c r="M1892" s="90" t="s">
        <v>4938</v>
      </c>
      <c r="N1892" s="90"/>
      <c r="O1892" s="86" t="s">
        <v>898</v>
      </c>
      <c r="P1892" s="89" t="s">
        <v>2258</v>
      </c>
      <c r="Q1892" s="89"/>
      <c r="R1892"/>
      <c r="S1892" t="str">
        <f t="shared" si="488"/>
        <v/>
      </c>
      <c r="T1892" t="str">
        <f>IF(ISNA(VLOOKUP(AF1892,#REF!,1)),"//","")</f>
        <v/>
      </c>
      <c r="U1892"/>
      <c r="V1892">
        <f t="shared" si="489"/>
        <v>586</v>
      </c>
      <c r="W1892" s="81" t="s">
        <v>2720</v>
      </c>
      <c r="X1892" s="59" t="s">
        <v>2654</v>
      </c>
      <c r="Y1892" s="59" t="s">
        <v>2278</v>
      </c>
      <c r="Z1892" s="25" t="str">
        <f t="shared" si="482"/>
        <v>"COMPLEX"</v>
      </c>
      <c r="AA1892" s="25" t="str">
        <f t="shared" si="490"/>
        <v>COMPLEX</v>
      </c>
      <c r="AB1892" s="1">
        <f t="shared" si="483"/>
        <v>1848</v>
      </c>
      <c r="AC1892" t="str">
        <f t="shared" si="491"/>
        <v>KEY_COMPLEX</v>
      </c>
      <c r="AD1892" s="136" t="str">
        <f>IF(ISNA(VLOOKUP(AA1892,Sheet2!J:J,1,0)),"//","")</f>
        <v/>
      </c>
      <c r="AF1892" s="94" t="str">
        <f t="shared" si="492"/>
        <v>COMPLEX</v>
      </c>
      <c r="AG1892" t="b">
        <f t="shared" si="493"/>
        <v>1</v>
      </c>
    </row>
    <row r="1893" spans="1:33">
      <c r="A1893" s="216">
        <f t="shared" si="502"/>
        <v>1893</v>
      </c>
      <c r="B1893" s="217">
        <f t="shared" si="503"/>
        <v>1849</v>
      </c>
      <c r="C1893" s="86" t="s">
        <v>3784</v>
      </c>
      <c r="D1893" s="86" t="s">
        <v>7</v>
      </c>
      <c r="E1893" s="87" t="s">
        <v>1418</v>
      </c>
      <c r="F1893" s="87" t="s">
        <v>1350</v>
      </c>
      <c r="G1893" s="88">
        <v>0</v>
      </c>
      <c r="H1893" s="88">
        <v>0</v>
      </c>
      <c r="I1893" s="151" t="s">
        <v>3</v>
      </c>
      <c r="J1893" s="87" t="s">
        <v>1406</v>
      </c>
      <c r="K1893" s="89" t="s">
        <v>4017</v>
      </c>
      <c r="L1893" s="90" t="s">
        <v>4878</v>
      </c>
      <c r="M1893" s="90" t="s">
        <v>4938</v>
      </c>
      <c r="N1893" s="90"/>
      <c r="O1893" s="86" t="s">
        <v>2287</v>
      </c>
      <c r="P1893" s="89" t="s">
        <v>2400</v>
      </c>
      <c r="Q1893" s="89"/>
      <c r="R1893"/>
      <c r="S1893" t="str">
        <f t="shared" si="488"/>
        <v>NOT EQUAL</v>
      </c>
      <c r="T1893" t="str">
        <f>IF(ISNA(VLOOKUP(AF1893,#REF!,1)),"//","")</f>
        <v/>
      </c>
      <c r="U1893"/>
      <c r="V1893">
        <f t="shared" si="489"/>
        <v>587</v>
      </c>
      <c r="W1893" s="81" t="s">
        <v>2720</v>
      </c>
      <c r="X1893" s="59" t="s">
        <v>2278</v>
      </c>
      <c r="Y1893" s="59" t="s">
        <v>2278</v>
      </c>
      <c r="Z1893" s="25" t="str">
        <f t="shared" si="482"/>
        <v>STD_RIGHT_ARROW "POLAR"</v>
      </c>
      <c r="AA1893" s="25" t="str">
        <f t="shared" si="490"/>
        <v>&gt;POLAR</v>
      </c>
      <c r="AB1893" s="1">
        <f t="shared" si="483"/>
        <v>1849</v>
      </c>
      <c r="AC1893" t="str">
        <f t="shared" si="491"/>
        <v>ITM_toPOL2</v>
      </c>
      <c r="AD1893" s="136" t="str">
        <f>IF(ISNA(VLOOKUP(AA1893,Sheet2!J:J,1,0)),"//","")</f>
        <v/>
      </c>
      <c r="AF1893" s="94" t="str">
        <f t="shared" si="492"/>
        <v>&gt;POLAR</v>
      </c>
      <c r="AG1893" t="b">
        <f t="shared" si="493"/>
        <v>1</v>
      </c>
    </row>
    <row r="1894" spans="1:33">
      <c r="A1894" s="216">
        <f t="shared" si="502"/>
        <v>1894</v>
      </c>
      <c r="B1894" s="217">
        <f t="shared" si="503"/>
        <v>1850</v>
      </c>
      <c r="C1894" s="86" t="s">
        <v>3785</v>
      </c>
      <c r="D1894" s="86" t="s">
        <v>7</v>
      </c>
      <c r="E1894" s="87" t="s">
        <v>1417</v>
      </c>
      <c r="F1894" s="87" t="s">
        <v>1353</v>
      </c>
      <c r="G1894" s="92">
        <v>0</v>
      </c>
      <c r="H1894" s="92">
        <v>0</v>
      </c>
      <c r="I1894" s="151" t="s">
        <v>3</v>
      </c>
      <c r="J1894" s="87" t="s">
        <v>1406</v>
      </c>
      <c r="K1894" s="89" t="s">
        <v>4017</v>
      </c>
      <c r="L1894" s="90" t="s">
        <v>4878</v>
      </c>
      <c r="M1894" s="90" t="s">
        <v>4938</v>
      </c>
      <c r="N1894" s="90"/>
      <c r="O1894" s="86" t="s">
        <v>2288</v>
      </c>
      <c r="P1894" s="89" t="s">
        <v>2401</v>
      </c>
      <c r="Q1894" s="89"/>
      <c r="R1894"/>
      <c r="S1894" t="str">
        <f t="shared" si="488"/>
        <v>NOT EQUAL</v>
      </c>
      <c r="T1894" t="str">
        <f>IF(ISNA(VLOOKUP(AF1894,#REF!,1)),"//","")</f>
        <v/>
      </c>
      <c r="U1894"/>
      <c r="V1894">
        <f t="shared" si="489"/>
        <v>588</v>
      </c>
      <c r="W1894" s="81" t="s">
        <v>2720</v>
      </c>
      <c r="X1894" s="59" t="s">
        <v>2278</v>
      </c>
      <c r="Y1894" s="59" t="s">
        <v>2278</v>
      </c>
      <c r="Z1894" s="25" t="str">
        <f t="shared" si="482"/>
        <v>STD_RIGHT_ARROW "RECT"</v>
      </c>
      <c r="AA1894" s="25" t="str">
        <f t="shared" si="490"/>
        <v>&gt;RECT</v>
      </c>
      <c r="AB1894" s="1">
        <f t="shared" si="483"/>
        <v>1850</v>
      </c>
      <c r="AC1894" t="str">
        <f t="shared" si="491"/>
        <v>ITM_toREC2</v>
      </c>
      <c r="AD1894" s="136" t="str">
        <f>IF(ISNA(VLOOKUP(AA1894,Sheet2!J:J,1,0)),"//","")</f>
        <v/>
      </c>
      <c r="AF1894" s="94" t="str">
        <f t="shared" si="492"/>
        <v>&gt;RECT</v>
      </c>
      <c r="AG1894" t="b">
        <f t="shared" si="493"/>
        <v>1</v>
      </c>
    </row>
    <row r="1895" spans="1:33">
      <c r="A1895" s="216">
        <f t="shared" si="502"/>
        <v>1895</v>
      </c>
      <c r="B1895" s="217">
        <f t="shared" si="503"/>
        <v>1851</v>
      </c>
      <c r="C1895" s="86" t="s">
        <v>3786</v>
      </c>
      <c r="D1895" s="86">
        <v>1</v>
      </c>
      <c r="E1895" s="87" t="s">
        <v>527</v>
      </c>
      <c r="F1895" s="87" t="s">
        <v>929</v>
      </c>
      <c r="G1895" s="92">
        <v>0</v>
      </c>
      <c r="H1895" s="92">
        <v>0</v>
      </c>
      <c r="I1895" s="156" t="s">
        <v>1</v>
      </c>
      <c r="J1895" s="87" t="s">
        <v>1407</v>
      </c>
      <c r="K1895" s="89" t="s">
        <v>3853</v>
      </c>
      <c r="L1895" s="90" t="s">
        <v>4878</v>
      </c>
      <c r="M1895" s="90" t="s">
        <v>4938</v>
      </c>
      <c r="N1895" s="90"/>
      <c r="O1895" s="86"/>
      <c r="P1895" s="89" t="s">
        <v>2671</v>
      </c>
      <c r="Q1895" s="89"/>
      <c r="R1895"/>
      <c r="S1895" t="str">
        <f t="shared" si="488"/>
        <v>NOT EQUAL</v>
      </c>
      <c r="T1895" t="str">
        <f>IF(ISNA(VLOOKUP(AF1895,#REF!,1)),"//","")</f>
        <v/>
      </c>
      <c r="U1895"/>
      <c r="V1895">
        <f t="shared" si="489"/>
        <v>589</v>
      </c>
      <c r="W1895" s="81" t="s">
        <v>2737</v>
      </c>
      <c r="X1895" s="59" t="s">
        <v>2654</v>
      </c>
      <c r="Y1895" s="59" t="s">
        <v>2278</v>
      </c>
      <c r="Z1895" s="25" t="str">
        <f t="shared" si="482"/>
        <v>"ERPN"</v>
      </c>
      <c r="AA1895" s="25" t="str">
        <f t="shared" si="490"/>
        <v>ERPN</v>
      </c>
      <c r="AB1895" s="1">
        <f t="shared" si="483"/>
        <v>1851</v>
      </c>
      <c r="AC1895" t="str">
        <f t="shared" si="491"/>
        <v>ITM_eRPN_ON</v>
      </c>
      <c r="AD1895" s="136" t="str">
        <f>IF(ISNA(VLOOKUP(AA1895,Sheet2!J:J,1,0)),"//","")</f>
        <v/>
      </c>
      <c r="AF1895" s="94" t="str">
        <f t="shared" si="492"/>
        <v>ERPN</v>
      </c>
      <c r="AG1895" t="b">
        <f t="shared" si="493"/>
        <v>1</v>
      </c>
    </row>
    <row r="1896" spans="1:33">
      <c r="A1896" s="216">
        <f t="shared" si="502"/>
        <v>1896</v>
      </c>
      <c r="B1896" s="217">
        <f t="shared" si="503"/>
        <v>1852</v>
      </c>
      <c r="C1896" s="86" t="s">
        <v>3786</v>
      </c>
      <c r="D1896" s="86">
        <v>0</v>
      </c>
      <c r="E1896" s="87" t="s">
        <v>527</v>
      </c>
      <c r="F1896" s="89" t="s">
        <v>2673</v>
      </c>
      <c r="G1896" s="92">
        <v>0</v>
      </c>
      <c r="H1896" s="92">
        <v>0</v>
      </c>
      <c r="I1896" s="156" t="s">
        <v>1</v>
      </c>
      <c r="J1896" s="87" t="s">
        <v>1407</v>
      </c>
      <c r="K1896" s="89" t="s">
        <v>3853</v>
      </c>
      <c r="L1896" s="90" t="s">
        <v>4878</v>
      </c>
      <c r="M1896" s="90" t="s">
        <v>4938</v>
      </c>
      <c r="N1896" s="90"/>
      <c r="O1896" s="86"/>
      <c r="P1896" s="89" t="s">
        <v>2672</v>
      </c>
      <c r="Q1896" s="89"/>
      <c r="R1896"/>
      <c r="S1896" t="str">
        <f t="shared" si="488"/>
        <v>NOT EQUAL</v>
      </c>
      <c r="T1896" t="str">
        <f>IF(ISNA(VLOOKUP(AF1896,#REF!,1)),"//","")</f>
        <v/>
      </c>
      <c r="U1896"/>
      <c r="V1896">
        <f t="shared" si="489"/>
        <v>590</v>
      </c>
      <c r="W1896" s="81" t="s">
        <v>2737</v>
      </c>
      <c r="X1896" s="59" t="s">
        <v>2654</v>
      </c>
      <c r="Y1896" s="59" t="s">
        <v>2278</v>
      </c>
      <c r="Z1896" s="25" t="str">
        <f t="shared" si="482"/>
        <v>"RPN"</v>
      </c>
      <c r="AA1896" s="25" t="str">
        <f t="shared" si="490"/>
        <v>RPN</v>
      </c>
      <c r="AB1896" s="1">
        <f t="shared" si="483"/>
        <v>1852</v>
      </c>
      <c r="AC1896" t="str">
        <f t="shared" si="491"/>
        <v>ITM_eRPN_OFF</v>
      </c>
      <c r="AD1896" s="136" t="str">
        <f>IF(ISNA(VLOOKUP(AA1896,Sheet2!J:J,1,0)),"//","")</f>
        <v/>
      </c>
      <c r="AF1896" s="94" t="str">
        <f t="shared" si="492"/>
        <v>RPN</v>
      </c>
      <c r="AG1896" t="b">
        <f t="shared" si="493"/>
        <v>1</v>
      </c>
    </row>
    <row r="1897" spans="1:33">
      <c r="A1897" s="216">
        <f t="shared" si="502"/>
        <v>1897</v>
      </c>
      <c r="B1897" s="217">
        <f t="shared" si="503"/>
        <v>1853</v>
      </c>
      <c r="C1897" s="86" t="s">
        <v>3782</v>
      </c>
      <c r="D1897" s="86" t="s">
        <v>928</v>
      </c>
      <c r="E1897" s="89" t="s">
        <v>929</v>
      </c>
      <c r="F1897" s="89" t="s">
        <v>929</v>
      </c>
      <c r="G1897" s="92">
        <v>0</v>
      </c>
      <c r="H1897" s="92">
        <v>0</v>
      </c>
      <c r="I1897" s="151" t="s">
        <v>3</v>
      </c>
      <c r="J1897" s="87" t="s">
        <v>1407</v>
      </c>
      <c r="K1897" s="89" t="s">
        <v>3853</v>
      </c>
      <c r="L1897" s="90" t="s">
        <v>4878</v>
      </c>
      <c r="M1897" s="90" t="s">
        <v>4938</v>
      </c>
      <c r="N1897" s="90"/>
      <c r="O1897" s="86" t="s">
        <v>930</v>
      </c>
      <c r="P1897" s="89" t="s">
        <v>2219</v>
      </c>
      <c r="Q1897" s="89"/>
      <c r="R1897"/>
      <c r="S1897" t="str">
        <f t="shared" si="488"/>
        <v/>
      </c>
      <c r="T1897" t="str">
        <f>IF(ISNA(VLOOKUP(AF1897,#REF!,1)),"//","")</f>
        <v/>
      </c>
      <c r="U1897"/>
      <c r="V1897">
        <f t="shared" si="489"/>
        <v>590</v>
      </c>
      <c r="W1897" s="81" t="s">
        <v>2737</v>
      </c>
      <c r="X1897" s="59" t="s">
        <v>2278</v>
      </c>
      <c r="Y1897" s="59" t="s">
        <v>2278</v>
      </c>
      <c r="Z1897" s="25" t="str">
        <f t="shared" si="482"/>
        <v/>
      </c>
      <c r="AA1897" s="25" t="str">
        <f t="shared" si="490"/>
        <v/>
      </c>
      <c r="AB1897" s="1">
        <f t="shared" si="483"/>
        <v>1853</v>
      </c>
      <c r="AC1897" t="str">
        <f t="shared" si="491"/>
        <v>ITM_ERPN</v>
      </c>
      <c r="AD1897" s="136" t="str">
        <f>IF(ISNA(VLOOKUP(AA1897,Sheet2!J:J,1,0)),"//","")</f>
        <v/>
      </c>
      <c r="AF1897" s="94" t="str">
        <f t="shared" si="492"/>
        <v/>
      </c>
      <c r="AG1897" t="b">
        <f t="shared" si="493"/>
        <v>1</v>
      </c>
    </row>
    <row r="1898" spans="1:33">
      <c r="A1898" s="216">
        <f t="shared" si="502"/>
        <v>1898</v>
      </c>
      <c r="B1898" s="217">
        <f t="shared" si="503"/>
        <v>1854</v>
      </c>
      <c r="C1898" s="86" t="s">
        <v>3782</v>
      </c>
      <c r="D1898" s="86" t="s">
        <v>931</v>
      </c>
      <c r="E1898" s="87" t="s">
        <v>1388</v>
      </c>
      <c r="F1898" s="87" t="s">
        <v>1388</v>
      </c>
      <c r="G1898" s="88">
        <v>0</v>
      </c>
      <c r="H1898" s="88">
        <v>0</v>
      </c>
      <c r="I1898" s="151" t="s">
        <v>3</v>
      </c>
      <c r="J1898" s="87" t="s">
        <v>1407</v>
      </c>
      <c r="K1898" s="89" t="s">
        <v>3853</v>
      </c>
      <c r="L1898" s="90" t="s">
        <v>4878</v>
      </c>
      <c r="M1898" s="90" t="s">
        <v>4938</v>
      </c>
      <c r="N1898" s="90"/>
      <c r="O1898" s="86" t="s">
        <v>932</v>
      </c>
      <c r="P1898" s="89" t="s">
        <v>2220</v>
      </c>
      <c r="Q1898" s="89"/>
      <c r="R1898"/>
      <c r="S1898" t="str">
        <f t="shared" si="488"/>
        <v/>
      </c>
      <c r="T1898" t="str">
        <f>IF(ISNA(VLOOKUP(AF1898,#REF!,1)),"//","")</f>
        <v/>
      </c>
      <c r="U1898"/>
      <c r="V1898">
        <f t="shared" si="489"/>
        <v>590</v>
      </c>
      <c r="W1898" s="81" t="s">
        <v>2737</v>
      </c>
      <c r="X1898" s="59" t="s">
        <v>2278</v>
      </c>
      <c r="Y1898" s="59" t="s">
        <v>2278</v>
      </c>
      <c r="Z1898" s="25" t="str">
        <f t="shared" si="482"/>
        <v/>
      </c>
      <c r="AA1898" s="25" t="str">
        <f t="shared" si="490"/>
        <v/>
      </c>
      <c r="AB1898" s="1">
        <f t="shared" si="483"/>
        <v>1854</v>
      </c>
      <c r="AC1898" t="str">
        <f t="shared" si="491"/>
        <v>ITM_HOMEx3</v>
      </c>
      <c r="AD1898" s="136" t="str">
        <f>IF(ISNA(VLOOKUP(AA1898,Sheet2!J:J,1,0)),"//","")</f>
        <v/>
      </c>
      <c r="AF1898" s="94" t="str">
        <f t="shared" si="492"/>
        <v/>
      </c>
      <c r="AG1898" t="b">
        <f t="shared" si="493"/>
        <v>1</v>
      </c>
    </row>
    <row r="1899" spans="1:33">
      <c r="A1899" s="216">
        <f t="shared" si="502"/>
        <v>1899</v>
      </c>
      <c r="B1899" s="217">
        <f t="shared" si="503"/>
        <v>1855</v>
      </c>
      <c r="C1899" s="86" t="s">
        <v>3782</v>
      </c>
      <c r="D1899" s="86" t="s">
        <v>933</v>
      </c>
      <c r="E1899" s="87" t="s">
        <v>527</v>
      </c>
      <c r="F1899" s="87" t="s">
        <v>1389</v>
      </c>
      <c r="G1899" s="88">
        <v>0</v>
      </c>
      <c r="H1899" s="88">
        <v>0</v>
      </c>
      <c r="I1899" s="156" t="s">
        <v>1</v>
      </c>
      <c r="J1899" s="87" t="s">
        <v>1407</v>
      </c>
      <c r="K1899" s="89" t="s">
        <v>3853</v>
      </c>
      <c r="L1899" s="90" t="s">
        <v>4878</v>
      </c>
      <c r="M1899" s="90" t="s">
        <v>4938</v>
      </c>
      <c r="N1899" s="90"/>
      <c r="O1899" s="86" t="s">
        <v>934</v>
      </c>
      <c r="P1899" s="89" t="s">
        <v>2221</v>
      </c>
      <c r="Q1899" s="89"/>
      <c r="R1899"/>
      <c r="S1899" t="str">
        <f t="shared" si="488"/>
        <v>NOT EQUAL</v>
      </c>
      <c r="T1899" t="str">
        <f>IF(ISNA(VLOOKUP(AF1899,#REF!,1)),"//","")</f>
        <v/>
      </c>
      <c r="U1899"/>
      <c r="V1899">
        <f t="shared" si="489"/>
        <v>590</v>
      </c>
      <c r="W1899" s="81" t="s">
        <v>2737</v>
      </c>
      <c r="X1899" s="59" t="s">
        <v>2278</v>
      </c>
      <c r="Y1899" s="59" t="s">
        <v>2278</v>
      </c>
      <c r="Z1899" s="25" t="str">
        <f t="shared" si="482"/>
        <v/>
      </c>
      <c r="AA1899" s="25" t="str">
        <f t="shared" si="490"/>
        <v/>
      </c>
      <c r="AB1899" s="1">
        <f t="shared" si="483"/>
        <v>1855</v>
      </c>
      <c r="AC1899" t="str">
        <f t="shared" si="491"/>
        <v>ITM_SHTIM</v>
      </c>
      <c r="AD1899" s="136" t="str">
        <f>IF(ISNA(VLOOKUP(AA1899,Sheet2!J:J,1,0)),"//","")</f>
        <v/>
      </c>
      <c r="AF1899" s="94" t="str">
        <f t="shared" si="492"/>
        <v/>
      </c>
      <c r="AG1899" t="b">
        <f t="shared" si="493"/>
        <v>1</v>
      </c>
    </row>
    <row r="1900" spans="1:33">
      <c r="A1900" s="216">
        <f t="shared" si="502"/>
        <v>1900</v>
      </c>
      <c r="B1900" s="217">
        <f t="shared" si="503"/>
        <v>1856</v>
      </c>
      <c r="C1900" s="86" t="s">
        <v>3782</v>
      </c>
      <c r="D1900" s="86" t="s">
        <v>947</v>
      </c>
      <c r="E1900" s="87" t="s">
        <v>527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1407</v>
      </c>
      <c r="K1900" s="89" t="s">
        <v>3853</v>
      </c>
      <c r="L1900" s="90" t="s">
        <v>4878</v>
      </c>
      <c r="M1900" s="90" t="s">
        <v>4938</v>
      </c>
      <c r="N1900" s="90"/>
      <c r="O1900" s="86" t="s">
        <v>60</v>
      </c>
      <c r="P1900" s="89" t="s">
        <v>2236</v>
      </c>
      <c r="Q1900" s="89"/>
      <c r="R1900"/>
      <c r="S1900" t="str">
        <f t="shared" si="488"/>
        <v>NOT EQUAL</v>
      </c>
      <c r="T1900" t="str">
        <f>IF(ISNA(VLOOKUP(AF1900,#REF!,1)),"//","")</f>
        <v/>
      </c>
      <c r="U1900"/>
      <c r="V1900">
        <f t="shared" si="489"/>
        <v>590</v>
      </c>
      <c r="W1900" s="81" t="s">
        <v>2737</v>
      </c>
      <c r="X1900" s="59" t="s">
        <v>2278</v>
      </c>
      <c r="Y1900" s="59" t="s">
        <v>2278</v>
      </c>
      <c r="Z1900" s="25" t="str">
        <f t="shared" si="482"/>
        <v/>
      </c>
      <c r="AA1900" s="25" t="str">
        <f t="shared" si="490"/>
        <v/>
      </c>
      <c r="AB1900" s="1">
        <f t="shared" si="483"/>
        <v>1856</v>
      </c>
      <c r="AC1900" t="str">
        <f t="shared" si="491"/>
        <v>ITM_CB_CPXRES</v>
      </c>
      <c r="AD1900" s="136" t="str">
        <f>IF(ISNA(VLOOKUP(AA1900,Sheet2!J:J,1,0)),"//","")</f>
        <v/>
      </c>
      <c r="AF1900" s="94" t="str">
        <f t="shared" si="492"/>
        <v/>
      </c>
      <c r="AG1900" t="b">
        <f t="shared" si="493"/>
        <v>1</v>
      </c>
    </row>
    <row r="1901" spans="1:33">
      <c r="A1901" s="216">
        <f t="shared" si="502"/>
        <v>1901</v>
      </c>
      <c r="B1901" s="217">
        <f t="shared" si="503"/>
        <v>1857</v>
      </c>
      <c r="C1901" s="86" t="s">
        <v>3782</v>
      </c>
      <c r="D1901" s="86" t="s">
        <v>948</v>
      </c>
      <c r="E1901" s="87" t="s">
        <v>527</v>
      </c>
      <c r="F1901" s="87" t="s">
        <v>949</v>
      </c>
      <c r="G1901" s="88">
        <v>0</v>
      </c>
      <c r="H1901" s="88">
        <v>0</v>
      </c>
      <c r="I1901" s="156" t="s">
        <v>1</v>
      </c>
      <c r="J1901" s="87" t="s">
        <v>1407</v>
      </c>
      <c r="K1901" s="89" t="s">
        <v>3853</v>
      </c>
      <c r="L1901" s="90" t="s">
        <v>4878</v>
      </c>
      <c r="M1901" s="90" t="s">
        <v>4938</v>
      </c>
      <c r="N1901" s="90"/>
      <c r="O1901" s="86" t="s">
        <v>60</v>
      </c>
      <c r="P1901" s="89" t="s">
        <v>2237</v>
      </c>
      <c r="Q1901" s="89"/>
      <c r="R1901"/>
      <c r="S1901" t="str">
        <f t="shared" si="488"/>
        <v>NOT EQUAL</v>
      </c>
      <c r="T1901" t="str">
        <f>IF(ISNA(VLOOKUP(AF1901,#REF!,1)),"//","")</f>
        <v/>
      </c>
      <c r="U1901"/>
      <c r="V1901">
        <f t="shared" si="489"/>
        <v>590</v>
      </c>
      <c r="W1901" s="81" t="s">
        <v>2737</v>
      </c>
      <c r="X1901" s="59" t="s">
        <v>2278</v>
      </c>
      <c r="Y1901" s="59" t="s">
        <v>2278</v>
      </c>
      <c r="Z1901" s="25" t="str">
        <f t="shared" si="482"/>
        <v/>
      </c>
      <c r="AA1901" s="25" t="str">
        <f t="shared" si="490"/>
        <v/>
      </c>
      <c r="AB1901" s="1">
        <f t="shared" si="483"/>
        <v>1857</v>
      </c>
      <c r="AC1901" t="str">
        <f t="shared" si="491"/>
        <v>ITM_CB_LEADING_ZERO</v>
      </c>
      <c r="AD1901" s="136" t="str">
        <f>IF(ISNA(VLOOKUP(AA1901,Sheet2!J:J,1,0)),"//","")</f>
        <v/>
      </c>
      <c r="AF1901" s="94" t="str">
        <f t="shared" si="492"/>
        <v/>
      </c>
      <c r="AG1901" t="b">
        <f t="shared" si="493"/>
        <v>1</v>
      </c>
    </row>
    <row r="1902" spans="1:33">
      <c r="A1902" s="216">
        <f t="shared" si="502"/>
        <v>1902</v>
      </c>
      <c r="B1902" s="217">
        <f t="shared" si="503"/>
        <v>1858</v>
      </c>
      <c r="C1902" s="100" t="s">
        <v>3782</v>
      </c>
      <c r="D1902" s="100" t="s">
        <v>4150</v>
      </c>
      <c r="E1902" s="11" t="s">
        <v>527</v>
      </c>
      <c r="F1902" s="11" t="s">
        <v>3852</v>
      </c>
      <c r="G1902" s="101">
        <v>0</v>
      </c>
      <c r="H1902" s="101">
        <v>0</v>
      </c>
      <c r="I1902" s="156" t="s">
        <v>1</v>
      </c>
      <c r="J1902" s="11" t="s">
        <v>1407</v>
      </c>
      <c r="K1902" s="10" t="s">
        <v>3853</v>
      </c>
      <c r="L1902" s="215" t="s">
        <v>4878</v>
      </c>
      <c r="M1902" s="215" t="s">
        <v>4938</v>
      </c>
      <c r="N1902" s="215"/>
      <c r="O1902" s="100" t="s">
        <v>3854</v>
      </c>
      <c r="P1902" s="13" t="s">
        <v>3855</v>
      </c>
      <c r="Q1902" s="13" t="s">
        <v>3856</v>
      </c>
      <c r="R1902"/>
      <c r="S1902" t="str">
        <f t="shared" si="488"/>
        <v>NOT EQUAL</v>
      </c>
      <c r="T1902" t="str">
        <f>IF(ISNA(VLOOKUP(AF1902,#REF!,1)),"//","")</f>
        <v/>
      </c>
      <c r="U1902"/>
      <c r="V1902">
        <f t="shared" si="489"/>
        <v>590</v>
      </c>
      <c r="W1902" s="2" t="s">
        <v>2737</v>
      </c>
      <c r="X1902" s="102" t="s">
        <v>2648</v>
      </c>
      <c r="Y1902" s="102"/>
      <c r="Z1902" s="25" t="str">
        <f t="shared" si="482"/>
        <v/>
      </c>
      <c r="AA1902" s="25" t="str">
        <f t="shared" si="490"/>
        <v/>
      </c>
      <c r="AB1902" s="1">
        <f t="shared" si="483"/>
        <v>1858</v>
      </c>
      <c r="AC1902" t="str">
        <f t="shared" si="491"/>
        <v>CHR_case</v>
      </c>
      <c r="AD1902" s="136" t="str">
        <f>IF(ISNA(VLOOKUP(AA1902,Sheet2!J:J,1,0)),"//","")</f>
        <v/>
      </c>
      <c r="AF1902" s="94" t="str">
        <f t="shared" si="492"/>
        <v/>
      </c>
      <c r="AG1902" t="b">
        <f t="shared" si="493"/>
        <v>1</v>
      </c>
    </row>
    <row r="1903" spans="1:33">
      <c r="A1903" s="216">
        <f t="shared" si="502"/>
        <v>1903</v>
      </c>
      <c r="B1903" s="217">
        <f t="shared" si="503"/>
        <v>1859</v>
      </c>
      <c r="C1903" s="86" t="s">
        <v>3782</v>
      </c>
      <c r="D1903" s="86" t="s">
        <v>959</v>
      </c>
      <c r="E1903" s="87" t="s">
        <v>2283</v>
      </c>
      <c r="F1903" s="87" t="s">
        <v>935</v>
      </c>
      <c r="G1903" s="88">
        <v>0</v>
      </c>
      <c r="H1903" s="88">
        <v>0</v>
      </c>
      <c r="I1903" s="151" t="s">
        <v>3</v>
      </c>
      <c r="J1903" s="87" t="s">
        <v>1407</v>
      </c>
      <c r="K1903" s="89" t="s">
        <v>3853</v>
      </c>
      <c r="L1903" s="90" t="s">
        <v>4878</v>
      </c>
      <c r="M1903" s="90" t="s">
        <v>4938</v>
      </c>
      <c r="N1903" s="90"/>
      <c r="O1903" s="86" t="s">
        <v>930</v>
      </c>
      <c r="P1903" s="89" t="s">
        <v>2241</v>
      </c>
      <c r="Q1903" s="89"/>
      <c r="R1903"/>
      <c r="S1903" t="str">
        <f t="shared" si="488"/>
        <v>NOT EQUAL</v>
      </c>
      <c r="T1903" t="str">
        <f>IF(ISNA(VLOOKUP(AF1903,#REF!,1)),"//","")</f>
        <v/>
      </c>
      <c r="U1903"/>
      <c r="V1903">
        <f t="shared" si="489"/>
        <v>590</v>
      </c>
      <c r="W1903" s="81" t="s">
        <v>2737</v>
      </c>
      <c r="X1903" s="59" t="s">
        <v>2278</v>
      </c>
      <c r="Y1903" s="59" t="s">
        <v>2278</v>
      </c>
      <c r="Z1903" s="25" t="str">
        <f t="shared" si="482"/>
        <v/>
      </c>
      <c r="AA1903" s="25" t="str">
        <f t="shared" si="490"/>
        <v/>
      </c>
      <c r="AB1903" s="1">
        <f t="shared" si="483"/>
        <v>1859</v>
      </c>
      <c r="AC1903" t="str">
        <f t="shared" si="491"/>
        <v>ITM_BASE_HOME</v>
      </c>
      <c r="AD1903" s="136" t="str">
        <f>IF(ISNA(VLOOKUP(AA1903,Sheet2!J:J,1,0)),"//","")</f>
        <v/>
      </c>
      <c r="AF1903" s="94" t="str">
        <f t="shared" si="492"/>
        <v/>
      </c>
      <c r="AG1903" t="b">
        <f t="shared" si="493"/>
        <v>1</v>
      </c>
    </row>
    <row r="1904" spans="1:33" s="17" customFormat="1">
      <c r="A1904" s="216">
        <f t="shared" si="502"/>
        <v>1904</v>
      </c>
      <c r="B1904" s="217">
        <f t="shared" si="503"/>
        <v>1860</v>
      </c>
      <c r="C1904" s="95" t="s">
        <v>3839</v>
      </c>
      <c r="D1904" s="95" t="s">
        <v>7</v>
      </c>
      <c r="E1904" s="115" t="str">
        <f t="shared" ref="E1904" si="504">CHAR(34)&amp;IF(B1904&lt;10,"000",IF(B1904&lt;100,"00",IF(B1904&lt;1000,"0","")))&amp;$B1904&amp;CHAR(34)</f>
        <v>"1860"</v>
      </c>
      <c r="F1904" s="96" t="str">
        <f t="shared" ref="F1904" si="505">E1904</f>
        <v>"1860"</v>
      </c>
      <c r="G1904" s="162">
        <v>0</v>
      </c>
      <c r="H1904" s="162">
        <v>0</v>
      </c>
      <c r="I1904" s="152" t="s">
        <v>28</v>
      </c>
      <c r="J1904" s="97" t="s">
        <v>1407</v>
      </c>
      <c r="K1904" s="98" t="s">
        <v>3853</v>
      </c>
      <c r="L1904" s="17" t="s">
        <v>4878</v>
      </c>
      <c r="M1904" s="57" t="s">
        <v>4938</v>
      </c>
      <c r="P1904" s="116" t="str">
        <f t="shared" ref="P1904" si="506">"ITM_"&amp;IF(B1904&lt;10,"000",IF(B1904&lt;100,"00",IF(B1904&lt;1000,"0","")))&amp;$B1904</f>
        <v>ITM_1860</v>
      </c>
      <c r="Q1904" s="16"/>
      <c r="S1904" s="17" t="str">
        <f t="shared" si="488"/>
        <v/>
      </c>
      <c r="T1904" s="17" t="str">
        <f>IF(ISNA(VLOOKUP(AF1904,#REF!,1)),"//","")</f>
        <v/>
      </c>
      <c r="V1904">
        <f t="shared" si="489"/>
        <v>590</v>
      </c>
      <c r="W1904" s="94" t="s">
        <v>2278</v>
      </c>
      <c r="X1904" s="98" t="s">
        <v>2278</v>
      </c>
      <c r="Y1904" s="98" t="s">
        <v>2278</v>
      </c>
      <c r="Z1904" s="25" t="str">
        <f t="shared" si="482"/>
        <v/>
      </c>
      <c r="AA1904" s="25" t="str">
        <f t="shared" si="490"/>
        <v/>
      </c>
      <c r="AB1904" s="1">
        <f t="shared" si="483"/>
        <v>1860</v>
      </c>
      <c r="AC1904" t="str">
        <f t="shared" si="491"/>
        <v>ITM_1860</v>
      </c>
      <c r="AD1904" s="136" t="str">
        <f>IF(ISNA(VLOOKUP(AA1904,Sheet2!J:J,1,0)),"//","")</f>
        <v/>
      </c>
      <c r="AF1904" s="94" t="str">
        <f t="shared" si="492"/>
        <v/>
      </c>
      <c r="AG1904" t="b">
        <f t="shared" si="493"/>
        <v>1</v>
      </c>
    </row>
    <row r="1905" spans="1:33">
      <c r="A1905" s="216">
        <f t="shared" si="502"/>
        <v>1905</v>
      </c>
      <c r="B1905" s="217">
        <f t="shared" si="503"/>
        <v>1861</v>
      </c>
      <c r="C1905" s="86" t="s">
        <v>3782</v>
      </c>
      <c r="D1905" s="86" t="s">
        <v>2357</v>
      </c>
      <c r="E1905" s="87" t="s">
        <v>527</v>
      </c>
      <c r="F1905" s="87" t="s">
        <v>2350</v>
      </c>
      <c r="G1905" s="88">
        <v>0</v>
      </c>
      <c r="H1905" s="88">
        <v>0</v>
      </c>
      <c r="I1905" s="156" t="s">
        <v>1</v>
      </c>
      <c r="J1905" s="87" t="s">
        <v>1407</v>
      </c>
      <c r="K1905" s="89" t="s">
        <v>3853</v>
      </c>
      <c r="L1905" s="90" t="s">
        <v>4878</v>
      </c>
      <c r="M1905" s="90" t="s">
        <v>4938</v>
      </c>
      <c r="N1905" s="90"/>
      <c r="O1905" s="86" t="s">
        <v>2353</v>
      </c>
      <c r="P1905" s="89" t="s">
        <v>2356</v>
      </c>
      <c r="Q1905" s="89"/>
      <c r="R1905"/>
      <c r="S1905" t="str">
        <f t="shared" si="488"/>
        <v>NOT EQUAL</v>
      </c>
      <c r="T1905" t="str">
        <f>IF(ISNA(VLOOKUP(AF1905,#REF!,1)),"//","")</f>
        <v/>
      </c>
      <c r="U1905"/>
      <c r="V1905">
        <f t="shared" si="489"/>
        <v>590</v>
      </c>
      <c r="W1905" s="81" t="s">
        <v>2737</v>
      </c>
      <c r="X1905" s="59" t="s">
        <v>2278</v>
      </c>
      <c r="Y1905" s="59" t="s">
        <v>2278</v>
      </c>
      <c r="Z1905" s="25" t="str">
        <f t="shared" ref="Z1905:Z1968" si="507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490"/>
        <v/>
      </c>
      <c r="AB1905" s="1">
        <f t="shared" ref="AB1905:AB1968" si="508">B1905</f>
        <v>1861</v>
      </c>
      <c r="AC1905" t="str">
        <f t="shared" si="491"/>
        <v>ITM_H_SUMRY</v>
      </c>
      <c r="AD1905" s="136" t="str">
        <f>IF(ISNA(VLOOKUP(AA1905,Sheet2!J:J,1,0)),"//","")</f>
        <v/>
      </c>
      <c r="AF1905" s="94" t="str">
        <f t="shared" si="492"/>
        <v/>
      </c>
      <c r="AG1905" t="b">
        <f t="shared" si="493"/>
        <v>1</v>
      </c>
    </row>
    <row r="1906" spans="1:33">
      <c r="A1906" s="216">
        <f t="shared" si="502"/>
        <v>1906</v>
      </c>
      <c r="B1906" s="217">
        <f t="shared" si="503"/>
        <v>1862</v>
      </c>
      <c r="C1906" s="86" t="s">
        <v>3782</v>
      </c>
      <c r="D1906" s="86" t="s">
        <v>2358</v>
      </c>
      <c r="E1906" s="87" t="s">
        <v>527</v>
      </c>
      <c r="F1906" s="89" t="s">
        <v>2352</v>
      </c>
      <c r="G1906" s="92">
        <v>0</v>
      </c>
      <c r="H1906" s="92">
        <v>0</v>
      </c>
      <c r="I1906" s="156" t="s">
        <v>1</v>
      </c>
      <c r="J1906" s="87" t="s">
        <v>1407</v>
      </c>
      <c r="K1906" s="89" t="s">
        <v>3853</v>
      </c>
      <c r="L1906" s="90" t="s">
        <v>4878</v>
      </c>
      <c r="M1906" s="90" t="s">
        <v>4938</v>
      </c>
      <c r="N1906" s="90"/>
      <c r="O1906" s="86" t="s">
        <v>2353</v>
      </c>
      <c r="P1906" s="89" t="s">
        <v>2355</v>
      </c>
      <c r="Q1906" s="89"/>
      <c r="R1906"/>
      <c r="S1906" t="str">
        <f t="shared" si="488"/>
        <v>NOT EQUAL</v>
      </c>
      <c r="T1906" t="str">
        <f>IF(ISNA(VLOOKUP(AF1906,#REF!,1)),"//","")</f>
        <v/>
      </c>
      <c r="U1906"/>
      <c r="V1906">
        <f t="shared" si="489"/>
        <v>590</v>
      </c>
      <c r="W1906" s="81" t="s">
        <v>2737</v>
      </c>
      <c r="X1906" s="59" t="s">
        <v>2278</v>
      </c>
      <c r="Y1906" s="59" t="s">
        <v>2278</v>
      </c>
      <c r="Z1906" s="25" t="str">
        <f t="shared" si="507"/>
        <v/>
      </c>
      <c r="AA1906" s="25" t="str">
        <f t="shared" si="490"/>
        <v/>
      </c>
      <c r="AB1906" s="1">
        <f t="shared" si="508"/>
        <v>1862</v>
      </c>
      <c r="AC1906" t="str">
        <f t="shared" si="491"/>
        <v>ITM_H_REPLCA</v>
      </c>
      <c r="AD1906" s="136" t="str">
        <f>IF(ISNA(VLOOKUP(AA1906,Sheet2!J:J,1,0)),"//","")</f>
        <v/>
      </c>
      <c r="AF1906" s="94" t="str">
        <f t="shared" si="492"/>
        <v/>
      </c>
      <c r="AG1906" t="b">
        <f t="shared" si="493"/>
        <v>1</v>
      </c>
    </row>
    <row r="1907" spans="1:33">
      <c r="A1907" s="216">
        <f t="shared" si="502"/>
        <v>1907</v>
      </c>
      <c r="B1907" s="217">
        <f t="shared" si="503"/>
        <v>1863</v>
      </c>
      <c r="C1907" s="86" t="s">
        <v>3782</v>
      </c>
      <c r="D1907" s="86" t="s">
        <v>2359</v>
      </c>
      <c r="E1907" s="87" t="s">
        <v>527</v>
      </c>
      <c r="F1907" s="89" t="s">
        <v>2351</v>
      </c>
      <c r="G1907" s="92">
        <v>0</v>
      </c>
      <c r="H1907" s="92">
        <v>0</v>
      </c>
      <c r="I1907" s="156" t="s">
        <v>1</v>
      </c>
      <c r="J1907" s="87" t="s">
        <v>1407</v>
      </c>
      <c r="K1907" s="89" t="s">
        <v>3853</v>
      </c>
      <c r="L1907" s="90" t="s">
        <v>4878</v>
      </c>
      <c r="M1907" s="90" t="s">
        <v>4938</v>
      </c>
      <c r="N1907" s="90"/>
      <c r="O1907" s="86" t="s">
        <v>2353</v>
      </c>
      <c r="P1907" s="89" t="s">
        <v>2354</v>
      </c>
      <c r="Q1907" s="89"/>
      <c r="R1907"/>
      <c r="S1907" t="str">
        <f t="shared" si="488"/>
        <v>NOT EQUAL</v>
      </c>
      <c r="T1907" t="str">
        <f>IF(ISNA(VLOOKUP(AF1907,#REF!,1)),"//","")</f>
        <v/>
      </c>
      <c r="U1907"/>
      <c r="V1907">
        <f t="shared" si="489"/>
        <v>590</v>
      </c>
      <c r="W1907" s="81" t="s">
        <v>2737</v>
      </c>
      <c r="X1907" s="59" t="s">
        <v>2278</v>
      </c>
      <c r="Y1907" s="59" t="s">
        <v>2278</v>
      </c>
      <c r="Z1907" s="25" t="str">
        <f t="shared" si="507"/>
        <v/>
      </c>
      <c r="AA1907" s="25" t="str">
        <f t="shared" si="490"/>
        <v/>
      </c>
      <c r="AB1907" s="1">
        <f t="shared" si="508"/>
        <v>1863</v>
      </c>
      <c r="AC1907" t="str">
        <f t="shared" si="491"/>
        <v>ITM_H_FIXED</v>
      </c>
      <c r="AD1907" s="136" t="str">
        <f>IF(ISNA(VLOOKUP(AA1907,Sheet2!J:J,1,0)),"//","")</f>
        <v/>
      </c>
      <c r="AF1907" s="94" t="str">
        <f t="shared" si="492"/>
        <v/>
      </c>
      <c r="AG1907" t="b">
        <f t="shared" si="493"/>
        <v>1</v>
      </c>
    </row>
    <row r="1908" spans="1:33">
      <c r="A1908" s="216">
        <f t="shared" si="502"/>
        <v>1908</v>
      </c>
      <c r="B1908" s="217">
        <f t="shared" si="503"/>
        <v>1864</v>
      </c>
      <c r="C1908" s="86" t="s">
        <v>3782</v>
      </c>
      <c r="D1908" s="86" t="s">
        <v>972</v>
      </c>
      <c r="E1908" s="87" t="s">
        <v>527</v>
      </c>
      <c r="F1908" s="89" t="s">
        <v>973</v>
      </c>
      <c r="G1908" s="92">
        <v>0</v>
      </c>
      <c r="H1908" s="92">
        <v>0</v>
      </c>
      <c r="I1908" s="156" t="s">
        <v>1</v>
      </c>
      <c r="J1908" s="87" t="s">
        <v>1407</v>
      </c>
      <c r="K1908" s="89" t="s">
        <v>4017</v>
      </c>
      <c r="L1908" s="90" t="s">
        <v>4878</v>
      </c>
      <c r="M1908" s="90" t="s">
        <v>4938</v>
      </c>
      <c r="N1908" s="90"/>
      <c r="O1908" s="86"/>
      <c r="P1908" s="89" t="s">
        <v>2259</v>
      </c>
      <c r="Q1908" s="89"/>
      <c r="R1908"/>
      <c r="S1908" t="str">
        <f t="shared" si="488"/>
        <v>NOT EQUAL</v>
      </c>
      <c r="T1908" t="str">
        <f>IF(ISNA(VLOOKUP(AF1908,#REF!,1)),"//","")</f>
        <v/>
      </c>
      <c r="U1908"/>
      <c r="V1908">
        <f t="shared" si="489"/>
        <v>590</v>
      </c>
      <c r="W1908" s="81"/>
      <c r="X1908" s="59"/>
      <c r="Y1908" s="59"/>
      <c r="Z1908" s="25" t="str">
        <f t="shared" si="507"/>
        <v/>
      </c>
      <c r="AA1908" s="25" t="str">
        <f t="shared" si="490"/>
        <v/>
      </c>
      <c r="AB1908" s="1">
        <f t="shared" si="508"/>
        <v>1864</v>
      </c>
      <c r="AC1908" t="str">
        <f t="shared" si="491"/>
        <v>ITM_HOMEx3T</v>
      </c>
      <c r="AD1908" s="136" t="str">
        <f>IF(ISNA(VLOOKUP(AA1908,Sheet2!J:J,1,0)),"//","")</f>
        <v/>
      </c>
      <c r="AF1908" s="94" t="str">
        <f t="shared" si="492"/>
        <v/>
      </c>
      <c r="AG1908" t="b">
        <f t="shared" si="493"/>
        <v>1</v>
      </c>
    </row>
    <row r="1909" spans="1:33" s="46" customFormat="1">
      <c r="A1909" s="216">
        <f t="shared" si="502"/>
        <v>1909</v>
      </c>
      <c r="B1909" s="217">
        <f t="shared" si="503"/>
        <v>1865</v>
      </c>
      <c r="C1909" s="86" t="s">
        <v>3782</v>
      </c>
      <c r="D1909" s="86" t="s">
        <v>2576</v>
      </c>
      <c r="E1909" s="87" t="s">
        <v>2577</v>
      </c>
      <c r="F1909" s="87" t="s">
        <v>2579</v>
      </c>
      <c r="G1909" s="88">
        <v>0</v>
      </c>
      <c r="H1909" s="88">
        <v>0</v>
      </c>
      <c r="I1909" s="151" t="s">
        <v>3</v>
      </c>
      <c r="J1909" s="87" t="s">
        <v>1407</v>
      </c>
      <c r="K1909" s="89" t="s">
        <v>3853</v>
      </c>
      <c r="L1909" s="90" t="s">
        <v>4878</v>
      </c>
      <c r="M1909" s="90" t="s">
        <v>4938</v>
      </c>
      <c r="N1909" s="90"/>
      <c r="O1909" s="90"/>
      <c r="P1909" s="89" t="s">
        <v>2578</v>
      </c>
      <c r="Q1909" s="89"/>
      <c r="T1909" s="46" t="str">
        <f>IF(ISNA(VLOOKUP(AF1909,#REF!,1)),"//","")</f>
        <v/>
      </c>
      <c r="V1909">
        <f t="shared" si="489"/>
        <v>590</v>
      </c>
      <c r="W1909" s="81" t="s">
        <v>2737</v>
      </c>
      <c r="X1909" s="59" t="s">
        <v>2278</v>
      </c>
      <c r="Y1909" s="59" t="s">
        <v>2278</v>
      </c>
      <c r="Z1909" s="25" t="str">
        <f t="shared" si="507"/>
        <v/>
      </c>
      <c r="AA1909" s="25" t="str">
        <f t="shared" si="490"/>
        <v/>
      </c>
      <c r="AB1909" s="1">
        <f t="shared" si="508"/>
        <v>1865</v>
      </c>
      <c r="AC1909" t="str">
        <f t="shared" si="491"/>
        <v>ITM_LARGELI</v>
      </c>
      <c r="AD1909" s="136" t="str">
        <f>IF(ISNA(VLOOKUP(AA1909,Sheet2!J:J,1,0)),"//","")</f>
        <v/>
      </c>
      <c r="AF1909" s="94" t="str">
        <f t="shared" si="492"/>
        <v/>
      </c>
      <c r="AG1909" t="b">
        <f t="shared" si="493"/>
        <v>1</v>
      </c>
    </row>
    <row r="1910" spans="1:33">
      <c r="A1910" s="216">
        <f t="shared" si="502"/>
        <v>1910</v>
      </c>
      <c r="B1910" s="217">
        <f t="shared" si="503"/>
        <v>1866</v>
      </c>
      <c r="C1910" s="86" t="s">
        <v>3788</v>
      </c>
      <c r="D1910" s="86" t="s">
        <v>12</v>
      </c>
      <c r="E1910" s="89" t="s">
        <v>937</v>
      </c>
      <c r="F1910" s="89" t="s">
        <v>937</v>
      </c>
      <c r="G1910" s="92">
        <v>0</v>
      </c>
      <c r="H1910" s="92">
        <v>15</v>
      </c>
      <c r="I1910" s="151" t="s">
        <v>3</v>
      </c>
      <c r="J1910" s="87" t="s">
        <v>1407</v>
      </c>
      <c r="K1910" s="89" t="s">
        <v>3853</v>
      </c>
      <c r="L1910" s="90" t="s">
        <v>4878</v>
      </c>
      <c r="M1910" s="90" t="s">
        <v>4938</v>
      </c>
      <c r="N1910" s="90"/>
      <c r="O1910" s="86" t="s">
        <v>938</v>
      </c>
      <c r="P1910" s="89" t="s">
        <v>2223</v>
      </c>
      <c r="Q1910" s="89"/>
      <c r="R1910"/>
      <c r="S1910" t="str">
        <f t="shared" ref="S1910:S1924" si="509">IF(E1910=F1910,"","NOT EQUAL")</f>
        <v/>
      </c>
      <c r="T1910" t="str">
        <f>IF(ISNA(VLOOKUP(AF1910,#REF!,1)),"//","")</f>
        <v/>
      </c>
      <c r="U1910"/>
      <c r="V1910">
        <f t="shared" si="489"/>
        <v>591</v>
      </c>
      <c r="W1910" s="81" t="s">
        <v>2738</v>
      </c>
      <c r="X1910" s="59" t="s">
        <v>2654</v>
      </c>
      <c r="Y1910" s="59" t="s">
        <v>2278</v>
      </c>
      <c r="Z1910" s="25" t="str">
        <f t="shared" si="507"/>
        <v>"SIG"</v>
      </c>
      <c r="AA1910" s="25" t="str">
        <f t="shared" si="490"/>
        <v>SIG</v>
      </c>
      <c r="AB1910" s="1">
        <f t="shared" si="508"/>
        <v>1866</v>
      </c>
      <c r="AC1910" t="str">
        <f t="shared" si="491"/>
        <v>ITM_SIGFIG</v>
      </c>
      <c r="AD1910" s="136" t="str">
        <f>IF(ISNA(VLOOKUP(AA1910,Sheet2!J:J,1,0)),"//","")</f>
        <v/>
      </c>
      <c r="AF1910" s="94" t="str">
        <f t="shared" si="492"/>
        <v>SIG</v>
      </c>
      <c r="AG1910" t="b">
        <f t="shared" si="493"/>
        <v>1</v>
      </c>
    </row>
    <row r="1911" spans="1:33">
      <c r="A1911" s="216">
        <f t="shared" si="502"/>
        <v>1911</v>
      </c>
      <c r="B1911" s="217">
        <f t="shared" si="503"/>
        <v>1867</v>
      </c>
      <c r="C1911" s="86" t="s">
        <v>3789</v>
      </c>
      <c r="D1911" s="86" t="s">
        <v>12</v>
      </c>
      <c r="E1911" s="87" t="s">
        <v>364</v>
      </c>
      <c r="F1911" s="87" t="s">
        <v>364</v>
      </c>
      <c r="G1911" s="88">
        <v>0</v>
      </c>
      <c r="H1911" s="88">
        <v>15</v>
      </c>
      <c r="I1911" s="151" t="s">
        <v>3</v>
      </c>
      <c r="J1911" s="87" t="s">
        <v>1407</v>
      </c>
      <c r="K1911" s="89" t="s">
        <v>3853</v>
      </c>
      <c r="L1911" s="90" t="s">
        <v>4878</v>
      </c>
      <c r="M1911" s="90" t="s">
        <v>4938</v>
      </c>
      <c r="N1911" s="90"/>
      <c r="O1911" s="86" t="s">
        <v>945</v>
      </c>
      <c r="P1911" s="89" t="s">
        <v>2234</v>
      </c>
      <c r="Q1911" s="89"/>
      <c r="R1911"/>
      <c r="S1911" t="str">
        <f t="shared" si="509"/>
        <v/>
      </c>
      <c r="T1911" t="str">
        <f>IF(ISNA(VLOOKUP(AF1911,#REF!,1)),"//","")</f>
        <v/>
      </c>
      <c r="U1911"/>
      <c r="V1911">
        <f t="shared" si="489"/>
        <v>592</v>
      </c>
      <c r="W1911" s="81" t="s">
        <v>2738</v>
      </c>
      <c r="X1911" s="59" t="s">
        <v>2654</v>
      </c>
      <c r="Y1911" s="59" t="s">
        <v>2278</v>
      </c>
      <c r="Z1911" s="25" t="str">
        <f t="shared" si="507"/>
        <v>"UNIT"</v>
      </c>
      <c r="AA1911" s="25" t="str">
        <f t="shared" si="490"/>
        <v>UNIT</v>
      </c>
      <c r="AB1911" s="1">
        <f t="shared" si="508"/>
        <v>1867</v>
      </c>
      <c r="AC1911" t="str">
        <f t="shared" si="491"/>
        <v>ITM_UNIT</v>
      </c>
      <c r="AD1911" s="136" t="str">
        <f>IF(ISNA(VLOOKUP(AA1911,Sheet2!J:J,1,0)),"//","")</f>
        <v>//</v>
      </c>
      <c r="AF1911" s="94" t="str">
        <f t="shared" si="492"/>
        <v>UNIT</v>
      </c>
      <c r="AG1911" t="b">
        <f t="shared" si="493"/>
        <v>1</v>
      </c>
    </row>
    <row r="1912" spans="1:33">
      <c r="A1912" s="216">
        <f t="shared" si="502"/>
        <v>1912</v>
      </c>
      <c r="B1912" s="217">
        <f t="shared" si="503"/>
        <v>1868</v>
      </c>
      <c r="C1912" s="86" t="s">
        <v>3790</v>
      </c>
      <c r="D1912" s="86" t="s">
        <v>7</v>
      </c>
      <c r="E1912" s="87" t="s">
        <v>1249</v>
      </c>
      <c r="F1912" s="87" t="s">
        <v>1249</v>
      </c>
      <c r="G1912" s="88">
        <v>0</v>
      </c>
      <c r="H1912" s="88">
        <v>0</v>
      </c>
      <c r="I1912" s="151" t="s">
        <v>3</v>
      </c>
      <c r="J1912" s="87" t="s">
        <v>1406</v>
      </c>
      <c r="K1912" s="89" t="s">
        <v>4017</v>
      </c>
      <c r="L1912" s="90" t="s">
        <v>4878</v>
      </c>
      <c r="M1912" s="90" t="s">
        <v>4938</v>
      </c>
      <c r="N1912" s="90"/>
      <c r="O1912" s="86"/>
      <c r="P1912" s="89" t="s">
        <v>2642</v>
      </c>
      <c r="Q1912" s="89"/>
      <c r="R1912"/>
      <c r="S1912" t="str">
        <f t="shared" si="509"/>
        <v/>
      </c>
      <c r="T1912" t="str">
        <f>IF(ISNA(VLOOKUP(AF1912,#REF!,1)),"//","")</f>
        <v/>
      </c>
      <c r="U1912"/>
      <c r="V1912">
        <f t="shared" si="489"/>
        <v>593</v>
      </c>
      <c r="W1912" s="81" t="s">
        <v>2738</v>
      </c>
      <c r="X1912" s="59" t="s">
        <v>2278</v>
      </c>
      <c r="Y1912" s="59" t="s">
        <v>2278</v>
      </c>
      <c r="Z1912" s="25" t="str">
        <f t="shared" si="507"/>
        <v>"ROUND"</v>
      </c>
      <c r="AA1912" s="25" t="str">
        <f t="shared" si="490"/>
        <v>ROUND</v>
      </c>
      <c r="AB1912" s="1">
        <f t="shared" si="508"/>
        <v>1868</v>
      </c>
      <c r="AC1912" t="str">
        <f t="shared" si="491"/>
        <v>ITM_ROUND2</v>
      </c>
      <c r="AD1912" s="136" t="str">
        <f>IF(ISNA(VLOOKUP(AA1912,Sheet2!J:J,1,0)),"//","")</f>
        <v/>
      </c>
      <c r="AF1912" s="94" t="str">
        <f t="shared" si="492"/>
        <v>ROUND</v>
      </c>
      <c r="AG1912" t="b">
        <f t="shared" si="493"/>
        <v>1</v>
      </c>
    </row>
    <row r="1913" spans="1:33">
      <c r="A1913" s="216">
        <f t="shared" si="502"/>
        <v>1913</v>
      </c>
      <c r="B1913" s="217">
        <f t="shared" si="503"/>
        <v>1869</v>
      </c>
      <c r="C1913" s="86" t="s">
        <v>3791</v>
      </c>
      <c r="D1913" s="86" t="s">
        <v>7</v>
      </c>
      <c r="E1913" s="87" t="s">
        <v>288</v>
      </c>
      <c r="F1913" s="87" t="s">
        <v>288</v>
      </c>
      <c r="G1913" s="92">
        <v>0</v>
      </c>
      <c r="H1913" s="92">
        <v>0</v>
      </c>
      <c r="I1913" s="151" t="s">
        <v>3</v>
      </c>
      <c r="J1913" s="87" t="s">
        <v>1406</v>
      </c>
      <c r="K1913" s="89" t="s">
        <v>4017</v>
      </c>
      <c r="L1913" s="90" t="s">
        <v>4878</v>
      </c>
      <c r="M1913" s="90" t="s">
        <v>4938</v>
      </c>
      <c r="N1913" s="90"/>
      <c r="O1913" s="90"/>
      <c r="P1913" s="89" t="s">
        <v>2641</v>
      </c>
      <c r="Q1913" s="89"/>
      <c r="R1913"/>
      <c r="S1913" t="str">
        <f t="shared" si="509"/>
        <v/>
      </c>
      <c r="T1913" t="str">
        <f>IF(ISNA(VLOOKUP(AF1913,#REF!,1)),"//","")</f>
        <v/>
      </c>
      <c r="U1913"/>
      <c r="V1913">
        <f t="shared" si="489"/>
        <v>594</v>
      </c>
      <c r="W1913" s="81" t="s">
        <v>2738</v>
      </c>
      <c r="X1913" s="59" t="s">
        <v>2278</v>
      </c>
      <c r="Y1913" s="59" t="s">
        <v>2278</v>
      </c>
      <c r="Z1913" s="25" t="str">
        <f t="shared" si="507"/>
        <v>"ROUNDI"</v>
      </c>
      <c r="AA1913" s="25" t="str">
        <f t="shared" si="490"/>
        <v>ROUNDI</v>
      </c>
      <c r="AB1913" s="1">
        <f t="shared" si="508"/>
        <v>1869</v>
      </c>
      <c r="AC1913" t="str">
        <f t="shared" si="491"/>
        <v>ITM_ROUNDI2</v>
      </c>
      <c r="AD1913" s="136" t="str">
        <f>IF(ISNA(VLOOKUP(AA1913,Sheet2!J:J,1,0)),"//","")</f>
        <v/>
      </c>
      <c r="AF1913" s="94" t="str">
        <f t="shared" si="492"/>
        <v>ROUNDI</v>
      </c>
      <c r="AG1913" t="b">
        <f t="shared" si="493"/>
        <v>1</v>
      </c>
    </row>
    <row r="1914" spans="1:33">
      <c r="A1914" s="216">
        <f t="shared" si="502"/>
        <v>1914</v>
      </c>
      <c r="B1914" s="217">
        <f t="shared" si="503"/>
        <v>1870</v>
      </c>
      <c r="C1914" s="86" t="s">
        <v>3795</v>
      </c>
      <c r="D1914" s="86" t="s">
        <v>7</v>
      </c>
      <c r="E1914" s="87" t="s">
        <v>527</v>
      </c>
      <c r="F1914" s="87" t="s">
        <v>2745</v>
      </c>
      <c r="G1914" s="88">
        <v>0</v>
      </c>
      <c r="H1914" s="88">
        <v>0</v>
      </c>
      <c r="I1914" s="156" t="s">
        <v>1</v>
      </c>
      <c r="J1914" s="87" t="s">
        <v>1406</v>
      </c>
      <c r="K1914" s="89" t="s">
        <v>3853</v>
      </c>
      <c r="L1914" s="90" t="s">
        <v>4878</v>
      </c>
      <c r="M1914" s="90" t="s">
        <v>4938</v>
      </c>
      <c r="N1914" s="90"/>
      <c r="O1914" s="86"/>
      <c r="P1914" s="89" t="s">
        <v>2746</v>
      </c>
      <c r="Q1914" s="89"/>
      <c r="R1914"/>
      <c r="S1914" t="str">
        <f t="shared" si="509"/>
        <v>NOT EQUAL</v>
      </c>
      <c r="T1914" t="str">
        <f>IF(ISNA(VLOOKUP(AF1914,#REF!,1)),"//","")</f>
        <v/>
      </c>
      <c r="U1914"/>
      <c r="V1914">
        <f t="shared" si="489"/>
        <v>594</v>
      </c>
      <c r="W1914" s="81" t="s">
        <v>2784</v>
      </c>
      <c r="X1914" s="59" t="s">
        <v>2278</v>
      </c>
      <c r="Y1914" s="59" t="s">
        <v>2278</v>
      </c>
      <c r="Z1914" s="25" t="str">
        <f t="shared" si="507"/>
        <v/>
      </c>
      <c r="AA1914" s="25" t="str">
        <f t="shared" si="490"/>
        <v/>
      </c>
      <c r="AB1914" s="1">
        <f t="shared" si="508"/>
        <v>1870</v>
      </c>
      <c r="AC1914" t="str">
        <f t="shared" si="491"/>
        <v>ITM_DMPMNU</v>
      </c>
      <c r="AD1914" s="136" t="str">
        <f>IF(ISNA(VLOOKUP(AA1914,Sheet2!J:J,1,0)),"//","")</f>
        <v/>
      </c>
      <c r="AF1914" s="94" t="str">
        <f t="shared" si="492"/>
        <v/>
      </c>
      <c r="AG1914" t="b">
        <f t="shared" si="493"/>
        <v>1</v>
      </c>
    </row>
    <row r="1915" spans="1:33">
      <c r="A1915" s="216">
        <f t="shared" si="502"/>
        <v>1915</v>
      </c>
      <c r="B1915" s="217">
        <f t="shared" si="503"/>
        <v>1871</v>
      </c>
      <c r="C1915" s="86" t="s">
        <v>3797</v>
      </c>
      <c r="D1915" s="86" t="s">
        <v>7</v>
      </c>
      <c r="E1915" s="87" t="s">
        <v>2403</v>
      </c>
      <c r="F1915" s="87" t="s">
        <v>2403</v>
      </c>
      <c r="G1915" s="88">
        <v>0</v>
      </c>
      <c r="H1915" s="88">
        <v>0</v>
      </c>
      <c r="I1915" s="156" t="s">
        <v>1</v>
      </c>
      <c r="J1915" s="87" t="s">
        <v>1406</v>
      </c>
      <c r="K1915" s="89" t="s">
        <v>4017</v>
      </c>
      <c r="L1915" s="90" t="s">
        <v>4878</v>
      </c>
      <c r="M1915" s="90" t="s">
        <v>4938</v>
      </c>
      <c r="N1915" s="90"/>
      <c r="O1915" s="86" t="s">
        <v>3262</v>
      </c>
      <c r="P1915" s="89" t="s">
        <v>2402</v>
      </c>
      <c r="Q1915" s="89"/>
      <c r="R1915"/>
      <c r="S1915" t="str">
        <f t="shared" si="509"/>
        <v/>
      </c>
      <c r="T1915" t="str">
        <f>IF(ISNA(VLOOKUP(AF1915,#REF!,1)),"//","")</f>
        <v/>
      </c>
      <c r="U1915"/>
      <c r="V1915">
        <f t="shared" si="489"/>
        <v>595</v>
      </c>
      <c r="W1915" s="81" t="s">
        <v>2765</v>
      </c>
      <c r="X1915" s="59" t="s">
        <v>2654</v>
      </c>
      <c r="Y1915" s="59" t="s">
        <v>2278</v>
      </c>
      <c r="Z1915" s="25" t="str">
        <f t="shared" si="507"/>
        <v>STD_RIGHT_ARROW "I"</v>
      </c>
      <c r="AA1915" s="25" t="str">
        <f t="shared" si="490"/>
        <v>&gt;I</v>
      </c>
      <c r="AB1915" s="1">
        <f t="shared" si="508"/>
        <v>1871</v>
      </c>
      <c r="AC1915" t="str">
        <f t="shared" si="491"/>
        <v>ITM_RI</v>
      </c>
      <c r="AD1915" s="136" t="str">
        <f>IF(ISNA(VLOOKUP(AA1915,Sheet2!J:J,1,0)),"//","")</f>
        <v>//</v>
      </c>
      <c r="AF1915" s="94" t="str">
        <f t="shared" si="492"/>
        <v>&gt;I</v>
      </c>
      <c r="AG1915" t="b">
        <f t="shared" si="493"/>
        <v>1</v>
      </c>
    </row>
    <row r="1916" spans="1:33">
      <c r="A1916" s="216">
        <f t="shared" si="502"/>
        <v>1916</v>
      </c>
      <c r="B1916" s="217">
        <f t="shared" si="503"/>
        <v>1872</v>
      </c>
      <c r="C1916" s="86" t="s">
        <v>3798</v>
      </c>
      <c r="D1916" s="86" t="s">
        <v>7</v>
      </c>
      <c r="E1916" s="197" t="s">
        <v>2750</v>
      </c>
      <c r="F1916" s="87" t="s">
        <v>2750</v>
      </c>
      <c r="G1916" s="88">
        <v>0</v>
      </c>
      <c r="H1916" s="88">
        <v>0</v>
      </c>
      <c r="I1916" s="156" t="s">
        <v>1</v>
      </c>
      <c r="J1916" s="139" t="s">
        <v>1406</v>
      </c>
      <c r="K1916" s="89" t="s">
        <v>4017</v>
      </c>
      <c r="L1916" s="90" t="s">
        <v>4878</v>
      </c>
      <c r="M1916" s="90" t="s">
        <v>4938</v>
      </c>
      <c r="N1916" s="90"/>
      <c r="O1916" s="86"/>
      <c r="P1916" s="89" t="s">
        <v>2749</v>
      </c>
      <c r="Q1916" s="89"/>
      <c r="R1916"/>
      <c r="S1916" t="str">
        <f t="shared" si="509"/>
        <v/>
      </c>
      <c r="T1916" t="str">
        <f>IF(ISNA(VLOOKUP(AF1916,#REF!,1)),"//","")</f>
        <v/>
      </c>
      <c r="U1916"/>
      <c r="V1916">
        <f t="shared" si="489"/>
        <v>595</v>
      </c>
      <c r="W1916" s="81" t="s">
        <v>2765</v>
      </c>
      <c r="X1916" s="59" t="s">
        <v>2278</v>
      </c>
      <c r="Y1916" s="59" t="s">
        <v>2278</v>
      </c>
      <c r="Z1916" s="25" t="str">
        <f t="shared" si="507"/>
        <v/>
      </c>
      <c r="AA1916" s="25" t="str">
        <f t="shared" si="490"/>
        <v/>
      </c>
      <c r="AB1916" s="1">
        <f t="shared" si="508"/>
        <v>1872</v>
      </c>
      <c r="AC1916" t="str">
        <f t="shared" si="491"/>
        <v>ITM_HASH_JM</v>
      </c>
      <c r="AD1916" s="136" t="str">
        <f>IF(ISNA(VLOOKUP(AA1916,Sheet2!J:J,1,0)),"//","")</f>
        <v/>
      </c>
      <c r="AF1916" s="94" t="str">
        <f t="shared" si="492"/>
        <v/>
      </c>
      <c r="AG1916" t="b">
        <f t="shared" si="493"/>
        <v>1</v>
      </c>
    </row>
    <row r="1917" spans="1:33" s="99" customFormat="1">
      <c r="A1917" s="216">
        <f t="shared" si="502"/>
        <v>1917</v>
      </c>
      <c r="B1917" s="217">
        <f t="shared" si="503"/>
        <v>1873</v>
      </c>
      <c r="C1917" s="179" t="s">
        <v>4521</v>
      </c>
      <c r="D1917" s="53" t="s">
        <v>7</v>
      </c>
      <c r="E1917" s="183" t="s">
        <v>4522</v>
      </c>
      <c r="F1917" s="183" t="s">
        <v>4522</v>
      </c>
      <c r="G1917" s="180">
        <v>0</v>
      </c>
      <c r="H1917" s="180">
        <v>0</v>
      </c>
      <c r="I1917" s="181" t="s">
        <v>3</v>
      </c>
      <c r="J1917" s="181" t="s">
        <v>1406</v>
      </c>
      <c r="K1917" s="136" t="s">
        <v>4017</v>
      </c>
      <c r="L1917" s="99" t="s">
        <v>4878</v>
      </c>
      <c r="M1917" s="99" t="s">
        <v>4938</v>
      </c>
      <c r="P1917" s="182" t="s">
        <v>4523</v>
      </c>
      <c r="Q1917" s="182"/>
      <c r="S1917" s="99" t="str">
        <f t="shared" si="509"/>
        <v/>
      </c>
      <c r="T1917" s="99" t="str">
        <f>IF(ISNA(VLOOKUP(AF1917,#REF!,1)),"//","")</f>
        <v/>
      </c>
      <c r="V1917">
        <f t="shared" si="489"/>
        <v>596</v>
      </c>
      <c r="W1917" s="51" t="s">
        <v>2715</v>
      </c>
      <c r="X1917" s="136" t="s">
        <v>2278</v>
      </c>
      <c r="Y1917" s="136" t="s">
        <v>2278</v>
      </c>
      <c r="Z1917" s="25" t="str">
        <f t="shared" si="507"/>
        <v>"DRG"</v>
      </c>
      <c r="AA1917" s="25" t="str">
        <f t="shared" si="490"/>
        <v>DRG</v>
      </c>
      <c r="AB1917" s="1">
        <f t="shared" si="508"/>
        <v>1873</v>
      </c>
      <c r="AC1917" t="str">
        <f t="shared" si="491"/>
        <v>ITM_DRG</v>
      </c>
      <c r="AD1917" s="136" t="str">
        <f>IF(ISNA(VLOOKUP(AA1917,Sheet2!J:J,1,0)),"//","")</f>
        <v>//</v>
      </c>
      <c r="AF1917" s="94" t="str">
        <f t="shared" si="492"/>
        <v>DRG</v>
      </c>
      <c r="AG1917" t="b">
        <f t="shared" si="493"/>
        <v>1</v>
      </c>
    </row>
    <row r="1918" spans="1:33">
      <c r="A1918" s="216">
        <f t="shared" si="502"/>
        <v>1918</v>
      </c>
      <c r="B1918" s="217">
        <f t="shared" si="503"/>
        <v>1874</v>
      </c>
      <c r="C1918" s="86" t="s">
        <v>3799</v>
      </c>
      <c r="D1918" s="86" t="s">
        <v>7</v>
      </c>
      <c r="E1918" s="197" t="s">
        <v>2856</v>
      </c>
      <c r="F1918" s="87" t="s">
        <v>2856</v>
      </c>
      <c r="G1918" s="88">
        <v>0</v>
      </c>
      <c r="H1918" s="88">
        <v>0</v>
      </c>
      <c r="I1918" s="156" t="s">
        <v>1</v>
      </c>
      <c r="J1918" s="87" t="s">
        <v>1408</v>
      </c>
      <c r="K1918" s="89" t="s">
        <v>3853</v>
      </c>
      <c r="L1918" s="90" t="s">
        <v>4878</v>
      </c>
      <c r="M1918" s="90" t="s">
        <v>4938</v>
      </c>
      <c r="N1918" s="90"/>
      <c r="O1918" s="86" t="s">
        <v>2836</v>
      </c>
      <c r="P1918" s="89" t="s">
        <v>2857</v>
      </c>
      <c r="Q1918" s="89"/>
      <c r="R1918"/>
      <c r="S1918" t="str">
        <f t="shared" si="509"/>
        <v/>
      </c>
      <c r="T1918" t="str">
        <f>IF(ISNA(VLOOKUP(AF1918,#REF!,1)),"//","")</f>
        <v/>
      </c>
      <c r="U1918"/>
      <c r="V1918">
        <f t="shared" si="489"/>
        <v>596</v>
      </c>
      <c r="W1918" s="81" t="s">
        <v>2737</v>
      </c>
      <c r="X1918" s="59" t="s">
        <v>2278</v>
      </c>
      <c r="Y1918" s="59" t="s">
        <v>2278</v>
      </c>
      <c r="Z1918" s="25" t="str">
        <f t="shared" si="507"/>
        <v/>
      </c>
      <c r="AA1918" s="25" t="str">
        <f t="shared" si="490"/>
        <v/>
      </c>
      <c r="AB1918" s="1">
        <f t="shared" si="508"/>
        <v>1874</v>
      </c>
      <c r="AC1918" t="str">
        <f t="shared" si="491"/>
        <v>ITM_CLA</v>
      </c>
      <c r="AD1918" s="136" t="str">
        <f>IF(ISNA(VLOOKUP(AA1918,Sheet2!J:J,1,0)),"//","")</f>
        <v/>
      </c>
      <c r="AF1918" s="94" t="str">
        <f t="shared" si="492"/>
        <v/>
      </c>
      <c r="AG1918" t="b">
        <f t="shared" si="493"/>
        <v>1</v>
      </c>
    </row>
    <row r="1919" spans="1:33">
      <c r="A1919" s="216">
        <f t="shared" si="502"/>
        <v>1919</v>
      </c>
      <c r="B1919" s="217">
        <f t="shared" si="503"/>
        <v>1875</v>
      </c>
      <c r="C1919" s="86" t="s">
        <v>3800</v>
      </c>
      <c r="D1919" s="86" t="s">
        <v>7</v>
      </c>
      <c r="E1919" s="197" t="s">
        <v>2858</v>
      </c>
      <c r="F1919" s="87" t="s">
        <v>2858</v>
      </c>
      <c r="G1919" s="88">
        <v>0</v>
      </c>
      <c r="H1919" s="88">
        <v>0</v>
      </c>
      <c r="I1919" s="156" t="s">
        <v>1</v>
      </c>
      <c r="J1919" s="87" t="s">
        <v>1408</v>
      </c>
      <c r="K1919" s="89" t="s">
        <v>3853</v>
      </c>
      <c r="L1919" s="90" t="s">
        <v>4878</v>
      </c>
      <c r="M1919" s="90" t="s">
        <v>4938</v>
      </c>
      <c r="N1919" s="90"/>
      <c r="O1919" s="86" t="s">
        <v>2836</v>
      </c>
      <c r="P1919" s="89" t="s">
        <v>2859</v>
      </c>
      <c r="Q1919" s="89"/>
      <c r="R1919"/>
      <c r="S1919" t="str">
        <f t="shared" si="509"/>
        <v/>
      </c>
      <c r="T1919" t="str">
        <f>IF(ISNA(VLOOKUP(AF1919,#REF!,1)),"//","")</f>
        <v/>
      </c>
      <c r="U1919"/>
      <c r="V1919">
        <f t="shared" si="489"/>
        <v>596</v>
      </c>
      <c r="W1919" s="81" t="s">
        <v>2737</v>
      </c>
      <c r="X1919" s="59" t="s">
        <v>2278</v>
      </c>
      <c r="Y1919" s="59" t="s">
        <v>2278</v>
      </c>
      <c r="Z1919" s="25" t="str">
        <f t="shared" si="507"/>
        <v/>
      </c>
      <c r="AA1919" s="25" t="str">
        <f t="shared" si="490"/>
        <v/>
      </c>
      <c r="AB1919" s="1">
        <f t="shared" si="508"/>
        <v>1875</v>
      </c>
      <c r="AC1919" t="str">
        <f t="shared" si="491"/>
        <v>ITM_CLN</v>
      </c>
      <c r="AD1919" s="136" t="str">
        <f>IF(ISNA(VLOOKUP(AA1919,Sheet2!J:J,1,0)),"//","")</f>
        <v/>
      </c>
      <c r="AF1919" s="94" t="str">
        <f t="shared" si="492"/>
        <v/>
      </c>
      <c r="AG1919" t="b">
        <f t="shared" si="493"/>
        <v>1</v>
      </c>
    </row>
    <row r="1920" spans="1:33">
      <c r="A1920" s="216">
        <f t="shared" si="502"/>
        <v>1920</v>
      </c>
      <c r="B1920" s="217">
        <f t="shared" si="503"/>
        <v>1876</v>
      </c>
      <c r="C1920" s="86" t="s">
        <v>3782</v>
      </c>
      <c r="D1920" s="86" t="s">
        <v>4308</v>
      </c>
      <c r="E1920" s="87" t="s">
        <v>527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1407</v>
      </c>
      <c r="K1920" s="89" t="s">
        <v>3853</v>
      </c>
      <c r="L1920" s="90" t="s">
        <v>4878</v>
      </c>
      <c r="M1920" s="90" t="s">
        <v>4938</v>
      </c>
      <c r="N1920" s="90"/>
      <c r="O1920" s="86" t="s">
        <v>4310</v>
      </c>
      <c r="P1920" s="89" t="s">
        <v>4311</v>
      </c>
      <c r="Q1920" s="89"/>
      <c r="R1920"/>
      <c r="S1920" t="str">
        <f t="shared" si="509"/>
        <v>NOT EQUAL</v>
      </c>
      <c r="T1920" t="str">
        <f>IF(ISNA(VLOOKUP(AF1920,#REF!,1)),"//","")</f>
        <v/>
      </c>
      <c r="U1920"/>
      <c r="V1920">
        <f t="shared" si="489"/>
        <v>596</v>
      </c>
      <c r="W1920" s="81" t="s">
        <v>2737</v>
      </c>
      <c r="X1920" s="59" t="s">
        <v>2278</v>
      </c>
      <c r="Y1920" s="59" t="s">
        <v>2278</v>
      </c>
      <c r="Z1920" s="25" t="str">
        <f t="shared" si="507"/>
        <v/>
      </c>
      <c r="AA1920" s="25" t="str">
        <f t="shared" si="490"/>
        <v/>
      </c>
      <c r="AB1920" s="1">
        <f t="shared" si="508"/>
        <v>1876</v>
      </c>
      <c r="AC1920" t="str">
        <f t="shared" si="491"/>
        <v>ITM_DENANY</v>
      </c>
      <c r="AD1920" s="136" t="str">
        <f>IF(ISNA(VLOOKUP(AA1920,Sheet2!J:J,1,0)),"//","")</f>
        <v/>
      </c>
      <c r="AF1920" s="94" t="str">
        <f t="shared" si="492"/>
        <v/>
      </c>
      <c r="AG1920" t="b">
        <f t="shared" si="493"/>
        <v>1</v>
      </c>
    </row>
    <row r="1921" spans="1:33">
      <c r="A1921" s="216">
        <f t="shared" si="502"/>
        <v>1921</v>
      </c>
      <c r="B1921" s="217">
        <f t="shared" si="503"/>
        <v>1877</v>
      </c>
      <c r="C1921" s="86" t="s">
        <v>3782</v>
      </c>
      <c r="D1921" s="86" t="s">
        <v>4309</v>
      </c>
      <c r="E1921" s="87" t="s">
        <v>527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1407</v>
      </c>
      <c r="K1921" s="89" t="s">
        <v>3853</v>
      </c>
      <c r="L1921" s="90" t="s">
        <v>4878</v>
      </c>
      <c r="M1921" s="90" t="s">
        <v>4938</v>
      </c>
      <c r="N1921" s="90"/>
      <c r="O1921" s="86" t="s">
        <v>4310</v>
      </c>
      <c r="P1921" s="89" t="s">
        <v>4312</v>
      </c>
      <c r="Q1921" s="89"/>
      <c r="R1921"/>
      <c r="S1921" t="str">
        <f t="shared" si="509"/>
        <v>NOT EQUAL</v>
      </c>
      <c r="T1921" t="str">
        <f>IF(ISNA(VLOOKUP(AF1921,#REF!,1)),"//","")</f>
        <v/>
      </c>
      <c r="U1921"/>
      <c r="V1921">
        <f t="shared" si="489"/>
        <v>596</v>
      </c>
      <c r="W1921" s="81" t="s">
        <v>2737</v>
      </c>
      <c r="X1921" s="59" t="s">
        <v>2278</v>
      </c>
      <c r="Y1921" s="59" t="s">
        <v>2278</v>
      </c>
      <c r="Z1921" s="25" t="str">
        <f t="shared" si="507"/>
        <v/>
      </c>
      <c r="AA1921" s="25" t="str">
        <f t="shared" si="490"/>
        <v/>
      </c>
      <c r="AB1921" s="1">
        <f t="shared" si="508"/>
        <v>1877</v>
      </c>
      <c r="AC1921" t="str">
        <f t="shared" si="491"/>
        <v>ITM_DENFIX</v>
      </c>
      <c r="AD1921" s="136" t="str">
        <f>IF(ISNA(VLOOKUP(AA1921,Sheet2!J:J,1,0)),"//","")</f>
        <v/>
      </c>
      <c r="AF1921" s="94" t="str">
        <f t="shared" si="492"/>
        <v/>
      </c>
      <c r="AG1921" t="b">
        <f t="shared" si="493"/>
        <v>1</v>
      </c>
    </row>
    <row r="1922" spans="1:33">
      <c r="A1922" s="216">
        <f t="shared" si="502"/>
        <v>1922</v>
      </c>
      <c r="B1922" s="217">
        <f t="shared" si="503"/>
        <v>1878</v>
      </c>
      <c r="C1922" s="86" t="s">
        <v>3839</v>
      </c>
      <c r="D1922" s="86" t="s">
        <v>7</v>
      </c>
      <c r="E1922" s="87" t="s">
        <v>527</v>
      </c>
      <c r="F1922" s="89" t="s">
        <v>3857</v>
      </c>
      <c r="G1922" s="91">
        <v>0</v>
      </c>
      <c r="H1922" s="91">
        <v>0</v>
      </c>
      <c r="I1922" s="156" t="s">
        <v>1</v>
      </c>
      <c r="J1922" s="87" t="s">
        <v>1407</v>
      </c>
      <c r="K1922" s="89" t="s">
        <v>3853</v>
      </c>
      <c r="L1922" s="90" t="s">
        <v>4878</v>
      </c>
      <c r="M1922" s="90" t="s">
        <v>4938</v>
      </c>
      <c r="N1922" s="90"/>
      <c r="O1922" s="90" t="s">
        <v>3854</v>
      </c>
      <c r="P1922" s="89" t="s">
        <v>3858</v>
      </c>
      <c r="Q1922" s="89"/>
      <c r="R1922"/>
      <c r="S1922" t="str">
        <f t="shared" si="509"/>
        <v>NOT EQUAL</v>
      </c>
      <c r="T1922" t="str">
        <f>IF(ISNA(VLOOKUP(AF1922,#REF!,1)),"//","")</f>
        <v/>
      </c>
      <c r="U1922"/>
      <c r="V1922">
        <f t="shared" si="489"/>
        <v>597</v>
      </c>
      <c r="W1922" s="81" t="s">
        <v>2737</v>
      </c>
      <c r="X1922" s="59"/>
      <c r="Y1922" s="59" t="s">
        <v>3859</v>
      </c>
      <c r="Z1922" s="25" t="str">
        <f t="shared" si="507"/>
        <v/>
      </c>
      <c r="AA1922" s="25" t="str">
        <f t="shared" si="490"/>
        <v>CASEUP</v>
      </c>
      <c r="AB1922" s="1">
        <f t="shared" si="508"/>
        <v>1878</v>
      </c>
      <c r="AC1922" t="str">
        <f t="shared" si="491"/>
        <v>CHR_caseUP</v>
      </c>
      <c r="AD1922" s="136" t="str">
        <f>IF(ISNA(VLOOKUP(AA1922,Sheet2!J:J,1,0)),"//","")</f>
        <v/>
      </c>
      <c r="AF1922" s="94" t="str">
        <f t="shared" si="492"/>
        <v/>
      </c>
      <c r="AG1922" t="b">
        <f t="shared" si="493"/>
        <v>0</v>
      </c>
    </row>
    <row r="1923" spans="1:33">
      <c r="A1923" s="216">
        <f t="shared" si="502"/>
        <v>1923</v>
      </c>
      <c r="B1923" s="217">
        <f t="shared" si="503"/>
        <v>1879</v>
      </c>
      <c r="C1923" s="86" t="s">
        <v>3839</v>
      </c>
      <c r="D1923" s="86" t="s">
        <v>7</v>
      </c>
      <c r="E1923" s="87" t="s">
        <v>527</v>
      </c>
      <c r="F1923" s="87" t="s">
        <v>3860</v>
      </c>
      <c r="G1923" s="88">
        <v>0</v>
      </c>
      <c r="H1923" s="88">
        <v>0</v>
      </c>
      <c r="I1923" s="156" t="s">
        <v>1</v>
      </c>
      <c r="J1923" s="87" t="s">
        <v>1407</v>
      </c>
      <c r="K1923" s="89" t="s">
        <v>3853</v>
      </c>
      <c r="L1923" s="90" t="s">
        <v>4878</v>
      </c>
      <c r="M1923" s="90" t="s">
        <v>4938</v>
      </c>
      <c r="N1923" s="90"/>
      <c r="O1923" s="86" t="s">
        <v>3854</v>
      </c>
      <c r="P1923" s="89" t="s">
        <v>3861</v>
      </c>
      <c r="Q1923" s="89"/>
      <c r="R1923"/>
      <c r="S1923" t="str">
        <f t="shared" si="509"/>
        <v>NOT EQUAL</v>
      </c>
      <c r="T1923" t="str">
        <f>IF(ISNA(VLOOKUP(AF1923,#REF!,1)),"//","")</f>
        <v/>
      </c>
      <c r="U1923"/>
      <c r="V1923">
        <f t="shared" si="489"/>
        <v>598</v>
      </c>
      <c r="W1923" s="81" t="s">
        <v>2737</v>
      </c>
      <c r="X1923" s="59" t="s">
        <v>2278</v>
      </c>
      <c r="Y1923" s="59" t="s">
        <v>3862</v>
      </c>
      <c r="Z1923" s="25" t="str">
        <f t="shared" si="507"/>
        <v/>
      </c>
      <c r="AA1923" s="25" t="str">
        <f t="shared" si="490"/>
        <v>CASEDN</v>
      </c>
      <c r="AB1923" s="1">
        <f t="shared" si="508"/>
        <v>1879</v>
      </c>
      <c r="AC1923" t="str">
        <f t="shared" si="491"/>
        <v>CHR_caseDN</v>
      </c>
      <c r="AD1923" s="136" t="str">
        <f>IF(ISNA(VLOOKUP(AA1923,Sheet2!J:J,1,0)),"//","")</f>
        <v/>
      </c>
      <c r="AF1923" s="94" t="str">
        <f t="shared" si="492"/>
        <v/>
      </c>
      <c r="AG1923" t="b">
        <f t="shared" si="493"/>
        <v>0</v>
      </c>
    </row>
    <row r="1924" spans="1:33">
      <c r="A1924" s="216">
        <f t="shared" si="502"/>
        <v>1924</v>
      </c>
      <c r="B1924" s="217">
        <f t="shared" si="503"/>
        <v>1880</v>
      </c>
      <c r="C1924" s="86" t="s">
        <v>3801</v>
      </c>
      <c r="D1924" s="86" t="s">
        <v>7</v>
      </c>
      <c r="E1924" s="87" t="s">
        <v>2349</v>
      </c>
      <c r="F1924" s="87" t="s">
        <v>2349</v>
      </c>
      <c r="G1924" s="88">
        <v>0</v>
      </c>
      <c r="H1924" s="88">
        <v>0</v>
      </c>
      <c r="I1924" s="151" t="s">
        <v>3</v>
      </c>
      <c r="J1924" s="87" t="s">
        <v>1407</v>
      </c>
      <c r="K1924" s="89" t="s">
        <v>3853</v>
      </c>
      <c r="L1924" s="90" t="s">
        <v>4878</v>
      </c>
      <c r="M1924" s="90" t="s">
        <v>4938</v>
      </c>
      <c r="N1924" s="90"/>
      <c r="O1924" s="86"/>
      <c r="P1924" s="89" t="s">
        <v>2348</v>
      </c>
      <c r="Q1924" s="89"/>
      <c r="R1924"/>
      <c r="S1924" t="str">
        <f t="shared" si="509"/>
        <v/>
      </c>
      <c r="T1924" t="str">
        <f>IF(ISNA(VLOOKUP(AF1924,#REF!,1)),"//","")</f>
        <v/>
      </c>
      <c r="U1924"/>
      <c r="V1924">
        <f t="shared" si="489"/>
        <v>599</v>
      </c>
      <c r="W1924" s="81"/>
      <c r="X1924" s="59" t="s">
        <v>2654</v>
      </c>
      <c r="Y1924" s="59"/>
      <c r="Z1924" s="25" t="str">
        <f t="shared" si="507"/>
        <v>"LISTXY"</v>
      </c>
      <c r="AA1924" s="25" t="str">
        <f t="shared" si="490"/>
        <v>LISTXY</v>
      </c>
      <c r="AB1924" s="1">
        <f t="shared" si="508"/>
        <v>1880</v>
      </c>
      <c r="AC1924" t="str">
        <f t="shared" si="491"/>
        <v>ITM_LISTXY</v>
      </c>
      <c r="AD1924" s="136" t="str">
        <f>IF(ISNA(VLOOKUP(AA1924,Sheet2!J:J,1,0)),"//","")</f>
        <v/>
      </c>
      <c r="AF1924" s="94" t="str">
        <f t="shared" si="492"/>
        <v>LISTXY</v>
      </c>
      <c r="AG1924" t="b">
        <f t="shared" si="493"/>
        <v>1</v>
      </c>
    </row>
    <row r="1925" spans="1:33" s="46" customFormat="1">
      <c r="A1925" s="216">
        <f t="shared" si="502"/>
        <v>1925</v>
      </c>
      <c r="B1925" s="217">
        <f t="shared" si="503"/>
        <v>1881</v>
      </c>
      <c r="C1925" s="86" t="s">
        <v>3802</v>
      </c>
      <c r="D1925" s="86" t="s">
        <v>928</v>
      </c>
      <c r="E1925" s="87" t="s">
        <v>1391</v>
      </c>
      <c r="F1925" s="87" t="s">
        <v>1391</v>
      </c>
      <c r="G1925" s="88">
        <v>0</v>
      </c>
      <c r="H1925" s="88">
        <v>0</v>
      </c>
      <c r="I1925" s="151" t="s">
        <v>3</v>
      </c>
      <c r="J1925" s="87" t="s">
        <v>1406</v>
      </c>
      <c r="K1925" s="89" t="s">
        <v>4017</v>
      </c>
      <c r="L1925" s="90" t="s">
        <v>4878</v>
      </c>
      <c r="M1925" s="90" t="s">
        <v>4938</v>
      </c>
      <c r="N1925" s="90"/>
      <c r="O1925" s="90" t="s">
        <v>946</v>
      </c>
      <c r="P1925" s="89" t="s">
        <v>2235</v>
      </c>
      <c r="Q1925" s="89"/>
      <c r="T1925" s="46" t="str">
        <f>IF(ISNA(VLOOKUP(AF1925,#REF!,1)),"//","")</f>
        <v/>
      </c>
      <c r="V1925">
        <f t="shared" si="489"/>
        <v>600</v>
      </c>
      <c r="W1925" s="81" t="s">
        <v>2744</v>
      </c>
      <c r="X1925" s="59" t="s">
        <v>2278</v>
      </c>
      <c r="Y1925" s="59" t="s">
        <v>2278</v>
      </c>
      <c r="Z1925" s="25" t="str">
        <f t="shared" si="507"/>
        <v>"ERPN?"</v>
      </c>
      <c r="AA1925" s="25" t="str">
        <f t="shared" si="490"/>
        <v>ERPN?</v>
      </c>
      <c r="AB1925" s="1">
        <f t="shared" si="508"/>
        <v>1881</v>
      </c>
      <c r="AC1925" t="str">
        <f t="shared" si="491"/>
        <v>ITM_SH_ERPN</v>
      </c>
      <c r="AD1925" s="136" t="str">
        <f>IF(ISNA(VLOOKUP(AA1925,Sheet2!J:J,1,0)),"//","")</f>
        <v>//</v>
      </c>
      <c r="AF1925" s="94" t="str">
        <f t="shared" si="492"/>
        <v>ERPN?</v>
      </c>
      <c r="AG1925" t="b">
        <f t="shared" si="493"/>
        <v>1</v>
      </c>
    </row>
    <row r="1926" spans="1:33">
      <c r="A1926" s="216">
        <f t="shared" si="502"/>
        <v>1926</v>
      </c>
      <c r="B1926" s="217">
        <f t="shared" si="503"/>
        <v>1882</v>
      </c>
      <c r="C1926" s="86" t="s">
        <v>3803</v>
      </c>
      <c r="D1926" s="86" t="s">
        <v>7</v>
      </c>
      <c r="E1926" s="87" t="s">
        <v>527</v>
      </c>
      <c r="F1926" s="87" t="s">
        <v>2681</v>
      </c>
      <c r="G1926" s="88">
        <v>0</v>
      </c>
      <c r="H1926" s="88">
        <v>0</v>
      </c>
      <c r="I1926" s="156" t="s">
        <v>1</v>
      </c>
      <c r="J1926" s="87" t="s">
        <v>1406</v>
      </c>
      <c r="K1926" s="89" t="s">
        <v>3853</v>
      </c>
      <c r="L1926" s="90" t="s">
        <v>4878</v>
      </c>
      <c r="M1926" s="90" t="s">
        <v>4938</v>
      </c>
      <c r="N1926" s="90"/>
      <c r="O1926" s="86"/>
      <c r="P1926" s="89" t="s">
        <v>2682</v>
      </c>
      <c r="Q1926" s="89"/>
      <c r="R1926"/>
      <c r="S1926" t="str">
        <f t="shared" ref="S1926:S1957" si="510">IF(E1926=F1926,"","NOT EQUAL")</f>
        <v>NOT EQUAL</v>
      </c>
      <c r="T1926" t="str">
        <f>IF(ISNA(VLOOKUP(AF1926,#REF!,1)),"//","")</f>
        <v/>
      </c>
      <c r="U1926"/>
      <c r="V1926">
        <f t="shared" si="489"/>
        <v>600</v>
      </c>
      <c r="W1926" s="81" t="s">
        <v>2744</v>
      </c>
      <c r="X1926" s="59" t="s">
        <v>2278</v>
      </c>
      <c r="Y1926" s="59" t="s">
        <v>2278</v>
      </c>
      <c r="Z1926" s="25" t="str">
        <f t="shared" si="507"/>
        <v/>
      </c>
      <c r="AA1926" s="25" t="str">
        <f t="shared" si="490"/>
        <v/>
      </c>
      <c r="AB1926" s="1">
        <f t="shared" si="508"/>
        <v>1882</v>
      </c>
      <c r="AC1926" t="str">
        <f t="shared" si="491"/>
        <v>ITM_SYS_FREE_RAM</v>
      </c>
      <c r="AD1926" s="136" t="str">
        <f>IF(ISNA(VLOOKUP(AA1926,Sheet2!J:J,1,0)),"//","")</f>
        <v/>
      </c>
      <c r="AF1926" s="94" t="str">
        <f t="shared" si="492"/>
        <v/>
      </c>
      <c r="AG1926" t="b">
        <f t="shared" si="493"/>
        <v>1</v>
      </c>
    </row>
    <row r="1927" spans="1:33">
      <c r="A1927" s="216">
        <f t="shared" si="502"/>
        <v>1927</v>
      </c>
      <c r="B1927" s="217">
        <f t="shared" si="503"/>
        <v>1883</v>
      </c>
      <c r="C1927" s="86" t="s">
        <v>3839</v>
      </c>
      <c r="D1927" s="86" t="s">
        <v>7</v>
      </c>
      <c r="E1927" s="89" t="s">
        <v>527</v>
      </c>
      <c r="F1927" s="89" t="s">
        <v>2312</v>
      </c>
      <c r="G1927" s="92">
        <v>0</v>
      </c>
      <c r="H1927" s="92">
        <v>0</v>
      </c>
      <c r="I1927" s="154" t="s">
        <v>16</v>
      </c>
      <c r="J1927" s="87" t="s">
        <v>1407</v>
      </c>
      <c r="K1927" s="89" t="s">
        <v>3853</v>
      </c>
      <c r="L1927" s="90" t="s">
        <v>4878</v>
      </c>
      <c r="M1927" s="90" t="s">
        <v>4938</v>
      </c>
      <c r="N1927" s="90"/>
      <c r="O1927" s="86" t="s">
        <v>2311</v>
      </c>
      <c r="P1927" s="89" t="s">
        <v>2266</v>
      </c>
      <c r="Q1927" s="89"/>
      <c r="R1927"/>
      <c r="S1927" t="str">
        <f t="shared" si="510"/>
        <v>NOT EQUAL</v>
      </c>
      <c r="T1927" t="str">
        <f>IF(ISNA(VLOOKUP(AF1927,#REF!,1)),"//","")</f>
        <v/>
      </c>
      <c r="U1927"/>
      <c r="V1927">
        <f t="shared" si="489"/>
        <v>600</v>
      </c>
      <c r="W1927" s="81" t="s">
        <v>2770</v>
      </c>
      <c r="X1927" s="59" t="s">
        <v>2278</v>
      </c>
      <c r="Y1927" s="59" t="s">
        <v>2278</v>
      </c>
      <c r="Z1927" s="25" t="str">
        <f t="shared" si="507"/>
        <v/>
      </c>
      <c r="AA1927" s="25" t="str">
        <f t="shared" si="490"/>
        <v/>
      </c>
      <c r="AB1927" s="1">
        <f t="shared" si="508"/>
        <v>1883</v>
      </c>
      <c r="AC1927" t="str">
        <f t="shared" si="491"/>
        <v>MNU_INL_TST</v>
      </c>
      <c r="AD1927" s="136" t="str">
        <f>IF(ISNA(VLOOKUP(AA1927,Sheet2!J:J,1,0)),"//","")</f>
        <v/>
      </c>
      <c r="AF1927" s="94" t="str">
        <f t="shared" si="492"/>
        <v/>
      </c>
      <c r="AG1927" t="b">
        <f t="shared" si="493"/>
        <v>1</v>
      </c>
    </row>
    <row r="1928" spans="1:33">
      <c r="A1928" s="216">
        <f t="shared" si="502"/>
        <v>1928</v>
      </c>
      <c r="B1928" s="217">
        <f t="shared" si="503"/>
        <v>1884</v>
      </c>
      <c r="C1928" s="86" t="s">
        <v>3804</v>
      </c>
      <c r="D1928" s="86" t="s">
        <v>2676</v>
      </c>
      <c r="E1928" s="87" t="s">
        <v>527</v>
      </c>
      <c r="F1928" s="87" t="s">
        <v>2313</v>
      </c>
      <c r="G1928" s="88">
        <v>0</v>
      </c>
      <c r="H1928" s="88">
        <v>0</v>
      </c>
      <c r="I1928" s="156" t="s">
        <v>1</v>
      </c>
      <c r="J1928" s="87" t="s">
        <v>1407</v>
      </c>
      <c r="K1928" s="89" t="s">
        <v>3853</v>
      </c>
      <c r="L1928" s="90" t="s">
        <v>4878</v>
      </c>
      <c r="M1928" s="90" t="s">
        <v>4938</v>
      </c>
      <c r="N1928" s="90"/>
      <c r="O1928" s="86" t="s">
        <v>2311</v>
      </c>
      <c r="P1928" s="89" t="s">
        <v>2316</v>
      </c>
      <c r="Q1928" s="89"/>
      <c r="R1928" s="17"/>
      <c r="S1928" t="str">
        <f t="shared" si="510"/>
        <v>NOT EQUAL</v>
      </c>
      <c r="T1928" s="17" t="str">
        <f>IF(ISNA(VLOOKUP(AF1928,#REF!,1)),"//","")</f>
        <v/>
      </c>
      <c r="U1928" s="17"/>
      <c r="V1928">
        <f t="shared" si="489"/>
        <v>600</v>
      </c>
      <c r="W1928" s="81" t="s">
        <v>2770</v>
      </c>
      <c r="X1928" s="59" t="s">
        <v>2278</v>
      </c>
      <c r="Y1928" s="59" t="s">
        <v>2278</v>
      </c>
      <c r="Z1928" s="25" t="str">
        <f t="shared" si="507"/>
        <v/>
      </c>
      <c r="AA1928" s="25" t="str">
        <f t="shared" si="490"/>
        <v/>
      </c>
      <c r="AB1928" s="1">
        <f t="shared" si="508"/>
        <v>1884</v>
      </c>
      <c r="AC1928" t="str">
        <f t="shared" si="491"/>
        <v>ITM_TEST</v>
      </c>
      <c r="AD1928" s="136" t="str">
        <f>IF(ISNA(VLOOKUP(AA1928,Sheet2!J:J,1,0)),"//","")</f>
        <v/>
      </c>
      <c r="AF1928" s="94" t="str">
        <f t="shared" si="492"/>
        <v/>
      </c>
      <c r="AG1928" t="b">
        <f t="shared" si="493"/>
        <v>1</v>
      </c>
    </row>
    <row r="1929" spans="1:33">
      <c r="A1929" s="216">
        <f t="shared" si="502"/>
        <v>1929</v>
      </c>
      <c r="B1929" s="217">
        <f t="shared" si="503"/>
        <v>1885</v>
      </c>
      <c r="C1929" s="86" t="s">
        <v>3805</v>
      </c>
      <c r="D1929" s="86" t="s">
        <v>7</v>
      </c>
      <c r="E1929" s="87" t="s">
        <v>527</v>
      </c>
      <c r="F1929" s="87" t="s">
        <v>2314</v>
      </c>
      <c r="G1929" s="88">
        <v>0</v>
      </c>
      <c r="H1929" s="88">
        <v>0</v>
      </c>
      <c r="I1929" s="156" t="s">
        <v>1</v>
      </c>
      <c r="J1929" s="87" t="s">
        <v>1406</v>
      </c>
      <c r="K1929" s="89" t="s">
        <v>3853</v>
      </c>
      <c r="L1929" s="90" t="s">
        <v>4878</v>
      </c>
      <c r="M1929" s="90" t="s">
        <v>4938</v>
      </c>
      <c r="N1929" s="90"/>
      <c r="O1929" s="86" t="s">
        <v>2311</v>
      </c>
      <c r="P1929" s="89" t="s">
        <v>2317</v>
      </c>
      <c r="Q1929" s="89"/>
      <c r="R1929" s="17"/>
      <c r="S1929" t="str">
        <f t="shared" si="510"/>
        <v>NOT EQUAL</v>
      </c>
      <c r="T1929" s="17" t="str">
        <f>IF(ISNA(VLOOKUP(AF1929,#REF!,1)),"//","")</f>
        <v/>
      </c>
      <c r="U1929" s="17"/>
      <c r="V1929">
        <f t="shared" si="489"/>
        <v>600</v>
      </c>
      <c r="W1929" s="81" t="s">
        <v>2770</v>
      </c>
      <c r="X1929" s="59" t="s">
        <v>2278</v>
      </c>
      <c r="Y1929" s="59" t="s">
        <v>2278</v>
      </c>
      <c r="Z1929" s="25" t="str">
        <f t="shared" si="507"/>
        <v/>
      </c>
      <c r="AA1929" s="25" t="str">
        <f t="shared" si="490"/>
        <v/>
      </c>
      <c r="AB1929" s="1">
        <f t="shared" si="508"/>
        <v>1885</v>
      </c>
      <c r="AC1929" t="str">
        <f t="shared" si="491"/>
        <v>ITM_GET_TEST_BS</v>
      </c>
      <c r="AD1929" s="136" t="str">
        <f>IF(ISNA(VLOOKUP(AA1929,Sheet2!J:J,1,0)),"//","")</f>
        <v/>
      </c>
      <c r="AF1929" s="94" t="str">
        <f t="shared" si="492"/>
        <v/>
      </c>
      <c r="AG1929" t="b">
        <f t="shared" si="493"/>
        <v>1</v>
      </c>
    </row>
    <row r="1930" spans="1:33">
      <c r="A1930" s="216">
        <f t="shared" si="502"/>
        <v>1930</v>
      </c>
      <c r="B1930" s="217">
        <f t="shared" si="503"/>
        <v>1886</v>
      </c>
      <c r="C1930" s="86" t="s">
        <v>3806</v>
      </c>
      <c r="D1930" s="86" t="s">
        <v>7</v>
      </c>
      <c r="E1930" s="87" t="s">
        <v>527</v>
      </c>
      <c r="F1930" s="87" t="s">
        <v>2315</v>
      </c>
      <c r="G1930" s="88">
        <v>0</v>
      </c>
      <c r="H1930" s="88">
        <v>0</v>
      </c>
      <c r="I1930" s="156" t="s">
        <v>1</v>
      </c>
      <c r="J1930" s="87" t="s">
        <v>1406</v>
      </c>
      <c r="K1930" s="89" t="s">
        <v>3853</v>
      </c>
      <c r="L1930" s="90" t="s">
        <v>4878</v>
      </c>
      <c r="M1930" s="90" t="s">
        <v>4938</v>
      </c>
      <c r="N1930" s="90"/>
      <c r="O1930" s="86" t="s">
        <v>2311</v>
      </c>
      <c r="P1930" s="89" t="s">
        <v>2318</v>
      </c>
      <c r="Q1930" s="89"/>
      <c r="R1930" s="17"/>
      <c r="S1930" t="str">
        <f t="shared" si="510"/>
        <v>NOT EQUAL</v>
      </c>
      <c r="T1930" s="17" t="str">
        <f>IF(ISNA(VLOOKUP(AF1930,#REF!,1)),"//","")</f>
        <v/>
      </c>
      <c r="U1930" s="17"/>
      <c r="V1930">
        <f t="shared" si="489"/>
        <v>600</v>
      </c>
      <c r="W1930" s="81" t="s">
        <v>2770</v>
      </c>
      <c r="X1930" s="59" t="s">
        <v>2278</v>
      </c>
      <c r="Y1930" s="59" t="s">
        <v>2278</v>
      </c>
      <c r="Z1930" s="25" t="str">
        <f t="shared" si="507"/>
        <v/>
      </c>
      <c r="AA1930" s="25" t="str">
        <f t="shared" si="490"/>
        <v/>
      </c>
      <c r="AB1930" s="1">
        <f t="shared" si="508"/>
        <v>1886</v>
      </c>
      <c r="AC1930" t="str">
        <f t="shared" si="491"/>
        <v>ITM_SET_TEST_BS</v>
      </c>
      <c r="AD1930" s="136" t="str">
        <f>IF(ISNA(VLOOKUP(AA1930,Sheet2!J:J,1,0)),"//","")</f>
        <v/>
      </c>
      <c r="AF1930" s="94" t="str">
        <f t="shared" si="492"/>
        <v/>
      </c>
      <c r="AG1930" t="b">
        <f t="shared" si="493"/>
        <v>1</v>
      </c>
    </row>
    <row r="1931" spans="1:33">
      <c r="A1931" s="216">
        <f t="shared" si="502"/>
        <v>1931</v>
      </c>
      <c r="B1931" s="217">
        <f t="shared" si="503"/>
        <v>1887</v>
      </c>
      <c r="C1931" s="86" t="s">
        <v>3807</v>
      </c>
      <c r="D1931" s="86" t="s">
        <v>1027</v>
      </c>
      <c r="E1931" s="87" t="s">
        <v>527</v>
      </c>
      <c r="F1931" s="87" t="s">
        <v>1403</v>
      </c>
      <c r="G1931" s="88">
        <v>0</v>
      </c>
      <c r="H1931" s="88">
        <v>0</v>
      </c>
      <c r="I1931" s="156" t="s">
        <v>1</v>
      </c>
      <c r="J1931" s="87" t="s">
        <v>1407</v>
      </c>
      <c r="K1931" s="89" t="s">
        <v>3853</v>
      </c>
      <c r="L1931" s="90" t="s">
        <v>4878</v>
      </c>
      <c r="M1931" s="90" t="s">
        <v>4938</v>
      </c>
      <c r="N1931" s="90"/>
      <c r="O1931" s="86" t="s">
        <v>983</v>
      </c>
      <c r="P1931" s="89" t="s">
        <v>2272</v>
      </c>
      <c r="Q1931" s="89"/>
      <c r="R1931" s="17"/>
      <c r="S1931" t="str">
        <f t="shared" si="510"/>
        <v>NOT EQUAL</v>
      </c>
      <c r="T1931" s="17" t="str">
        <f>IF(ISNA(VLOOKUP(AF1931,#REF!,1)),"//","")</f>
        <v/>
      </c>
      <c r="U1931" s="17"/>
      <c r="V1931">
        <f t="shared" si="489"/>
        <v>600</v>
      </c>
      <c r="W1931" s="81" t="s">
        <v>2773</v>
      </c>
      <c r="X1931" s="59" t="s">
        <v>2278</v>
      </c>
      <c r="Y1931" s="59" t="s">
        <v>2278</v>
      </c>
      <c r="Z1931" s="25" t="str">
        <f t="shared" si="507"/>
        <v/>
      </c>
      <c r="AA1931" s="25" t="str">
        <f t="shared" si="490"/>
        <v/>
      </c>
      <c r="AB1931" s="1">
        <f t="shared" si="508"/>
        <v>1887</v>
      </c>
      <c r="AC1931" t="str">
        <f t="shared" si="491"/>
        <v>ITM_INP_DEF_DP</v>
      </c>
      <c r="AD1931" s="136" t="str">
        <f>IF(ISNA(VLOOKUP(AA1931,Sheet2!J:J,1,0)),"//","")</f>
        <v/>
      </c>
      <c r="AF1931" s="94" t="str">
        <f t="shared" si="492"/>
        <v/>
      </c>
      <c r="AG1931" t="b">
        <f t="shared" si="493"/>
        <v>1</v>
      </c>
    </row>
    <row r="1932" spans="1:33">
      <c r="A1932" s="216">
        <f t="shared" si="502"/>
        <v>1932</v>
      </c>
      <c r="B1932" s="217">
        <f t="shared" si="503"/>
        <v>1888</v>
      </c>
      <c r="C1932" s="86" t="s">
        <v>3802</v>
      </c>
      <c r="D1932" s="86" t="s">
        <v>984</v>
      </c>
      <c r="E1932" s="87" t="s">
        <v>527</v>
      </c>
      <c r="F1932" s="87" t="s">
        <v>4351</v>
      </c>
      <c r="G1932" s="88">
        <v>0</v>
      </c>
      <c r="H1932" s="88">
        <v>0</v>
      </c>
      <c r="I1932" s="156" t="s">
        <v>1</v>
      </c>
      <c r="J1932" s="87" t="s">
        <v>1407</v>
      </c>
      <c r="K1932" s="89" t="s">
        <v>3853</v>
      </c>
      <c r="L1932" s="90" t="s">
        <v>4878</v>
      </c>
      <c r="M1932" s="90" t="s">
        <v>4938</v>
      </c>
      <c r="N1932" s="90"/>
      <c r="O1932" s="86" t="s">
        <v>983</v>
      </c>
      <c r="P1932" s="89" t="s">
        <v>2273</v>
      </c>
      <c r="Q1932" s="89"/>
      <c r="R1932"/>
      <c r="S1932" t="str">
        <f t="shared" si="510"/>
        <v>NOT EQUAL</v>
      </c>
      <c r="T1932" t="str">
        <f>IF(ISNA(VLOOKUP(AF1932,#REF!,1)),"//","")</f>
        <v/>
      </c>
      <c r="U1932"/>
      <c r="V1932">
        <f t="shared" si="489"/>
        <v>600</v>
      </c>
      <c r="W1932" s="81" t="s">
        <v>2773</v>
      </c>
      <c r="X1932" s="59" t="s">
        <v>2278</v>
      </c>
      <c r="Y1932" s="59" t="s">
        <v>2278</v>
      </c>
      <c r="Z1932" s="25" t="str">
        <f t="shared" si="507"/>
        <v/>
      </c>
      <c r="AA1932" s="25" t="str">
        <f t="shared" si="490"/>
        <v/>
      </c>
      <c r="AB1932" s="1">
        <f t="shared" si="508"/>
        <v>1888</v>
      </c>
      <c r="AC1932" t="str">
        <f t="shared" si="491"/>
        <v>ITM_SH_INP_DEF</v>
      </c>
      <c r="AD1932" s="136" t="str">
        <f>IF(ISNA(VLOOKUP(AA1932,Sheet2!J:J,1,0)),"//","")</f>
        <v/>
      </c>
      <c r="AF1932" s="94" t="str">
        <f t="shared" si="492"/>
        <v/>
      </c>
      <c r="AG1932" t="b">
        <f t="shared" si="493"/>
        <v>1</v>
      </c>
    </row>
    <row r="1933" spans="1:33">
      <c r="A1933" s="216">
        <f t="shared" si="502"/>
        <v>1933</v>
      </c>
      <c r="B1933" s="217">
        <f t="shared" si="503"/>
        <v>1889</v>
      </c>
      <c r="C1933" s="86" t="s">
        <v>3807</v>
      </c>
      <c r="D1933" s="86" t="s">
        <v>1028</v>
      </c>
      <c r="E1933" s="87" t="s">
        <v>527</v>
      </c>
      <c r="F1933" s="87" t="s">
        <v>985</v>
      </c>
      <c r="G1933" s="88">
        <v>0</v>
      </c>
      <c r="H1933" s="88">
        <v>0</v>
      </c>
      <c r="I1933" s="156" t="s">
        <v>1</v>
      </c>
      <c r="J1933" s="87" t="s">
        <v>1407</v>
      </c>
      <c r="K1933" s="89" t="s">
        <v>3853</v>
      </c>
      <c r="L1933" s="90" t="s">
        <v>4878</v>
      </c>
      <c r="M1933" s="90" t="s">
        <v>4938</v>
      </c>
      <c r="N1933" s="90"/>
      <c r="O1933" s="86" t="s">
        <v>983</v>
      </c>
      <c r="P1933" s="89" t="s">
        <v>2274</v>
      </c>
      <c r="Q1933" s="89"/>
      <c r="R1933"/>
      <c r="S1933" t="str">
        <f t="shared" si="510"/>
        <v>NOT EQUAL</v>
      </c>
      <c r="T1933" t="str">
        <f>IF(ISNA(VLOOKUP(AF1933,#REF!,1)),"//","")</f>
        <v/>
      </c>
      <c r="U1933"/>
      <c r="V1933">
        <f t="shared" si="489"/>
        <v>600</v>
      </c>
      <c r="W1933" s="81" t="s">
        <v>2773</v>
      </c>
      <c r="X1933" s="59" t="s">
        <v>2278</v>
      </c>
      <c r="Y1933" s="59" t="s">
        <v>2278</v>
      </c>
      <c r="Z1933" s="25" t="str">
        <f t="shared" si="507"/>
        <v/>
      </c>
      <c r="AA1933" s="25" t="str">
        <f t="shared" si="490"/>
        <v/>
      </c>
      <c r="AB1933" s="1">
        <f t="shared" si="508"/>
        <v>1889</v>
      </c>
      <c r="AC1933" t="str">
        <f t="shared" si="491"/>
        <v>ITM_INP_DEF_CPXDP</v>
      </c>
      <c r="AD1933" s="136" t="str">
        <f>IF(ISNA(VLOOKUP(AA1933,Sheet2!J:J,1,0)),"//","")</f>
        <v/>
      </c>
      <c r="AF1933" s="94" t="str">
        <f t="shared" si="492"/>
        <v/>
      </c>
      <c r="AG1933" t="b">
        <f t="shared" si="493"/>
        <v>1</v>
      </c>
    </row>
    <row r="1934" spans="1:33">
      <c r="A1934" s="216">
        <f t="shared" si="502"/>
        <v>1934</v>
      </c>
      <c r="B1934" s="217">
        <f t="shared" si="503"/>
        <v>1890</v>
      </c>
      <c r="C1934" s="86" t="s">
        <v>3807</v>
      </c>
      <c r="D1934" s="86" t="s">
        <v>1029</v>
      </c>
      <c r="E1934" s="87" t="s">
        <v>527</v>
      </c>
      <c r="F1934" s="87" t="s">
        <v>1404</v>
      </c>
      <c r="G1934" s="88">
        <v>0</v>
      </c>
      <c r="H1934" s="88">
        <v>0</v>
      </c>
      <c r="I1934" s="156" t="s">
        <v>1</v>
      </c>
      <c r="J1934" s="87" t="s">
        <v>1407</v>
      </c>
      <c r="K1934" s="89" t="s">
        <v>3853</v>
      </c>
      <c r="L1934" s="90" t="s">
        <v>4878</v>
      </c>
      <c r="M1934" s="90" t="s">
        <v>4938</v>
      </c>
      <c r="N1934" s="90"/>
      <c r="O1934" s="86" t="s">
        <v>983</v>
      </c>
      <c r="P1934" s="89" t="s">
        <v>2276</v>
      </c>
      <c r="Q1934" s="89"/>
      <c r="R1934"/>
      <c r="S1934" t="str">
        <f t="shared" si="510"/>
        <v>NOT EQUAL</v>
      </c>
      <c r="T1934" t="str">
        <f>IF(ISNA(VLOOKUP(AF1934,#REF!,1)),"//","")</f>
        <v/>
      </c>
      <c r="U1934"/>
      <c r="V1934">
        <f t="shared" si="489"/>
        <v>600</v>
      </c>
      <c r="W1934" s="81" t="s">
        <v>2773</v>
      </c>
      <c r="X1934" s="59" t="s">
        <v>2278</v>
      </c>
      <c r="Y1934" s="59" t="s">
        <v>2278</v>
      </c>
      <c r="Z1934" s="25" t="str">
        <f t="shared" si="507"/>
        <v/>
      </c>
      <c r="AA1934" s="25" t="str">
        <f t="shared" si="490"/>
        <v/>
      </c>
      <c r="AB1934" s="1">
        <f t="shared" si="508"/>
        <v>1890</v>
      </c>
      <c r="AC1934" t="str">
        <f t="shared" si="491"/>
        <v>ITM_INP_DEF_SI</v>
      </c>
      <c r="AD1934" s="136" t="str">
        <f>IF(ISNA(VLOOKUP(AA1934,Sheet2!J:J,1,0)),"//","")</f>
        <v/>
      </c>
      <c r="AF1934" s="94" t="str">
        <f t="shared" si="492"/>
        <v/>
      </c>
      <c r="AG1934" t="b">
        <f t="shared" si="493"/>
        <v>1</v>
      </c>
    </row>
    <row r="1935" spans="1:33">
      <c r="A1935" s="216">
        <f t="shared" si="502"/>
        <v>1935</v>
      </c>
      <c r="B1935" s="217">
        <f t="shared" si="503"/>
        <v>1891</v>
      </c>
      <c r="C1935" s="86" t="s">
        <v>3807</v>
      </c>
      <c r="D1935" s="86" t="s">
        <v>1030</v>
      </c>
      <c r="E1935" s="87" t="s">
        <v>527</v>
      </c>
      <c r="F1935" s="87" t="s">
        <v>1405</v>
      </c>
      <c r="G1935" s="88">
        <v>0</v>
      </c>
      <c r="H1935" s="88">
        <v>0</v>
      </c>
      <c r="I1935" s="156" t="s">
        <v>1</v>
      </c>
      <c r="J1935" s="87" t="s">
        <v>1407</v>
      </c>
      <c r="K1935" s="89" t="s">
        <v>3853</v>
      </c>
      <c r="L1935" s="90" t="s">
        <v>4878</v>
      </c>
      <c r="M1935" s="90" t="s">
        <v>4938</v>
      </c>
      <c r="N1935" s="90"/>
      <c r="O1935" s="86" t="s">
        <v>983</v>
      </c>
      <c r="P1935" s="89" t="s">
        <v>2277</v>
      </c>
      <c r="Q1935" s="89"/>
      <c r="R1935"/>
      <c r="S1935" t="str">
        <f t="shared" si="510"/>
        <v>NOT EQUAL</v>
      </c>
      <c r="T1935" t="str">
        <f>IF(ISNA(VLOOKUP(AF1935,#REF!,1)),"//","")</f>
        <v/>
      </c>
      <c r="U1935"/>
      <c r="V1935">
        <f t="shared" si="489"/>
        <v>600</v>
      </c>
      <c r="W1935" s="81" t="s">
        <v>2773</v>
      </c>
      <c r="X1935" s="59" t="s">
        <v>2278</v>
      </c>
      <c r="Y1935" s="59" t="s">
        <v>2278</v>
      </c>
      <c r="Z1935" s="25" t="str">
        <f t="shared" si="507"/>
        <v/>
      </c>
      <c r="AA1935" s="25" t="str">
        <f t="shared" si="490"/>
        <v/>
      </c>
      <c r="AB1935" s="1">
        <f t="shared" si="508"/>
        <v>1891</v>
      </c>
      <c r="AC1935" t="str">
        <f t="shared" si="491"/>
        <v>ITM_INP_DEF_LI</v>
      </c>
      <c r="AD1935" s="136" t="str">
        <f>IF(ISNA(VLOOKUP(AA1935,Sheet2!J:J,1,0)),"//","")</f>
        <v/>
      </c>
      <c r="AF1935" s="94" t="str">
        <f t="shared" si="492"/>
        <v/>
      </c>
      <c r="AG1935" t="b">
        <f t="shared" si="493"/>
        <v>1</v>
      </c>
    </row>
    <row r="1936" spans="1:33">
      <c r="A1936" s="216">
        <f t="shared" si="502"/>
        <v>1936</v>
      </c>
      <c r="B1936" s="217">
        <f t="shared" si="503"/>
        <v>1892</v>
      </c>
      <c r="C1936" s="86" t="s">
        <v>3808</v>
      </c>
      <c r="D1936" s="86" t="s">
        <v>2554</v>
      </c>
      <c r="E1936" s="87" t="s">
        <v>527</v>
      </c>
      <c r="F1936" s="87" t="s">
        <v>2556</v>
      </c>
      <c r="G1936" s="88">
        <v>0</v>
      </c>
      <c r="H1936" s="88">
        <v>0</v>
      </c>
      <c r="I1936" s="156" t="s">
        <v>1</v>
      </c>
      <c r="J1936" s="87" t="s">
        <v>1407</v>
      </c>
      <c r="K1936" s="89" t="s">
        <v>3853</v>
      </c>
      <c r="L1936" s="90" t="s">
        <v>4878</v>
      </c>
      <c r="M1936" s="90" t="s">
        <v>4938</v>
      </c>
      <c r="N1936" s="90"/>
      <c r="O1936" s="86" t="s">
        <v>2551</v>
      </c>
      <c r="P1936" s="89" t="s">
        <v>2552</v>
      </c>
      <c r="Q1936" s="89"/>
      <c r="R1936"/>
      <c r="S1936" t="str">
        <f t="shared" si="510"/>
        <v>NOT EQUAL</v>
      </c>
      <c r="T1936" t="str">
        <f>IF(ISNA(VLOOKUP(AF1936,#REF!,1)),"//","")</f>
        <v/>
      </c>
      <c r="U1936"/>
      <c r="V1936">
        <f t="shared" si="489"/>
        <v>600</v>
      </c>
      <c r="W1936" s="81" t="s">
        <v>2768</v>
      </c>
      <c r="X1936" s="59" t="s">
        <v>2278</v>
      </c>
      <c r="Y1936" s="59" t="s">
        <v>2278</v>
      </c>
      <c r="Z1936" s="25" t="str">
        <f t="shared" si="507"/>
        <v/>
      </c>
      <c r="AA1936" s="25" t="str">
        <f t="shared" si="490"/>
        <v/>
      </c>
      <c r="AB1936" s="1">
        <f t="shared" si="508"/>
        <v>1892</v>
      </c>
      <c r="AC1936" t="str">
        <f t="shared" si="491"/>
        <v>ITM_USER_V43</v>
      </c>
      <c r="AD1936" s="136" t="str">
        <f>IF(ISNA(VLOOKUP(AA1936,Sheet2!J:J,1,0)),"//","")</f>
        <v/>
      </c>
      <c r="AF1936" s="94" t="str">
        <f t="shared" si="492"/>
        <v/>
      </c>
      <c r="AG1936" t="b">
        <f t="shared" si="493"/>
        <v>1</v>
      </c>
    </row>
    <row r="1937" spans="1:33">
      <c r="A1937" s="216">
        <f t="shared" si="502"/>
        <v>1937</v>
      </c>
      <c r="B1937" s="217">
        <f t="shared" si="503"/>
        <v>1893</v>
      </c>
      <c r="C1937" s="86" t="s">
        <v>3787</v>
      </c>
      <c r="D1937" s="86" t="s">
        <v>4767</v>
      </c>
      <c r="E1937" s="195" t="s">
        <v>527</v>
      </c>
      <c r="F1937" s="89" t="s">
        <v>975</v>
      </c>
      <c r="G1937" s="92">
        <v>0</v>
      </c>
      <c r="H1937" s="92">
        <v>0</v>
      </c>
      <c r="I1937" s="156" t="s">
        <v>1</v>
      </c>
      <c r="J1937" s="87" t="s">
        <v>1407</v>
      </c>
      <c r="K1937" s="89" t="s">
        <v>3853</v>
      </c>
      <c r="L1937" s="90" t="s">
        <v>4878</v>
      </c>
      <c r="M1937" s="90" t="s">
        <v>4938</v>
      </c>
      <c r="N1937" s="90"/>
      <c r="O1937" s="86" t="s">
        <v>1413</v>
      </c>
      <c r="P1937" s="89" t="s">
        <v>2261</v>
      </c>
      <c r="Q1937" s="89"/>
      <c r="R1937"/>
      <c r="S1937" t="str">
        <f t="shared" si="510"/>
        <v>NOT EQUAL</v>
      </c>
      <c r="T1937" t="str">
        <f>IF(ISNA(VLOOKUP(AF1937,#REF!,1)),"//","")</f>
        <v/>
      </c>
      <c r="U1937"/>
      <c r="V1937">
        <f t="shared" si="489"/>
        <v>600</v>
      </c>
      <c r="W1937" s="81" t="s">
        <v>2768</v>
      </c>
      <c r="X1937" s="59" t="s">
        <v>2278</v>
      </c>
      <c r="Y1937" s="59" t="s">
        <v>2278</v>
      </c>
      <c r="Z1937" s="25" t="str">
        <f t="shared" si="507"/>
        <v/>
      </c>
      <c r="AA1937" s="25" t="str">
        <f t="shared" si="490"/>
        <v/>
      </c>
      <c r="AB1937" s="1">
        <f t="shared" si="508"/>
        <v>1893</v>
      </c>
      <c r="AC1937" t="str">
        <f t="shared" si="491"/>
        <v>KEY_fg</v>
      </c>
      <c r="AD1937" s="136" t="str">
        <f>IF(ISNA(VLOOKUP(AA1937,Sheet2!J:J,1,0)),"//","")</f>
        <v/>
      </c>
      <c r="AF1937" s="94" t="str">
        <f t="shared" si="492"/>
        <v/>
      </c>
      <c r="AG1937" t="b">
        <f t="shared" si="493"/>
        <v>1</v>
      </c>
    </row>
    <row r="1938" spans="1:33">
      <c r="A1938" s="216">
        <f t="shared" si="502"/>
        <v>1938</v>
      </c>
      <c r="B1938" s="217">
        <f t="shared" si="503"/>
        <v>1894</v>
      </c>
      <c r="C1938" s="86" t="s">
        <v>3808</v>
      </c>
      <c r="D1938" s="86" t="s">
        <v>976</v>
      </c>
      <c r="E1938" s="195" t="s">
        <v>527</v>
      </c>
      <c r="F1938" s="87" t="s">
        <v>1409</v>
      </c>
      <c r="G1938" s="88">
        <v>0</v>
      </c>
      <c r="H1938" s="88">
        <v>0</v>
      </c>
      <c r="I1938" s="156" t="s">
        <v>1</v>
      </c>
      <c r="J1938" s="87" t="s">
        <v>1407</v>
      </c>
      <c r="K1938" s="89" t="s">
        <v>3853</v>
      </c>
      <c r="L1938" s="90" t="s">
        <v>4878</v>
      </c>
      <c r="M1938" s="90" t="s">
        <v>4938</v>
      </c>
      <c r="N1938" s="90"/>
      <c r="O1938" s="86"/>
      <c r="P1938" s="89" t="s">
        <v>2262</v>
      </c>
      <c r="Q1938" s="89"/>
      <c r="R1938"/>
      <c r="S1938" t="str">
        <f t="shared" si="510"/>
        <v>NOT EQUAL</v>
      </c>
      <c r="T1938" t="str">
        <f>IF(ISNA(VLOOKUP(AF1938,#REF!,1)),"//","")</f>
        <v/>
      </c>
      <c r="U1938"/>
      <c r="V1938">
        <f t="shared" si="489"/>
        <v>600</v>
      </c>
      <c r="W1938" s="81" t="s">
        <v>2768</v>
      </c>
      <c r="X1938" s="59" t="s">
        <v>2278</v>
      </c>
      <c r="Y1938" s="59" t="s">
        <v>2278</v>
      </c>
      <c r="Z1938" s="25" t="str">
        <f t="shared" si="507"/>
        <v/>
      </c>
      <c r="AA1938" s="25" t="str">
        <f t="shared" si="490"/>
        <v/>
      </c>
      <c r="AB1938" s="1">
        <f t="shared" si="508"/>
        <v>1894</v>
      </c>
      <c r="AC1938" t="str">
        <f t="shared" si="491"/>
        <v>ITM_USER_DEFAULTS</v>
      </c>
      <c r="AD1938" s="136" t="str">
        <f>IF(ISNA(VLOOKUP(AA1938,Sheet2!J:J,1,0)),"//","")</f>
        <v/>
      </c>
      <c r="AF1938" s="94" t="str">
        <f t="shared" si="492"/>
        <v/>
      </c>
      <c r="AG1938" t="b">
        <f t="shared" si="493"/>
        <v>1</v>
      </c>
    </row>
    <row r="1939" spans="1:33">
      <c r="A1939" s="216">
        <f t="shared" si="502"/>
        <v>1939</v>
      </c>
      <c r="B1939" s="217">
        <f t="shared" si="503"/>
        <v>1895</v>
      </c>
      <c r="C1939" s="86" t="s">
        <v>3808</v>
      </c>
      <c r="D1939" s="86" t="s">
        <v>1019</v>
      </c>
      <c r="E1939" s="195" t="s">
        <v>527</v>
      </c>
      <c r="F1939" s="87" t="s">
        <v>977</v>
      </c>
      <c r="G1939" s="88">
        <v>0</v>
      </c>
      <c r="H1939" s="88">
        <v>0</v>
      </c>
      <c r="I1939" s="156" t="s">
        <v>1</v>
      </c>
      <c r="J1939" s="87" t="s">
        <v>1407</v>
      </c>
      <c r="K1939" s="89" t="s">
        <v>3853</v>
      </c>
      <c r="L1939" s="90" t="s">
        <v>4878</v>
      </c>
      <c r="M1939" s="90" t="s">
        <v>4938</v>
      </c>
      <c r="N1939" s="90"/>
      <c r="O1939" s="86"/>
      <c r="P1939" s="89" t="s">
        <v>2263</v>
      </c>
      <c r="Q1939" s="89"/>
      <c r="R1939"/>
      <c r="S1939" t="str">
        <f t="shared" si="510"/>
        <v>NOT EQUAL</v>
      </c>
      <c r="T1939" t="str">
        <f>IF(ISNA(VLOOKUP(AF1939,#REF!,1)),"//","")</f>
        <v/>
      </c>
      <c r="U1939"/>
      <c r="V1939">
        <f t="shared" si="489"/>
        <v>600</v>
      </c>
      <c r="W1939" s="81" t="s">
        <v>2768</v>
      </c>
      <c r="X1939" s="59" t="s">
        <v>2278</v>
      </c>
      <c r="Y1939" s="59" t="s">
        <v>2278</v>
      </c>
      <c r="Z1939" s="25" t="str">
        <f t="shared" si="507"/>
        <v/>
      </c>
      <c r="AA1939" s="25" t="str">
        <f t="shared" si="490"/>
        <v/>
      </c>
      <c r="AB1939" s="1">
        <f t="shared" si="508"/>
        <v>1895</v>
      </c>
      <c r="AC1939" t="str">
        <f t="shared" si="491"/>
        <v>ITM_USER_COMPLEX</v>
      </c>
      <c r="AD1939" s="136" t="str">
        <f>IF(ISNA(VLOOKUP(AA1939,Sheet2!J:J,1,0)),"//","")</f>
        <v/>
      </c>
      <c r="AF1939" s="94" t="str">
        <f t="shared" si="492"/>
        <v/>
      </c>
      <c r="AG1939" t="b">
        <f t="shared" si="493"/>
        <v>1</v>
      </c>
    </row>
    <row r="1940" spans="1:33">
      <c r="A1940" s="216">
        <f t="shared" si="502"/>
        <v>1940</v>
      </c>
      <c r="B1940" s="217">
        <f t="shared" si="503"/>
        <v>1896</v>
      </c>
      <c r="C1940" s="86" t="s">
        <v>3808</v>
      </c>
      <c r="D1940" s="86" t="s">
        <v>978</v>
      </c>
      <c r="E1940" s="195" t="s">
        <v>527</v>
      </c>
      <c r="F1940" s="87" t="s">
        <v>2561</v>
      </c>
      <c r="G1940" s="88">
        <v>0</v>
      </c>
      <c r="H1940" s="88">
        <v>0</v>
      </c>
      <c r="I1940" s="156" t="s">
        <v>1</v>
      </c>
      <c r="J1940" s="87" t="s">
        <v>1407</v>
      </c>
      <c r="K1940" s="89" t="s">
        <v>3853</v>
      </c>
      <c r="L1940" s="90" t="s">
        <v>4878</v>
      </c>
      <c r="M1940" s="90" t="s">
        <v>4938</v>
      </c>
      <c r="N1940" s="90"/>
      <c r="O1940" s="86" t="s">
        <v>974</v>
      </c>
      <c r="P1940" s="89" t="s">
        <v>2264</v>
      </c>
      <c r="Q1940" s="89"/>
      <c r="R1940"/>
      <c r="S1940" t="str">
        <f t="shared" si="510"/>
        <v>NOT EQUAL</v>
      </c>
      <c r="T1940" t="str">
        <f>IF(ISNA(VLOOKUP(AF1940,#REF!,1)),"//","")</f>
        <v/>
      </c>
      <c r="U1940"/>
      <c r="V1940">
        <f t="shared" si="489"/>
        <v>600</v>
      </c>
      <c r="W1940" s="81" t="s">
        <v>2768</v>
      </c>
      <c r="X1940" s="59" t="s">
        <v>2278</v>
      </c>
      <c r="Y1940" s="59" t="s">
        <v>2278</v>
      </c>
      <c r="Z1940" s="25" t="str">
        <f t="shared" si="507"/>
        <v/>
      </c>
      <c r="AA1940" s="25" t="str">
        <f t="shared" si="490"/>
        <v/>
      </c>
      <c r="AB1940" s="1">
        <f t="shared" si="508"/>
        <v>1896</v>
      </c>
      <c r="AC1940" t="str">
        <f t="shared" si="491"/>
        <v>ITM_USER_SHIFTS</v>
      </c>
      <c r="AD1940" s="136" t="str">
        <f>IF(ISNA(VLOOKUP(AA1940,Sheet2!J:J,1,0)),"//","")</f>
        <v/>
      </c>
      <c r="AF1940" s="94" t="str">
        <f t="shared" si="492"/>
        <v/>
      </c>
      <c r="AG1940" t="b">
        <f t="shared" si="493"/>
        <v>1</v>
      </c>
    </row>
    <row r="1941" spans="1:33">
      <c r="A1941" s="216">
        <f t="shared" si="502"/>
        <v>1941</v>
      </c>
      <c r="B1941" s="217">
        <f t="shared" si="503"/>
        <v>1897</v>
      </c>
      <c r="C1941" s="86" t="s">
        <v>3808</v>
      </c>
      <c r="D1941" s="86" t="s">
        <v>1020</v>
      </c>
      <c r="E1941" s="195" t="s">
        <v>527</v>
      </c>
      <c r="F1941" s="87" t="s">
        <v>1243</v>
      </c>
      <c r="G1941" s="88">
        <v>0</v>
      </c>
      <c r="H1941" s="88">
        <v>0</v>
      </c>
      <c r="I1941" s="156" t="s">
        <v>1</v>
      </c>
      <c r="J1941" s="87" t="s">
        <v>1407</v>
      </c>
      <c r="K1941" s="89" t="s">
        <v>3853</v>
      </c>
      <c r="L1941" s="90" t="s">
        <v>4878</v>
      </c>
      <c r="M1941" s="90" t="s">
        <v>4938</v>
      </c>
      <c r="N1941" s="90"/>
      <c r="O1941" s="86"/>
      <c r="P1941" s="89" t="s">
        <v>2265</v>
      </c>
      <c r="Q1941" s="89"/>
      <c r="R1941"/>
      <c r="S1941" t="str">
        <f t="shared" si="510"/>
        <v>NOT EQUAL</v>
      </c>
      <c r="T1941" t="str">
        <f>IF(ISNA(VLOOKUP(AF1941,#REF!,1)),"//","")</f>
        <v/>
      </c>
      <c r="U1941"/>
      <c r="V1941">
        <f t="shared" si="489"/>
        <v>600</v>
      </c>
      <c r="W1941" s="81" t="s">
        <v>2768</v>
      </c>
      <c r="X1941" s="59" t="s">
        <v>2278</v>
      </c>
      <c r="Y1941" s="59" t="s">
        <v>2278</v>
      </c>
      <c r="Z1941" s="25" t="str">
        <f t="shared" si="507"/>
        <v/>
      </c>
      <c r="AA1941" s="25" t="str">
        <f t="shared" si="490"/>
        <v/>
      </c>
      <c r="AB1941" s="1">
        <f t="shared" si="508"/>
        <v>1897</v>
      </c>
      <c r="AC1941" t="str">
        <f t="shared" si="491"/>
        <v>ITM_USER_RESET</v>
      </c>
      <c r="AD1941" s="136" t="str">
        <f>IF(ISNA(VLOOKUP(AA1941,Sheet2!J:J,1,0)),"//","")</f>
        <v/>
      </c>
      <c r="AF1941" s="94" t="str">
        <f t="shared" si="492"/>
        <v/>
      </c>
      <c r="AG1941" t="b">
        <f t="shared" si="493"/>
        <v>1</v>
      </c>
    </row>
    <row r="1942" spans="1:33">
      <c r="A1942" s="216">
        <f t="shared" si="502"/>
        <v>1942</v>
      </c>
      <c r="B1942" s="217">
        <f t="shared" si="503"/>
        <v>1898</v>
      </c>
      <c r="C1942" s="86" t="s">
        <v>3809</v>
      </c>
      <c r="D1942" s="86" t="s">
        <v>1024</v>
      </c>
      <c r="E1942" s="195" t="s">
        <v>527</v>
      </c>
      <c r="F1942" s="87" t="s">
        <v>4670</v>
      </c>
      <c r="G1942" s="88">
        <v>0</v>
      </c>
      <c r="H1942" s="88">
        <v>0</v>
      </c>
      <c r="I1942" s="156" t="s">
        <v>1</v>
      </c>
      <c r="J1942" s="87" t="s">
        <v>1407</v>
      </c>
      <c r="K1942" s="89" t="s">
        <v>3853</v>
      </c>
      <c r="L1942" s="90" t="s">
        <v>4878</v>
      </c>
      <c r="M1942" s="90" t="s">
        <v>4938</v>
      </c>
      <c r="N1942" s="90"/>
      <c r="O1942" s="86"/>
      <c r="P1942" s="213" t="s">
        <v>4671</v>
      </c>
      <c r="Q1942" s="89"/>
      <c r="R1942"/>
      <c r="S1942" t="str">
        <f t="shared" si="510"/>
        <v>NOT EQUAL</v>
      </c>
      <c r="T1942" t="str">
        <f>IF(ISNA(VLOOKUP(AF1942,#REF!,1)),"//","")</f>
        <v/>
      </c>
      <c r="U1942"/>
      <c r="V1942">
        <f t="shared" si="489"/>
        <v>600</v>
      </c>
      <c r="W1942" s="81" t="s">
        <v>2768</v>
      </c>
      <c r="X1942" s="59" t="s">
        <v>2278</v>
      </c>
      <c r="Y1942" s="59" t="s">
        <v>2278</v>
      </c>
      <c r="Z1942" s="25" t="str">
        <f t="shared" si="507"/>
        <v/>
      </c>
      <c r="AA1942" s="25" t="str">
        <f t="shared" ref="AA1942" si="511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08"/>
        <v>1898</v>
      </c>
      <c r="AC1942" t="str">
        <f t="shared" ref="AC1942" si="512">P1942</f>
        <v>ITM_N_KEY_ALPHA</v>
      </c>
      <c r="AD1942" s="136" t="str">
        <f>IF(ISNA(VLOOKUP(AA1942,Sheet2!J:J,1,0)),"//","")</f>
        <v/>
      </c>
      <c r="AF1942" s="94" t="str">
        <f t="shared" ref="AF1942" si="513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14">AA1942=AF1942</f>
        <v>1</v>
      </c>
    </row>
    <row r="1943" spans="1:33">
      <c r="A1943" s="216">
        <f t="shared" si="502"/>
        <v>1943</v>
      </c>
      <c r="B1943" s="217">
        <f t="shared" si="503"/>
        <v>1899</v>
      </c>
      <c r="C1943" s="86" t="s">
        <v>3809</v>
      </c>
      <c r="D1943" s="86" t="s">
        <v>3264</v>
      </c>
      <c r="E1943" s="195" t="s">
        <v>527</v>
      </c>
      <c r="F1943" s="87" t="s">
        <v>4669</v>
      </c>
      <c r="G1943" s="88">
        <v>0</v>
      </c>
      <c r="H1943" s="88">
        <v>0</v>
      </c>
      <c r="I1943" s="156" t="s">
        <v>1</v>
      </c>
      <c r="J1943" s="87" t="s">
        <v>1407</v>
      </c>
      <c r="K1943" s="89" t="s">
        <v>3853</v>
      </c>
      <c r="L1943" s="90" t="s">
        <v>4878</v>
      </c>
      <c r="M1943" s="90" t="s">
        <v>4938</v>
      </c>
      <c r="N1943" s="90"/>
      <c r="O1943" s="86"/>
      <c r="P1943" s="213" t="s">
        <v>4672</v>
      </c>
      <c r="Q1943" s="89"/>
      <c r="R1943"/>
      <c r="S1943" t="str">
        <f t="shared" si="510"/>
        <v>NOT EQUAL</v>
      </c>
      <c r="T1943" t="str">
        <f>IF(ISNA(VLOOKUP(AF1943,#REF!,1)),"//","")</f>
        <v/>
      </c>
      <c r="U1943"/>
      <c r="V1943">
        <f t="shared" si="489"/>
        <v>600</v>
      </c>
      <c r="W1943" s="81" t="s">
        <v>2768</v>
      </c>
      <c r="X1943" s="59" t="s">
        <v>2278</v>
      </c>
      <c r="Y1943" s="59" t="s">
        <v>2278</v>
      </c>
      <c r="Z1943" s="25" t="str">
        <f t="shared" si="507"/>
        <v/>
      </c>
      <c r="AA1943" s="25" t="str">
        <f t="shared" si="490"/>
        <v/>
      </c>
      <c r="AB1943" s="1">
        <f t="shared" si="508"/>
        <v>1899</v>
      </c>
      <c r="AC1943" t="str">
        <f t="shared" si="491"/>
        <v>ITM_N_KEY_CC</v>
      </c>
      <c r="AD1943" s="136" t="str">
        <f>IF(ISNA(VLOOKUP(AA1943,Sheet2!J:J,1,0)),"//","")</f>
        <v/>
      </c>
      <c r="AF1943" s="94" t="str">
        <f t="shared" si="492"/>
        <v/>
      </c>
      <c r="AG1943" t="b">
        <f t="shared" si="493"/>
        <v>1</v>
      </c>
    </row>
    <row r="1944" spans="1:33">
      <c r="A1944" s="216">
        <f t="shared" si="502"/>
        <v>1944</v>
      </c>
      <c r="B1944" s="217">
        <f t="shared" si="503"/>
        <v>1900</v>
      </c>
      <c r="C1944" s="86" t="s">
        <v>3809</v>
      </c>
      <c r="D1944" s="86" t="s">
        <v>3469</v>
      </c>
      <c r="E1944" s="195" t="s">
        <v>527</v>
      </c>
      <c r="F1944" s="87" t="s">
        <v>4685</v>
      </c>
      <c r="G1944" s="88">
        <v>0</v>
      </c>
      <c r="H1944" s="88">
        <v>0</v>
      </c>
      <c r="I1944" s="156" t="s">
        <v>1</v>
      </c>
      <c r="J1944" s="87" t="s">
        <v>1407</v>
      </c>
      <c r="K1944" s="89" t="s">
        <v>3853</v>
      </c>
      <c r="L1944" s="90" t="s">
        <v>4878</v>
      </c>
      <c r="M1944" s="90" t="s">
        <v>4938</v>
      </c>
      <c r="N1944" s="90"/>
      <c r="O1944" s="86"/>
      <c r="P1944" s="213" t="s">
        <v>4679</v>
      </c>
      <c r="Q1944" s="89"/>
      <c r="R1944"/>
      <c r="S1944" t="str">
        <f t="shared" si="510"/>
        <v>NOT EQUAL</v>
      </c>
      <c r="T1944" t="str">
        <f>IF(ISNA(VLOOKUP(AF1944,#REF!,1)),"//","")</f>
        <v/>
      </c>
      <c r="U1944"/>
      <c r="V1944">
        <f t="shared" si="489"/>
        <v>600</v>
      </c>
      <c r="W1944" s="81" t="s">
        <v>2768</v>
      </c>
      <c r="X1944" s="59" t="s">
        <v>2278</v>
      </c>
      <c r="Y1944" s="59" t="s">
        <v>2278</v>
      </c>
      <c r="Z1944" s="25" t="str">
        <f t="shared" si="507"/>
        <v/>
      </c>
      <c r="AA1944" s="25" t="str">
        <f t="shared" ref="AA1944" si="515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08"/>
        <v>1900</v>
      </c>
      <c r="AC1944" t="str">
        <f t="shared" ref="AC1944" si="516">P1944</f>
        <v>ITM_N_KEY_GSH</v>
      </c>
      <c r="AD1944" s="136" t="str">
        <f>IF(ISNA(VLOOKUP(AA1944,Sheet2!J:J,1,0)),"//","")</f>
        <v/>
      </c>
      <c r="AF1944" s="94" t="str">
        <f t="shared" ref="AF1944" si="517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18">AA1944=AF1944</f>
        <v>1</v>
      </c>
    </row>
    <row r="1945" spans="1:33">
      <c r="A1945" s="216">
        <f t="shared" si="502"/>
        <v>1945</v>
      </c>
      <c r="B1945" s="217">
        <f t="shared" si="503"/>
        <v>1901</v>
      </c>
      <c r="C1945" s="86" t="s">
        <v>3809</v>
      </c>
      <c r="D1945" s="86" t="s">
        <v>1021</v>
      </c>
      <c r="E1945" s="195" t="s">
        <v>527</v>
      </c>
      <c r="F1945" s="87" t="s">
        <v>4668</v>
      </c>
      <c r="G1945" s="88">
        <v>0</v>
      </c>
      <c r="H1945" s="88">
        <v>0</v>
      </c>
      <c r="I1945" s="156" t="s">
        <v>1</v>
      </c>
      <c r="J1945" s="87" t="s">
        <v>1407</v>
      </c>
      <c r="K1945" s="89" t="s">
        <v>3853</v>
      </c>
      <c r="L1945" s="90" t="s">
        <v>4878</v>
      </c>
      <c r="M1945" s="90" t="s">
        <v>4938</v>
      </c>
      <c r="N1945" s="90"/>
      <c r="O1945" s="86"/>
      <c r="P1945" s="213" t="s">
        <v>4673</v>
      </c>
      <c r="Q1945" s="89"/>
      <c r="R1945"/>
      <c r="S1945" t="str">
        <f t="shared" si="510"/>
        <v>NOT EQUAL</v>
      </c>
      <c r="T1945" t="str">
        <f>IF(ISNA(VLOOKUP(AF1945,#REF!,1)),"//","")</f>
        <v/>
      </c>
      <c r="U1945"/>
      <c r="V1945">
        <f t="shared" si="489"/>
        <v>600</v>
      </c>
      <c r="W1945" s="81" t="s">
        <v>2768</v>
      </c>
      <c r="X1945" s="59" t="s">
        <v>2278</v>
      </c>
      <c r="Y1945" s="59" t="s">
        <v>2278</v>
      </c>
      <c r="Z1945" s="25" t="str">
        <f t="shared" si="507"/>
        <v/>
      </c>
      <c r="AA1945" s="25" t="str">
        <f t="shared" si="490"/>
        <v/>
      </c>
      <c r="AB1945" s="1">
        <f t="shared" si="508"/>
        <v>1901</v>
      </c>
      <c r="AC1945" t="str">
        <f t="shared" si="491"/>
        <v>ITM_N_KEY_MM</v>
      </c>
      <c r="AD1945" s="136" t="str">
        <f>IF(ISNA(VLOOKUP(AA1945,Sheet2!J:J,1,0)),"//","")</f>
        <v/>
      </c>
      <c r="AF1945" s="94" t="str">
        <f t="shared" si="492"/>
        <v/>
      </c>
      <c r="AG1945" t="b">
        <f t="shared" si="493"/>
        <v>1</v>
      </c>
    </row>
    <row r="1946" spans="1:33">
      <c r="A1946" s="216">
        <f t="shared" si="502"/>
        <v>1946</v>
      </c>
      <c r="B1946" s="217">
        <f t="shared" si="503"/>
        <v>1902</v>
      </c>
      <c r="C1946" s="86" t="s">
        <v>3809</v>
      </c>
      <c r="D1946" s="86" t="s">
        <v>4523</v>
      </c>
      <c r="E1946" s="195" t="s">
        <v>527</v>
      </c>
      <c r="F1946" s="87" t="s">
        <v>4667</v>
      </c>
      <c r="G1946" s="88">
        <v>0</v>
      </c>
      <c r="H1946" s="88">
        <v>0</v>
      </c>
      <c r="I1946" s="156" t="s">
        <v>1</v>
      </c>
      <c r="J1946" s="87" t="s">
        <v>1407</v>
      </c>
      <c r="K1946" s="89" t="s">
        <v>3853</v>
      </c>
      <c r="L1946" s="90" t="s">
        <v>4878</v>
      </c>
      <c r="M1946" s="90" t="s">
        <v>4938</v>
      </c>
      <c r="N1946" s="90"/>
      <c r="O1946" s="86"/>
      <c r="P1946" s="213" t="s">
        <v>4666</v>
      </c>
      <c r="Q1946" s="89"/>
      <c r="R1946"/>
      <c r="S1946" t="str">
        <f t="shared" si="510"/>
        <v>NOT EQUAL</v>
      </c>
      <c r="T1946" t="str">
        <f>IF(ISNA(VLOOKUP(AF1946,#REF!,1)),"//","")</f>
        <v/>
      </c>
      <c r="U1946"/>
      <c r="V1946">
        <f t="shared" si="489"/>
        <v>600</v>
      </c>
      <c r="W1946" s="81" t="s">
        <v>2768</v>
      </c>
      <c r="X1946" s="59" t="s">
        <v>2278</v>
      </c>
      <c r="Y1946" s="59" t="s">
        <v>2278</v>
      </c>
      <c r="Z1946" s="25" t="str">
        <f t="shared" si="507"/>
        <v/>
      </c>
      <c r="AA1946" s="25" t="str">
        <f t="shared" ref="AA1946" si="519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08"/>
        <v>1902</v>
      </c>
      <c r="AC1946" t="str">
        <f t="shared" ref="AC1946" si="520">P1946</f>
        <v>ITM_N_KEY_DRG</v>
      </c>
      <c r="AD1946" s="136" t="str">
        <f>IF(ISNA(VLOOKUP(AA1946,Sheet2!J:J,1,0)),"//","")</f>
        <v/>
      </c>
      <c r="AF1946" s="94" t="str">
        <f t="shared" ref="AF1946" si="521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22">AA1946=AF1946</f>
        <v>1</v>
      </c>
    </row>
    <row r="1947" spans="1:33">
      <c r="A1947" s="216">
        <f t="shared" si="502"/>
        <v>1947</v>
      </c>
      <c r="B1947" s="217">
        <f t="shared" si="503"/>
        <v>1903</v>
      </c>
      <c r="C1947" s="86" t="s">
        <v>3809</v>
      </c>
      <c r="D1947" s="86" t="s">
        <v>1023</v>
      </c>
      <c r="E1947" s="195" t="s">
        <v>527</v>
      </c>
      <c r="F1947" s="87" t="s">
        <v>4665</v>
      </c>
      <c r="G1947" s="88">
        <v>0</v>
      </c>
      <c r="H1947" s="88">
        <v>0</v>
      </c>
      <c r="I1947" s="156" t="s">
        <v>1</v>
      </c>
      <c r="J1947" s="87" t="s">
        <v>1407</v>
      </c>
      <c r="K1947" s="89" t="s">
        <v>3853</v>
      </c>
      <c r="L1947" s="90" t="s">
        <v>4878</v>
      </c>
      <c r="M1947" s="90" t="s">
        <v>4938</v>
      </c>
      <c r="N1947" s="90"/>
      <c r="O1947" s="86"/>
      <c r="P1947" s="213" t="s">
        <v>4674</v>
      </c>
      <c r="Q1947" s="89"/>
      <c r="R1947"/>
      <c r="S1947" t="str">
        <f t="shared" si="510"/>
        <v>NOT EQUAL</v>
      </c>
      <c r="T1947" t="str">
        <f>IF(ISNA(VLOOKUP(AF1947,#REF!,1)),"//","")</f>
        <v/>
      </c>
      <c r="U1947"/>
      <c r="V1947">
        <f t="shared" si="489"/>
        <v>600</v>
      </c>
      <c r="W1947" s="81" t="s">
        <v>2768</v>
      </c>
      <c r="X1947" s="59" t="s">
        <v>2278</v>
      </c>
      <c r="Y1947" s="59" t="s">
        <v>2278</v>
      </c>
      <c r="Z1947" s="25" t="str">
        <f t="shared" si="507"/>
        <v/>
      </c>
      <c r="AA1947" s="25" t="str">
        <f t="shared" si="490"/>
        <v/>
      </c>
      <c r="AB1947" s="1">
        <f t="shared" si="508"/>
        <v>1903</v>
      </c>
      <c r="AC1947" t="str">
        <f t="shared" si="491"/>
        <v>ITM_N_KEY_PRGM</v>
      </c>
      <c r="AD1947" s="136" t="str">
        <f>IF(ISNA(VLOOKUP(AA1947,Sheet2!J:J,1,0)),"//","")</f>
        <v/>
      </c>
      <c r="AF1947" s="94" t="str">
        <f t="shared" si="492"/>
        <v/>
      </c>
      <c r="AG1947" t="b">
        <f t="shared" si="493"/>
        <v>1</v>
      </c>
    </row>
    <row r="1948" spans="1:33">
      <c r="A1948" s="216">
        <f t="shared" si="502"/>
        <v>1948</v>
      </c>
      <c r="B1948" s="217">
        <f t="shared" si="503"/>
        <v>1904</v>
      </c>
      <c r="C1948" s="86" t="s">
        <v>3809</v>
      </c>
      <c r="D1948" s="86" t="s">
        <v>3263</v>
      </c>
      <c r="E1948" s="195" t="s">
        <v>527</v>
      </c>
      <c r="F1948" s="87" t="s">
        <v>4664</v>
      </c>
      <c r="G1948" s="88">
        <v>0</v>
      </c>
      <c r="H1948" s="88">
        <v>0</v>
      </c>
      <c r="I1948" s="156" t="s">
        <v>1</v>
      </c>
      <c r="J1948" s="87" t="s">
        <v>1407</v>
      </c>
      <c r="K1948" s="89" t="s">
        <v>3853</v>
      </c>
      <c r="L1948" s="90" t="s">
        <v>4878</v>
      </c>
      <c r="M1948" s="90" t="s">
        <v>4938</v>
      </c>
      <c r="N1948" s="90"/>
      <c r="O1948" s="86"/>
      <c r="P1948" s="213" t="s">
        <v>4675</v>
      </c>
      <c r="Q1948" s="89"/>
      <c r="R1948"/>
      <c r="S1948" t="str">
        <f t="shared" si="510"/>
        <v>NOT EQUAL</v>
      </c>
      <c r="T1948" t="str">
        <f>IF(ISNA(VLOOKUP(AF1948,#REF!,1)),"//","")</f>
        <v/>
      </c>
      <c r="U1948"/>
      <c r="V1948">
        <f t="shared" ref="V1948:V2009" si="523">IF(AA1948&lt;&gt;"",V1947+1,V1947)</f>
        <v>600</v>
      </c>
      <c r="W1948" s="81" t="s">
        <v>2768</v>
      </c>
      <c r="X1948" s="59" t="s">
        <v>2278</v>
      </c>
      <c r="Y1948" s="59" t="s">
        <v>2278</v>
      </c>
      <c r="Z1948" s="25" t="str">
        <f t="shared" si="507"/>
        <v/>
      </c>
      <c r="AA1948" s="25" t="str">
        <f t="shared" ref="AA1948:AA1950" si="524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08"/>
        <v>1904</v>
      </c>
      <c r="AC1948" t="str">
        <f t="shared" ref="AC1948:AC1950" si="525">P1948</f>
        <v>ITM_N_KEY_USER</v>
      </c>
      <c r="AD1948" s="136" t="str">
        <f>IF(ISNA(VLOOKUP(AA1948,Sheet2!J:J,1,0)),"//","")</f>
        <v/>
      </c>
      <c r="AF1948" s="94" t="str">
        <f t="shared" ref="AF1948:AF1950" si="526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27">AA1948=AF1948</f>
        <v>1</v>
      </c>
    </row>
    <row r="1949" spans="1:33">
      <c r="A1949" s="216">
        <f t="shared" si="502"/>
        <v>1949</v>
      </c>
      <c r="B1949" s="217">
        <f t="shared" si="503"/>
        <v>1905</v>
      </c>
      <c r="C1949" s="86" t="s">
        <v>3809</v>
      </c>
      <c r="D1949" s="86" t="s">
        <v>4680</v>
      </c>
      <c r="E1949" s="195" t="s">
        <v>527</v>
      </c>
      <c r="F1949" s="87" t="s">
        <v>4663</v>
      </c>
      <c r="G1949" s="88">
        <v>0</v>
      </c>
      <c r="H1949" s="88">
        <v>0</v>
      </c>
      <c r="I1949" s="156" t="s">
        <v>1</v>
      </c>
      <c r="J1949" s="87" t="s">
        <v>1407</v>
      </c>
      <c r="K1949" s="89" t="s">
        <v>3853</v>
      </c>
      <c r="L1949" s="90" t="s">
        <v>4878</v>
      </c>
      <c r="M1949" s="90" t="s">
        <v>4938</v>
      </c>
      <c r="N1949" s="90"/>
      <c r="O1949" s="86"/>
      <c r="P1949" s="213" t="s">
        <v>4676</v>
      </c>
      <c r="Q1949" s="89"/>
      <c r="R1949"/>
      <c r="S1949" t="str">
        <f t="shared" si="510"/>
        <v>NOT EQUAL</v>
      </c>
      <c r="T1949" t="str">
        <f>IF(ISNA(VLOOKUP(AF1949,#REF!,1)),"//","")</f>
        <v/>
      </c>
      <c r="U1949"/>
      <c r="V1949">
        <f t="shared" si="523"/>
        <v>600</v>
      </c>
      <c r="W1949" s="81" t="s">
        <v>2768</v>
      </c>
      <c r="X1949" s="59" t="s">
        <v>2278</v>
      </c>
      <c r="Y1949" s="59" t="s">
        <v>2278</v>
      </c>
      <c r="Z1949" s="25" t="str">
        <f t="shared" si="507"/>
        <v/>
      </c>
      <c r="AA1949" s="25" t="str">
        <f t="shared" si="524"/>
        <v/>
      </c>
      <c r="AB1949" s="1">
        <f t="shared" si="508"/>
        <v>1905</v>
      </c>
      <c r="AC1949" t="str">
        <f t="shared" si="525"/>
        <v>ITM_N_KEY_HOME</v>
      </c>
      <c r="AD1949" s="136" t="str">
        <f>IF(ISNA(VLOOKUP(AA1949,Sheet2!J:J,1,0)),"//","")</f>
        <v/>
      </c>
      <c r="AF1949" s="94" t="str">
        <f t="shared" si="526"/>
        <v/>
      </c>
      <c r="AG1949" t="b">
        <f t="shared" si="527"/>
        <v>1</v>
      </c>
    </row>
    <row r="1950" spans="1:33">
      <c r="A1950" s="216">
        <f t="shared" si="502"/>
        <v>1950</v>
      </c>
      <c r="B1950" s="217">
        <f t="shared" si="503"/>
        <v>1906</v>
      </c>
      <c r="C1950" s="86" t="s">
        <v>3809</v>
      </c>
      <c r="D1950" s="86" t="s">
        <v>1022</v>
      </c>
      <c r="E1950" s="195" t="s">
        <v>527</v>
      </c>
      <c r="F1950" s="87" t="s">
        <v>979</v>
      </c>
      <c r="G1950" s="88">
        <v>0</v>
      </c>
      <c r="H1950" s="88">
        <v>0</v>
      </c>
      <c r="I1950" s="156" t="s">
        <v>1</v>
      </c>
      <c r="J1950" s="87" t="s">
        <v>1407</v>
      </c>
      <c r="K1950" s="89" t="s">
        <v>3853</v>
      </c>
      <c r="L1950" s="90" t="s">
        <v>4878</v>
      </c>
      <c r="M1950" s="90" t="s">
        <v>4938</v>
      </c>
      <c r="N1950" s="90"/>
      <c r="O1950" s="86"/>
      <c r="P1950" s="213" t="s">
        <v>4677</v>
      </c>
      <c r="Q1950" s="89"/>
      <c r="R1950"/>
      <c r="S1950" t="str">
        <f t="shared" si="510"/>
        <v>NOT EQUAL</v>
      </c>
      <c r="T1950" t="str">
        <f>IF(ISNA(VLOOKUP(AF1950,#REF!,1)),"//","")</f>
        <v/>
      </c>
      <c r="U1950"/>
      <c r="V1950">
        <f t="shared" si="523"/>
        <v>600</v>
      </c>
      <c r="W1950" s="81" t="s">
        <v>2768</v>
      </c>
      <c r="X1950" s="59" t="s">
        <v>2278</v>
      </c>
      <c r="Y1950" s="59" t="s">
        <v>2278</v>
      </c>
      <c r="Z1950" s="25" t="str">
        <f t="shared" si="507"/>
        <v/>
      </c>
      <c r="AA1950" s="25" t="str">
        <f t="shared" si="524"/>
        <v/>
      </c>
      <c r="AB1950" s="1">
        <f t="shared" si="508"/>
        <v>1906</v>
      </c>
      <c r="AC1950" t="str">
        <f t="shared" si="525"/>
        <v>ITM_N_KEY_SIGMA</v>
      </c>
      <c r="AD1950" s="136" t="str">
        <f>IF(ISNA(VLOOKUP(AA1950,Sheet2!J:J,1,0)),"//","")</f>
        <v/>
      </c>
      <c r="AF1950" s="94" t="str">
        <f t="shared" si="526"/>
        <v/>
      </c>
      <c r="AG1950" t="b">
        <f t="shared" si="527"/>
        <v>1</v>
      </c>
    </row>
    <row r="1951" spans="1:33">
      <c r="A1951" s="216">
        <f t="shared" si="502"/>
        <v>1951</v>
      </c>
      <c r="B1951" s="217">
        <f t="shared" si="503"/>
        <v>1907</v>
      </c>
      <c r="C1951" s="86" t="s">
        <v>3809</v>
      </c>
      <c r="D1951" s="86" t="s">
        <v>4016</v>
      </c>
      <c r="E1951" s="195" t="s">
        <v>527</v>
      </c>
      <c r="F1951" s="87" t="s">
        <v>4662</v>
      </c>
      <c r="G1951" s="88">
        <v>0</v>
      </c>
      <c r="H1951" s="88">
        <v>0</v>
      </c>
      <c r="I1951" s="156" t="s">
        <v>1</v>
      </c>
      <c r="J1951" s="87" t="s">
        <v>1407</v>
      </c>
      <c r="K1951" s="89" t="s">
        <v>3853</v>
      </c>
      <c r="L1951" s="90" t="s">
        <v>4878</v>
      </c>
      <c r="M1951" s="90" t="s">
        <v>4938</v>
      </c>
      <c r="N1951" s="90"/>
      <c r="O1951" s="86"/>
      <c r="P1951" s="213" t="s">
        <v>4678</v>
      </c>
      <c r="Q1951" s="89"/>
      <c r="R1951"/>
      <c r="S1951" t="str">
        <f t="shared" si="510"/>
        <v>NOT EQUAL</v>
      </c>
      <c r="T1951" t="str">
        <f>IF(ISNA(VLOOKUP(AF1951,#REF!,1)),"//","")</f>
        <v/>
      </c>
      <c r="U1951"/>
      <c r="V1951">
        <f t="shared" si="523"/>
        <v>600</v>
      </c>
      <c r="W1951" s="81" t="s">
        <v>2768</v>
      </c>
      <c r="X1951" s="59" t="s">
        <v>2278</v>
      </c>
      <c r="Y1951" s="59" t="s">
        <v>2278</v>
      </c>
      <c r="Z1951" s="25" t="str">
        <f t="shared" si="507"/>
        <v/>
      </c>
      <c r="AA1951" s="25" t="str">
        <f t="shared" ref="AA1951" si="528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08"/>
        <v>1907</v>
      </c>
      <c r="AC1951" t="str">
        <f t="shared" ref="AC1951" si="529">P1951</f>
        <v>ITM_N_KEY_SNAP</v>
      </c>
      <c r="AD1951" s="136" t="str">
        <f>IF(ISNA(VLOOKUP(AA1951,Sheet2!J:J,1,0)),"//","")</f>
        <v/>
      </c>
      <c r="AF1951" s="94" t="str">
        <f t="shared" ref="AF1951" si="530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31">AA1951=AF1951</f>
        <v>1</v>
      </c>
    </row>
    <row r="1952" spans="1:33">
      <c r="A1952" s="216">
        <f t="shared" si="502"/>
        <v>1952</v>
      </c>
      <c r="B1952" s="217">
        <f t="shared" si="503"/>
        <v>1908</v>
      </c>
      <c r="C1952" s="86" t="s">
        <v>3810</v>
      </c>
      <c r="D1952" s="86" t="s">
        <v>7</v>
      </c>
      <c r="E1952" s="195" t="s">
        <v>527</v>
      </c>
      <c r="F1952" s="87" t="s">
        <v>980</v>
      </c>
      <c r="G1952" s="88">
        <v>0</v>
      </c>
      <c r="H1952" s="88">
        <v>0</v>
      </c>
      <c r="I1952" s="156" t="s">
        <v>1</v>
      </c>
      <c r="J1952" s="87" t="s">
        <v>1407</v>
      </c>
      <c r="K1952" s="89" t="s">
        <v>3853</v>
      </c>
      <c r="L1952" s="90" t="s">
        <v>4878</v>
      </c>
      <c r="M1952" s="90" t="s">
        <v>4938</v>
      </c>
      <c r="N1952" s="90"/>
      <c r="O1952" s="86"/>
      <c r="P1952" s="89" t="s">
        <v>2267</v>
      </c>
      <c r="Q1952" s="89"/>
      <c r="R1952"/>
      <c r="S1952" t="str">
        <f t="shared" si="510"/>
        <v>NOT EQUAL</v>
      </c>
      <c r="T1952" t="str">
        <f>IF(ISNA(VLOOKUP(AF1952,#REF!,1)),"//","")</f>
        <v/>
      </c>
      <c r="U1952"/>
      <c r="V1952">
        <f t="shared" si="523"/>
        <v>600</v>
      </c>
      <c r="W1952" s="81" t="s">
        <v>2768</v>
      </c>
      <c r="X1952" s="59" t="s">
        <v>2278</v>
      </c>
      <c r="Y1952" s="59" t="s">
        <v>2278</v>
      </c>
      <c r="Z1952" s="25" t="str">
        <f t="shared" si="507"/>
        <v/>
      </c>
      <c r="AA1952" s="25" t="str">
        <f t="shared" ref="AA1952:AA2007" si="532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08"/>
        <v>1908</v>
      </c>
      <c r="AC1952" t="str">
        <f t="shared" ref="AC1952:AC2007" si="533">P1952</f>
        <v>ITM_SH_NORM_E</v>
      </c>
      <c r="AD1952" s="136" t="str">
        <f>IF(ISNA(VLOOKUP(AA1952,Sheet2!J:J,1,0)),"//","")</f>
        <v/>
      </c>
      <c r="AF1952" s="94" t="str">
        <f t="shared" ref="AF1952:AF2007" si="534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35">AA1952=AF1952</f>
        <v>1</v>
      </c>
    </row>
    <row r="1953" spans="1:33" s="17" customFormat="1">
      <c r="A1953" s="216">
        <f t="shared" ref="A1953" si="536">IF(B1953=INT(B1953),ROW(),"")</f>
        <v>1953</v>
      </c>
      <c r="B1953" s="217">
        <f t="shared" ref="B1953" si="537">IF(AND(MID(C1953,2,1)&lt;&gt;"/",MID(C1953,1,1)="/"),INT(B1952)+1,B1952+0.01)</f>
        <v>1909</v>
      </c>
      <c r="C1953" s="95" t="s">
        <v>3839</v>
      </c>
      <c r="D1953" s="95" t="s">
        <v>7</v>
      </c>
      <c r="E1953" s="115" t="str">
        <f t="shared" ref="E1953" si="538">CHAR(34)&amp;IF(B1953&lt;10,"000",IF(B1953&lt;100,"00",IF(B1953&lt;1000,"0","")))&amp;$B1953&amp;CHAR(34)</f>
        <v>"1909"</v>
      </c>
      <c r="F1953" s="96" t="str">
        <f t="shared" ref="F1953" si="539">E1953</f>
        <v>"1909"</v>
      </c>
      <c r="G1953" s="162">
        <v>0</v>
      </c>
      <c r="H1953" s="162">
        <v>0</v>
      </c>
      <c r="I1953" s="152" t="s">
        <v>28</v>
      </c>
      <c r="J1953" s="97" t="s">
        <v>1407</v>
      </c>
      <c r="K1953" s="98" t="s">
        <v>3853</v>
      </c>
      <c r="L1953" s="17" t="s">
        <v>4878</v>
      </c>
      <c r="M1953" s="57" t="s">
        <v>4938</v>
      </c>
      <c r="P1953" s="116" t="str">
        <f t="shared" ref="P1953" si="540">"ITM_"&amp;IF(B1953&lt;10,"000",IF(B1953&lt;100,"00",IF(B1953&lt;1000,"0","")))&amp;$B1953</f>
        <v>ITM_1909</v>
      </c>
      <c r="Q1953" s="16"/>
      <c r="S1953" s="17" t="str">
        <f t="shared" ref="S1953" si="541">IF(E1953=F1953,"","NOT EQUAL")</f>
        <v/>
      </c>
      <c r="T1953" s="17" t="str">
        <f>IF(ISNA(VLOOKUP(AF1953,#REF!,1)),"//","")</f>
        <v/>
      </c>
      <c r="V1953">
        <f t="shared" ref="V1953" si="542">IF(AA1953&lt;&gt;"",V1952+1,V1952)</f>
        <v>600</v>
      </c>
      <c r="W1953" s="94" t="s">
        <v>2278</v>
      </c>
      <c r="X1953" s="98" t="s">
        <v>2278</v>
      </c>
      <c r="Y1953" s="98" t="s">
        <v>2278</v>
      </c>
      <c r="Z1953" s="25" t="str">
        <f t="shared" ref="Z1953" si="543">IF( OR(X1953="CNST", I1953="CAT_REGS"),IF(E1953=CHAR(34)&amp;CHAR(34),F1953,E1953),
IF(X1953="YES",UPPER(IF(E1953=CHAR(34)&amp;CHAR(34),F1953,E1953)),
IF(   AND(X1953&lt;&gt;"NO",I1953="CAT_FNCT",D1953&lt;&gt;"multiply", D1953&lt;&gt;"divide"),IF(J1953="SLS_ENABLED",   UPPER(IF(E1953=CHAR(34)&amp;CHAR(34),F1953,E1953)),""),"")))</f>
        <v/>
      </c>
      <c r="AA1953" s="25" t="str">
        <f t="shared" ref="AA1953" si="544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3" s="1">
        <f t="shared" ref="AB1953" si="545">B1953</f>
        <v>1909</v>
      </c>
      <c r="AC1953" t="str">
        <f t="shared" ref="AC1953" si="546">P1953</f>
        <v>ITM_1909</v>
      </c>
      <c r="AD1953" s="136" t="str">
        <f>IF(ISNA(VLOOKUP(AA1953,Sheet2!J:J,1,0)),"//","")</f>
        <v/>
      </c>
      <c r="AF1953" s="94" t="str">
        <f t="shared" ref="AF1953" si="547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3" t="b">
        <f t="shared" ref="AG1953" si="548">AA1953=AF1953</f>
        <v>1</v>
      </c>
    </row>
    <row r="1954" spans="1:33" s="17" customFormat="1">
      <c r="A1954" s="216">
        <f t="shared" ref="A1954:A2007" si="549">IF(B1954=INT(B1954),ROW(),"")</f>
        <v>1954</v>
      </c>
      <c r="B1954" s="217">
        <f t="shared" ref="B1954:B2007" si="550">IF(AND(MID(C1954,2,1)&lt;&gt;"/",MID(C1954,1,1)="/"),INT(B1953)+1,B1953+0.01)</f>
        <v>1910</v>
      </c>
      <c r="C1954" s="95" t="s">
        <v>3839</v>
      </c>
      <c r="D1954" s="95" t="s">
        <v>7</v>
      </c>
      <c r="E1954" s="115" t="str">
        <f t="shared" ref="E1954" si="551">CHAR(34)&amp;IF(B1954&lt;10,"000",IF(B1954&lt;100,"00",IF(B1954&lt;1000,"0","")))&amp;$B1954&amp;CHAR(34)</f>
        <v>"1910"</v>
      </c>
      <c r="F1954" s="96" t="str">
        <f t="shared" ref="F1954" si="552">E1954</f>
        <v>"1910"</v>
      </c>
      <c r="G1954" s="162">
        <v>0</v>
      </c>
      <c r="H1954" s="162">
        <v>0</v>
      </c>
      <c r="I1954" s="152" t="s">
        <v>28</v>
      </c>
      <c r="J1954" s="97" t="s">
        <v>1407</v>
      </c>
      <c r="K1954" s="98" t="s">
        <v>3853</v>
      </c>
      <c r="L1954" s="17" t="s">
        <v>4878</v>
      </c>
      <c r="M1954" s="57" t="s">
        <v>4938</v>
      </c>
      <c r="P1954" s="116" t="str">
        <f t="shared" ref="P1954" si="553">"ITM_"&amp;IF(B1954&lt;10,"000",IF(B1954&lt;100,"00",IF(B1954&lt;1000,"0","")))&amp;$B1954</f>
        <v>ITM_1910</v>
      </c>
      <c r="Q1954" s="16"/>
      <c r="S1954" s="17" t="str">
        <f t="shared" si="510"/>
        <v/>
      </c>
      <c r="T1954" s="17" t="str">
        <f>IF(ISNA(VLOOKUP(AF1954,#REF!,1)),"//","")</f>
        <v/>
      </c>
      <c r="V1954">
        <f t="shared" si="523"/>
        <v>600</v>
      </c>
      <c r="W1954" s="94" t="s">
        <v>2278</v>
      </c>
      <c r="X1954" s="98" t="s">
        <v>2278</v>
      </c>
      <c r="Y1954" s="98" t="s">
        <v>2278</v>
      </c>
      <c r="Z1954" s="25" t="str">
        <f t="shared" si="507"/>
        <v/>
      </c>
      <c r="AA1954" s="25" t="str">
        <f t="shared" si="532"/>
        <v/>
      </c>
      <c r="AB1954" s="1">
        <f t="shared" si="508"/>
        <v>1910</v>
      </c>
      <c r="AC1954" t="str">
        <f t="shared" si="533"/>
        <v>ITM_1910</v>
      </c>
      <c r="AD1954" s="136" t="str">
        <f>IF(ISNA(VLOOKUP(AA1954,Sheet2!J:J,1,0)),"//","")</f>
        <v/>
      </c>
      <c r="AF1954" s="94" t="str">
        <f t="shared" si="534"/>
        <v/>
      </c>
      <c r="AG1954" t="b">
        <f t="shared" si="535"/>
        <v>1</v>
      </c>
    </row>
    <row r="1955" spans="1:33">
      <c r="A1955" s="216">
        <f t="shared" si="549"/>
        <v>1955</v>
      </c>
      <c r="B1955" s="217">
        <f t="shared" si="550"/>
        <v>1911</v>
      </c>
      <c r="C1955" s="86" t="s">
        <v>3807</v>
      </c>
      <c r="D1955" s="86" t="s">
        <v>1025</v>
      </c>
      <c r="E1955" s="195" t="s">
        <v>527</v>
      </c>
      <c r="F1955" s="87" t="s">
        <v>982</v>
      </c>
      <c r="G1955" s="88">
        <v>0</v>
      </c>
      <c r="H1955" s="88">
        <v>0</v>
      </c>
      <c r="I1955" s="156" t="s">
        <v>1</v>
      </c>
      <c r="J1955" s="87" t="s">
        <v>1407</v>
      </c>
      <c r="K1955" s="89" t="s">
        <v>3853</v>
      </c>
      <c r="L1955" s="90" t="s">
        <v>4878</v>
      </c>
      <c r="M1955" s="90" t="s">
        <v>4938</v>
      </c>
      <c r="N1955" s="90"/>
      <c r="O1955" s="86" t="s">
        <v>983</v>
      </c>
      <c r="P1955" s="89" t="s">
        <v>2270</v>
      </c>
      <c r="Q1955" s="89"/>
      <c r="R1955"/>
      <c r="S1955" t="str">
        <f t="shared" si="510"/>
        <v>NOT EQUAL</v>
      </c>
      <c r="T1955" t="str">
        <f>IF(ISNA(VLOOKUP(AF1955,#REF!,1)),"//","")</f>
        <v/>
      </c>
      <c r="U1955"/>
      <c r="V1955">
        <f t="shared" si="523"/>
        <v>600</v>
      </c>
      <c r="W1955" s="81" t="s">
        <v>2773</v>
      </c>
      <c r="X1955" s="59" t="s">
        <v>2278</v>
      </c>
      <c r="Y1955" s="59" t="s">
        <v>2278</v>
      </c>
      <c r="Z1955" s="25" t="str">
        <f t="shared" si="507"/>
        <v/>
      </c>
      <c r="AA1955" s="25" t="str">
        <f t="shared" si="532"/>
        <v/>
      </c>
      <c r="AB1955" s="1">
        <f t="shared" si="508"/>
        <v>1911</v>
      </c>
      <c r="AC1955" t="str">
        <f t="shared" si="533"/>
        <v>ITM_INP_DEF_43S</v>
      </c>
      <c r="AD1955" s="136" t="str">
        <f>IF(ISNA(VLOOKUP(AA1955,Sheet2!J:J,1,0)),"//","")</f>
        <v/>
      </c>
      <c r="AF1955" s="94" t="str">
        <f t="shared" si="534"/>
        <v/>
      </c>
      <c r="AG1955" t="b">
        <f t="shared" si="535"/>
        <v>1</v>
      </c>
    </row>
    <row r="1956" spans="1:33">
      <c r="A1956" s="216">
        <f t="shared" si="549"/>
        <v>1956</v>
      </c>
      <c r="B1956" s="217">
        <f t="shared" si="550"/>
        <v>1912</v>
      </c>
      <c r="C1956" s="86" t="s">
        <v>3811</v>
      </c>
      <c r="D1956" s="86" t="s">
        <v>7</v>
      </c>
      <c r="E1956" s="197" t="s">
        <v>2684</v>
      </c>
      <c r="F1956" s="87" t="s">
        <v>2684</v>
      </c>
      <c r="G1956" s="88">
        <v>0</v>
      </c>
      <c r="H1956" s="88">
        <v>0</v>
      </c>
      <c r="I1956" s="156" t="s">
        <v>1</v>
      </c>
      <c r="J1956" s="87" t="s">
        <v>1407</v>
      </c>
      <c r="K1956" s="89" t="s">
        <v>3853</v>
      </c>
      <c r="L1956" s="90" t="s">
        <v>4878</v>
      </c>
      <c r="M1956" s="90" t="s">
        <v>4938</v>
      </c>
      <c r="N1956" s="90"/>
      <c r="O1956" s="86"/>
      <c r="P1956" s="89" t="s">
        <v>2686</v>
      </c>
      <c r="Q1956" s="89"/>
      <c r="R1956"/>
      <c r="S1956" t="str">
        <f t="shared" si="510"/>
        <v/>
      </c>
      <c r="T1956" t="str">
        <f>IF(ISNA(VLOOKUP(AF1956,#REF!,1)),"//","")</f>
        <v/>
      </c>
      <c r="U1956"/>
      <c r="V1956">
        <f t="shared" si="523"/>
        <v>601</v>
      </c>
      <c r="W1956" s="81" t="s">
        <v>2768</v>
      </c>
      <c r="X1956" s="59" t="s">
        <v>2654</v>
      </c>
      <c r="Y1956" s="59" t="s">
        <v>2278</v>
      </c>
      <c r="Z1956" s="25" t="str">
        <f t="shared" si="507"/>
        <v>"X.XEQ"</v>
      </c>
      <c r="AA1956" s="25" t="str">
        <f t="shared" si="532"/>
        <v>X.XEQ</v>
      </c>
      <c r="AB1956" s="1">
        <f t="shared" si="508"/>
        <v>1912</v>
      </c>
      <c r="AC1956" t="str">
        <f t="shared" si="533"/>
        <v>ITM_XXEQ</v>
      </c>
      <c r="AD1956" s="136" t="str">
        <f>IF(ISNA(VLOOKUP(AA1956,Sheet2!J:J,1,0)),"//","")</f>
        <v>//</v>
      </c>
      <c r="AF1956" s="94" t="str">
        <f t="shared" si="534"/>
        <v>X.XEQ</v>
      </c>
      <c r="AG1956" t="b">
        <f t="shared" si="535"/>
        <v>1</v>
      </c>
    </row>
    <row r="1957" spans="1:33">
      <c r="A1957" s="216">
        <f t="shared" si="549"/>
        <v>1957</v>
      </c>
      <c r="B1957" s="217">
        <f t="shared" si="550"/>
        <v>1913</v>
      </c>
      <c r="C1957" s="86" t="s">
        <v>3808</v>
      </c>
      <c r="D1957" s="90" t="s">
        <v>2557</v>
      </c>
      <c r="E1957" s="195" t="s">
        <v>527</v>
      </c>
      <c r="F1957" s="87" t="s">
        <v>2555</v>
      </c>
      <c r="G1957" s="88">
        <v>0</v>
      </c>
      <c r="H1957" s="88">
        <v>0</v>
      </c>
      <c r="I1957" s="156" t="s">
        <v>1</v>
      </c>
      <c r="J1957" s="87" t="s">
        <v>1407</v>
      </c>
      <c r="K1957" s="89" t="s">
        <v>3853</v>
      </c>
      <c r="L1957" s="90" t="s">
        <v>4878</v>
      </c>
      <c r="M1957" s="90" t="s">
        <v>4938</v>
      </c>
      <c r="N1957" s="90"/>
      <c r="O1957" s="90" t="s">
        <v>2551</v>
      </c>
      <c r="P1957" s="89" t="s">
        <v>2553</v>
      </c>
      <c r="Q1957" s="89"/>
      <c r="R1957"/>
      <c r="S1957" t="str">
        <f t="shared" si="510"/>
        <v>NOT EQUAL</v>
      </c>
      <c r="T1957" t="str">
        <f>IF(ISNA(VLOOKUP(AF1957,#REF!,1)),"//","")</f>
        <v/>
      </c>
      <c r="U1957"/>
      <c r="V1957">
        <f t="shared" si="523"/>
        <v>601</v>
      </c>
      <c r="W1957" s="81" t="s">
        <v>2768</v>
      </c>
      <c r="X1957" s="59" t="s">
        <v>2278</v>
      </c>
      <c r="Y1957" s="59" t="s">
        <v>2278</v>
      </c>
      <c r="Z1957" s="25" t="str">
        <f t="shared" si="507"/>
        <v/>
      </c>
      <c r="AA1957" s="25" t="str">
        <f t="shared" si="532"/>
        <v/>
      </c>
      <c r="AB1957" s="1">
        <f t="shared" si="508"/>
        <v>1913</v>
      </c>
      <c r="AC1957" t="str">
        <f t="shared" si="533"/>
        <v>ITM_USER_V43MIN</v>
      </c>
      <c r="AD1957" s="136" t="str">
        <f>IF(ISNA(VLOOKUP(AA1957,Sheet2!J:J,1,0)),"//","")</f>
        <v/>
      </c>
      <c r="AF1957" s="94" t="str">
        <f t="shared" si="534"/>
        <v/>
      </c>
      <c r="AG1957" t="b">
        <f t="shared" si="535"/>
        <v>1</v>
      </c>
    </row>
    <row r="1958" spans="1:33">
      <c r="A1958" s="216">
        <f t="shared" si="549"/>
        <v>1958</v>
      </c>
      <c r="B1958" s="217">
        <f t="shared" si="550"/>
        <v>1914</v>
      </c>
      <c r="C1958" s="86" t="s">
        <v>3808</v>
      </c>
      <c r="D1958" s="86" t="s">
        <v>4681</v>
      </c>
      <c r="E1958" s="195" t="s">
        <v>527</v>
      </c>
      <c r="F1958" s="87" t="s">
        <v>4682</v>
      </c>
      <c r="G1958" s="88">
        <v>0</v>
      </c>
      <c r="H1958" s="88">
        <v>0</v>
      </c>
      <c r="I1958" s="156" t="s">
        <v>1</v>
      </c>
      <c r="J1958" s="87" t="s">
        <v>1407</v>
      </c>
      <c r="K1958" s="89" t="s">
        <v>3853</v>
      </c>
      <c r="L1958" s="90" t="s">
        <v>4878</v>
      </c>
      <c r="M1958" s="90" t="s">
        <v>4938</v>
      </c>
      <c r="N1958" s="90"/>
      <c r="O1958" s="86"/>
      <c r="P1958" s="89" t="s">
        <v>4683</v>
      </c>
      <c r="Q1958" s="89"/>
      <c r="R1958"/>
      <c r="S1958" t="str">
        <f t="shared" ref="S1958:S1989" si="554">IF(E1958=F1958,"","NOT EQUAL")</f>
        <v>NOT EQUAL</v>
      </c>
      <c r="T1958" t="str">
        <f>IF(ISNA(VLOOKUP(AF1958,#REF!,1)),"//","")</f>
        <v/>
      </c>
      <c r="U1958"/>
      <c r="V1958">
        <f t="shared" si="523"/>
        <v>601</v>
      </c>
      <c r="W1958" s="81" t="s">
        <v>2768</v>
      </c>
      <c r="X1958" s="59" t="s">
        <v>2278</v>
      </c>
      <c r="Y1958" s="59" t="s">
        <v>2278</v>
      </c>
      <c r="Z1958" s="25" t="str">
        <f t="shared" si="507"/>
        <v/>
      </c>
      <c r="AA1958" s="25" t="str">
        <f t="shared" si="532"/>
        <v/>
      </c>
      <c r="AB1958" s="1">
        <f t="shared" si="508"/>
        <v>1914</v>
      </c>
      <c r="AC1958" t="str">
        <f t="shared" si="533"/>
        <v>ITM_USER_COPY</v>
      </c>
      <c r="AD1958" s="136" t="str">
        <f>IF(ISNA(VLOOKUP(AA1958,Sheet2!J:J,1,0)),"//","")</f>
        <v/>
      </c>
      <c r="AF1958" s="94" t="str">
        <f t="shared" si="534"/>
        <v/>
      </c>
      <c r="AG1958" t="b">
        <f t="shared" si="535"/>
        <v>1</v>
      </c>
    </row>
    <row r="1959" spans="1:33">
      <c r="A1959" s="216">
        <f t="shared" si="549"/>
        <v>1959</v>
      </c>
      <c r="B1959" s="217">
        <f t="shared" si="550"/>
        <v>1915</v>
      </c>
      <c r="C1959" s="86" t="s">
        <v>3808</v>
      </c>
      <c r="D1959" s="86" t="s">
        <v>2558</v>
      </c>
      <c r="E1959" s="195" t="s">
        <v>527</v>
      </c>
      <c r="F1959" s="87" t="s">
        <v>2559</v>
      </c>
      <c r="G1959" s="88">
        <v>0</v>
      </c>
      <c r="H1959" s="88">
        <v>0</v>
      </c>
      <c r="I1959" s="156" t="s">
        <v>1</v>
      </c>
      <c r="J1959" s="87" t="s">
        <v>1407</v>
      </c>
      <c r="K1959" s="89" t="s">
        <v>3853</v>
      </c>
      <c r="L1959" s="90" t="s">
        <v>4878</v>
      </c>
      <c r="M1959" s="90" t="s">
        <v>4938</v>
      </c>
      <c r="N1959" s="90"/>
      <c r="O1959" s="90" t="s">
        <v>2551</v>
      </c>
      <c r="P1959" s="89" t="s">
        <v>2560</v>
      </c>
      <c r="Q1959" s="89"/>
      <c r="R1959"/>
      <c r="S1959" t="str">
        <f t="shared" si="554"/>
        <v>NOT EQUAL</v>
      </c>
      <c r="T1959" t="str">
        <f>IF(ISNA(VLOOKUP(AF1959,#REF!,1)),"//","")</f>
        <v/>
      </c>
      <c r="U1959"/>
      <c r="V1959">
        <f t="shared" si="523"/>
        <v>601</v>
      </c>
      <c r="W1959" s="81" t="s">
        <v>2768</v>
      </c>
      <c r="X1959" s="59" t="s">
        <v>2278</v>
      </c>
      <c r="Y1959" s="59" t="s">
        <v>2278</v>
      </c>
      <c r="Z1959" s="25" t="str">
        <f t="shared" si="507"/>
        <v/>
      </c>
      <c r="AA1959" s="25" t="str">
        <f t="shared" si="532"/>
        <v/>
      </c>
      <c r="AB1959" s="1">
        <f t="shared" si="508"/>
        <v>1915</v>
      </c>
      <c r="AC1959" t="str">
        <f t="shared" si="533"/>
        <v>ITM_USER_WP43S</v>
      </c>
      <c r="AD1959" s="136" t="str">
        <f>IF(ISNA(VLOOKUP(AA1959,Sheet2!J:J,1,0)),"//","")</f>
        <v/>
      </c>
      <c r="AF1959" s="94" t="str">
        <f t="shared" si="534"/>
        <v/>
      </c>
      <c r="AG1959" t="b">
        <f t="shared" si="535"/>
        <v>1</v>
      </c>
    </row>
    <row r="1960" spans="1:33">
      <c r="A1960" s="216">
        <f t="shared" si="549"/>
        <v>1960</v>
      </c>
      <c r="B1960" s="217">
        <f t="shared" si="550"/>
        <v>1916</v>
      </c>
      <c r="C1960" s="86" t="s">
        <v>3808</v>
      </c>
      <c r="D1960" s="86" t="s">
        <v>2598</v>
      </c>
      <c r="E1960" s="195" t="s">
        <v>527</v>
      </c>
      <c r="F1960" s="89" t="s">
        <v>2599</v>
      </c>
      <c r="G1960" s="92">
        <v>0</v>
      </c>
      <c r="H1960" s="92">
        <v>0</v>
      </c>
      <c r="I1960" s="156" t="s">
        <v>1</v>
      </c>
      <c r="J1960" s="87" t="s">
        <v>1407</v>
      </c>
      <c r="K1960" s="89" t="s">
        <v>3853</v>
      </c>
      <c r="L1960" s="90" t="s">
        <v>4878</v>
      </c>
      <c r="M1960" s="90" t="s">
        <v>4938</v>
      </c>
      <c r="N1960" s="90"/>
      <c r="O1960" s="86" t="s">
        <v>2551</v>
      </c>
      <c r="P1960" s="89" t="s">
        <v>2600</v>
      </c>
      <c r="Q1960" s="89"/>
      <c r="R1960"/>
      <c r="S1960" t="str">
        <f t="shared" si="554"/>
        <v>NOT EQUAL</v>
      </c>
      <c r="T1960" t="str">
        <f>IF(ISNA(VLOOKUP(AF1960,#REF!,1)),"//","")</f>
        <v/>
      </c>
      <c r="U1960"/>
      <c r="V1960">
        <f t="shared" si="523"/>
        <v>601</v>
      </c>
      <c r="W1960" s="81" t="s">
        <v>2768</v>
      </c>
      <c r="X1960" s="59" t="s">
        <v>2278</v>
      </c>
      <c r="Y1960" s="59" t="s">
        <v>2278</v>
      </c>
      <c r="Z1960" s="25" t="str">
        <f t="shared" si="507"/>
        <v/>
      </c>
      <c r="AA1960" s="25" t="str">
        <f t="shared" si="532"/>
        <v/>
      </c>
      <c r="AB1960" s="1">
        <f t="shared" si="508"/>
        <v>1916</v>
      </c>
      <c r="AC1960" t="str">
        <f t="shared" si="533"/>
        <v>ITM_USER_DM42</v>
      </c>
      <c r="AD1960" s="136" t="str">
        <f>IF(ISNA(VLOOKUP(AA1960,Sheet2!J:J,1,0)),"//","")</f>
        <v/>
      </c>
      <c r="AF1960" s="94" t="str">
        <f t="shared" si="534"/>
        <v/>
      </c>
      <c r="AG1960" t="b">
        <f t="shared" si="535"/>
        <v>1</v>
      </c>
    </row>
    <row r="1961" spans="1:33">
      <c r="A1961" s="216">
        <f t="shared" si="549"/>
        <v>1961</v>
      </c>
      <c r="B1961" s="217">
        <f t="shared" si="550"/>
        <v>1917</v>
      </c>
      <c r="C1961" s="86" t="s">
        <v>3808</v>
      </c>
      <c r="D1961" s="86" t="s">
        <v>2667</v>
      </c>
      <c r="E1961" s="195" t="s">
        <v>527</v>
      </c>
      <c r="F1961" s="89" t="s">
        <v>2668</v>
      </c>
      <c r="G1961" s="92">
        <v>0</v>
      </c>
      <c r="H1961" s="92">
        <v>0</v>
      </c>
      <c r="I1961" s="156" t="s">
        <v>1</v>
      </c>
      <c r="J1961" s="87" t="s">
        <v>1407</v>
      </c>
      <c r="K1961" s="89" t="s">
        <v>3853</v>
      </c>
      <c r="L1961" s="90" t="s">
        <v>4878</v>
      </c>
      <c r="M1961" s="90" t="s">
        <v>4938</v>
      </c>
      <c r="N1961" s="90"/>
      <c r="O1961" s="86" t="s">
        <v>2669</v>
      </c>
      <c r="P1961" s="89" t="s">
        <v>2670</v>
      </c>
      <c r="Q1961" s="89"/>
      <c r="R1961"/>
      <c r="S1961" t="str">
        <f t="shared" si="554"/>
        <v>NOT EQUAL</v>
      </c>
      <c r="T1961" t="str">
        <f>IF(ISNA(VLOOKUP(AF1961,#REF!,1)),"//","")</f>
        <v/>
      </c>
      <c r="U1961"/>
      <c r="V1961">
        <f t="shared" si="523"/>
        <v>601</v>
      </c>
      <c r="W1961" s="81" t="s">
        <v>2768</v>
      </c>
      <c r="X1961" s="59" t="s">
        <v>2278</v>
      </c>
      <c r="Y1961" s="59" t="s">
        <v>2278</v>
      </c>
      <c r="Z1961" s="25" t="str">
        <f t="shared" si="507"/>
        <v/>
      </c>
      <c r="AA1961" s="25" t="str">
        <f t="shared" si="532"/>
        <v/>
      </c>
      <c r="AB1961" s="1">
        <f t="shared" si="508"/>
        <v>1917</v>
      </c>
      <c r="AC1961" t="str">
        <f t="shared" si="533"/>
        <v>ITM_USER_C43</v>
      </c>
      <c r="AD1961" s="136" t="str">
        <f>IF(ISNA(VLOOKUP(AA1961,Sheet2!J:J,1,0)),"//","")</f>
        <v/>
      </c>
      <c r="AF1961" s="94" t="str">
        <f t="shared" si="534"/>
        <v/>
      </c>
      <c r="AG1961" t="b">
        <f t="shared" si="535"/>
        <v>1</v>
      </c>
    </row>
    <row r="1962" spans="1:33">
      <c r="A1962" s="216">
        <f t="shared" si="549"/>
        <v>1962</v>
      </c>
      <c r="B1962" s="217">
        <f t="shared" si="550"/>
        <v>1918</v>
      </c>
      <c r="C1962" s="86" t="s">
        <v>3812</v>
      </c>
      <c r="D1962" s="86" t="s">
        <v>7</v>
      </c>
      <c r="E1962" s="195" t="s">
        <v>527</v>
      </c>
      <c r="F1962" s="89" t="s">
        <v>1410</v>
      </c>
      <c r="G1962" s="92">
        <v>0</v>
      </c>
      <c r="H1962" s="92">
        <v>0</v>
      </c>
      <c r="I1962" s="156" t="s">
        <v>1</v>
      </c>
      <c r="J1962" s="87" t="s">
        <v>1406</v>
      </c>
      <c r="K1962" s="89" t="s">
        <v>3853</v>
      </c>
      <c r="L1962" s="90" t="s">
        <v>4878</v>
      </c>
      <c r="M1962" s="90" t="s">
        <v>4938</v>
      </c>
      <c r="N1962" s="90"/>
      <c r="O1962" s="86" t="s">
        <v>981</v>
      </c>
      <c r="P1962" s="89" t="s">
        <v>2269</v>
      </c>
      <c r="Q1962" s="89"/>
      <c r="R1962"/>
      <c r="S1962" t="str">
        <f t="shared" si="554"/>
        <v>NOT EQUAL</v>
      </c>
      <c r="T1962" t="str">
        <f>IF(ISNA(VLOOKUP(AF1962,#REF!,1)),"//","")</f>
        <v/>
      </c>
      <c r="U1962"/>
      <c r="V1962">
        <f t="shared" si="523"/>
        <v>601</v>
      </c>
      <c r="W1962" s="81" t="s">
        <v>2771</v>
      </c>
      <c r="X1962" s="59" t="s">
        <v>2278</v>
      </c>
      <c r="Y1962" s="59" t="s">
        <v>2278</v>
      </c>
      <c r="Z1962" s="25" t="str">
        <f t="shared" si="507"/>
        <v/>
      </c>
      <c r="AA1962" s="25" t="str">
        <f t="shared" si="532"/>
        <v/>
      </c>
      <c r="AB1962" s="1">
        <f t="shared" si="508"/>
        <v>1918</v>
      </c>
      <c r="AC1962" t="str">
        <f t="shared" si="533"/>
        <v>ITM_GET_NORM_E</v>
      </c>
      <c r="AD1962" s="136" t="str">
        <f>IF(ISNA(VLOOKUP(AA1962,Sheet2!J:J,1,0)),"//","")</f>
        <v/>
      </c>
      <c r="AF1962" s="94" t="str">
        <f t="shared" si="534"/>
        <v/>
      </c>
      <c r="AG1962" t="b">
        <f t="shared" si="535"/>
        <v>1</v>
      </c>
    </row>
    <row r="1963" spans="1:33">
      <c r="A1963" s="216">
        <f t="shared" si="549"/>
        <v>1963</v>
      </c>
      <c r="B1963" s="217">
        <f t="shared" si="550"/>
        <v>1919</v>
      </c>
      <c r="C1963" s="86" t="s">
        <v>3839</v>
      </c>
      <c r="D1963" s="86" t="s">
        <v>7</v>
      </c>
      <c r="E1963" s="195" t="s">
        <v>527</v>
      </c>
      <c r="F1963" s="89" t="s">
        <v>4313</v>
      </c>
      <c r="G1963" s="92">
        <v>0</v>
      </c>
      <c r="H1963" s="92">
        <v>0</v>
      </c>
      <c r="I1963" s="156" t="s">
        <v>1</v>
      </c>
      <c r="J1963" s="87" t="s">
        <v>1407</v>
      </c>
      <c r="K1963" s="89" t="s">
        <v>3853</v>
      </c>
      <c r="L1963" s="90" t="s">
        <v>4878</v>
      </c>
      <c r="M1963" s="90" t="s">
        <v>4938</v>
      </c>
      <c r="N1963" s="90"/>
      <c r="O1963" s="86" t="s">
        <v>4314</v>
      </c>
      <c r="P1963" s="89" t="s">
        <v>4315</v>
      </c>
      <c r="Q1963" s="89"/>
      <c r="R1963"/>
      <c r="S1963" t="str">
        <f t="shared" si="554"/>
        <v>NOT EQUAL</v>
      </c>
      <c r="T1963" t="str">
        <f>IF(ISNA(VLOOKUP(AF1963,#REF!,1)),"//","")</f>
        <v/>
      </c>
      <c r="U1963"/>
      <c r="V1963">
        <f t="shared" si="523"/>
        <v>601</v>
      </c>
      <c r="W1963" s="81"/>
      <c r="X1963" s="59" t="s">
        <v>2278</v>
      </c>
      <c r="Y1963" s="59" t="s">
        <v>2278</v>
      </c>
      <c r="Z1963" s="25" t="str">
        <f t="shared" si="507"/>
        <v/>
      </c>
      <c r="AA1963" s="25" t="str">
        <f t="shared" si="532"/>
        <v/>
      </c>
      <c r="AB1963" s="1">
        <f t="shared" si="508"/>
        <v>1919</v>
      </c>
      <c r="AC1963" t="str">
        <f t="shared" si="533"/>
        <v>ITM_RESERVE</v>
      </c>
      <c r="AD1963" s="136" t="str">
        <f>IF(ISNA(VLOOKUP(AA1963,Sheet2!J:J,1,0)),"//","")</f>
        <v/>
      </c>
      <c r="AF1963" s="94" t="str">
        <f t="shared" si="534"/>
        <v/>
      </c>
      <c r="AG1963" t="b">
        <f t="shared" si="535"/>
        <v>1</v>
      </c>
    </row>
    <row r="1964" spans="1:33">
      <c r="A1964" s="216">
        <f t="shared" si="549"/>
        <v>1964</v>
      </c>
      <c r="B1964" s="217">
        <f t="shared" si="550"/>
        <v>1920</v>
      </c>
      <c r="C1964" s="86" t="s">
        <v>3839</v>
      </c>
      <c r="D1964" s="86" t="s">
        <v>7</v>
      </c>
      <c r="E1964" s="87" t="s">
        <v>139</v>
      </c>
      <c r="F1964" s="87" t="s">
        <v>2601</v>
      </c>
      <c r="G1964" s="88">
        <v>0</v>
      </c>
      <c r="H1964" s="88">
        <v>0</v>
      </c>
      <c r="I1964" s="154" t="s">
        <v>16</v>
      </c>
      <c r="J1964" s="87" t="s">
        <v>1407</v>
      </c>
      <c r="K1964" s="89" t="s">
        <v>3853</v>
      </c>
      <c r="L1964" s="90" t="s">
        <v>4878</v>
      </c>
      <c r="M1964" s="90" t="s">
        <v>4938</v>
      </c>
      <c r="N1964" s="90"/>
      <c r="O1964" s="86"/>
      <c r="P1964" s="89" t="s">
        <v>2268</v>
      </c>
      <c r="Q1964" s="89"/>
      <c r="R1964"/>
      <c r="S1964" t="str">
        <f t="shared" si="554"/>
        <v>NOT EQUAL</v>
      </c>
      <c r="T1964" t="str">
        <f>IF(ISNA(VLOOKUP(AF1964,#REF!,1)),"//","")</f>
        <v/>
      </c>
      <c r="U1964"/>
      <c r="V1964">
        <f t="shared" si="523"/>
        <v>601</v>
      </c>
      <c r="W1964" s="81" t="s">
        <v>2748</v>
      </c>
      <c r="X1964" s="59" t="s">
        <v>2278</v>
      </c>
      <c r="Y1964" s="59" t="s">
        <v>2278</v>
      </c>
      <c r="Z1964" s="25" t="str">
        <f t="shared" si="507"/>
        <v/>
      </c>
      <c r="AA1964" s="25" t="str">
        <f t="shared" si="532"/>
        <v/>
      </c>
      <c r="AB1964" s="1">
        <f t="shared" si="508"/>
        <v>1920</v>
      </c>
      <c r="AC1964" t="str">
        <f t="shared" si="533"/>
        <v>MNU_ASN_N</v>
      </c>
      <c r="AD1964" s="136" t="str">
        <f>IF(ISNA(VLOOKUP(AA1964,Sheet2!J:J,1,0)),"//","")</f>
        <v/>
      </c>
      <c r="AF1964" s="94" t="str">
        <f t="shared" si="534"/>
        <v/>
      </c>
      <c r="AG1964" t="b">
        <f t="shared" si="535"/>
        <v>1</v>
      </c>
    </row>
    <row r="1965" spans="1:33">
      <c r="A1965" s="216">
        <f t="shared" si="549"/>
        <v>1965</v>
      </c>
      <c r="B1965" s="217">
        <f t="shared" si="550"/>
        <v>1921</v>
      </c>
      <c r="C1965" s="86" t="s">
        <v>3839</v>
      </c>
      <c r="D1965" s="86" t="s">
        <v>7</v>
      </c>
      <c r="E1965" s="87" t="s">
        <v>935</v>
      </c>
      <c r="F1965" s="87" t="s">
        <v>935</v>
      </c>
      <c r="G1965" s="88">
        <v>0</v>
      </c>
      <c r="H1965" s="88">
        <v>0</v>
      </c>
      <c r="I1965" s="154" t="s">
        <v>16</v>
      </c>
      <c r="J1965" s="87" t="s">
        <v>1407</v>
      </c>
      <c r="K1965" s="89" t="s">
        <v>3853</v>
      </c>
      <c r="L1965" s="90" t="s">
        <v>4878</v>
      </c>
      <c r="M1965" s="90" t="s">
        <v>4938</v>
      </c>
      <c r="N1965" s="90"/>
      <c r="O1965" s="86" t="s">
        <v>936</v>
      </c>
      <c r="P1965" s="89" t="s">
        <v>2222</v>
      </c>
      <c r="Q1965" s="89"/>
      <c r="R1965"/>
      <c r="S1965" t="str">
        <f t="shared" si="554"/>
        <v/>
      </c>
      <c r="T1965" t="str">
        <f>IF(ISNA(VLOOKUP(AF1965,#REF!,1)),"//","")</f>
        <v/>
      </c>
      <c r="U1965"/>
      <c r="V1965">
        <f t="shared" si="523"/>
        <v>601</v>
      </c>
      <c r="W1965" s="81" t="s">
        <v>2748</v>
      </c>
      <c r="X1965" s="59" t="s">
        <v>2278</v>
      </c>
      <c r="Y1965" s="59" t="s">
        <v>2278</v>
      </c>
      <c r="Z1965" s="25" t="str">
        <f t="shared" si="507"/>
        <v/>
      </c>
      <c r="AA1965" s="25" t="str">
        <f t="shared" si="532"/>
        <v/>
      </c>
      <c r="AB1965" s="1">
        <f t="shared" si="508"/>
        <v>1921</v>
      </c>
      <c r="AC1965" t="str">
        <f t="shared" si="533"/>
        <v>MNU_HOME</v>
      </c>
      <c r="AD1965" s="136" t="str">
        <f>IF(ISNA(VLOOKUP(AA1965,Sheet2!J:J,1,0)),"//","")</f>
        <v/>
      </c>
      <c r="AF1965" s="94" t="str">
        <f t="shared" si="534"/>
        <v/>
      </c>
      <c r="AG1965" t="b">
        <f t="shared" si="535"/>
        <v>1</v>
      </c>
    </row>
    <row r="1966" spans="1:33">
      <c r="A1966" s="216">
        <f t="shared" si="549"/>
        <v>1966</v>
      </c>
      <c r="B1966" s="217">
        <f t="shared" si="550"/>
        <v>1922</v>
      </c>
      <c r="C1966" s="86" t="s">
        <v>3839</v>
      </c>
      <c r="D1966" s="86" t="s">
        <v>7</v>
      </c>
      <c r="E1966" s="87" t="s">
        <v>903</v>
      </c>
      <c r="F1966" s="87" t="s">
        <v>903</v>
      </c>
      <c r="G1966" s="88">
        <v>0</v>
      </c>
      <c r="H1966" s="88">
        <v>0</v>
      </c>
      <c r="I1966" s="154" t="s">
        <v>16</v>
      </c>
      <c r="J1966" s="87" t="s">
        <v>1407</v>
      </c>
      <c r="K1966" s="89" t="s">
        <v>3853</v>
      </c>
      <c r="L1966" s="90" t="s">
        <v>4878</v>
      </c>
      <c r="M1966" s="90" t="s">
        <v>4938</v>
      </c>
      <c r="N1966" s="90"/>
      <c r="O1966" s="86" t="s">
        <v>939</v>
      </c>
      <c r="P1966" s="89" t="s">
        <v>2224</v>
      </c>
      <c r="Q1966" s="89"/>
      <c r="R1966"/>
      <c r="S1966" t="str">
        <f t="shared" si="554"/>
        <v/>
      </c>
      <c r="T1966" t="str">
        <f>IF(ISNA(VLOOKUP(AF1966,#REF!,1)),"//","")</f>
        <v/>
      </c>
      <c r="U1966"/>
      <c r="V1966">
        <f t="shared" si="523"/>
        <v>601</v>
      </c>
      <c r="W1966" s="81" t="s">
        <v>2748</v>
      </c>
      <c r="X1966" s="59" t="s">
        <v>2278</v>
      </c>
      <c r="Y1966" s="59" t="s">
        <v>2278</v>
      </c>
      <c r="Z1966" s="25" t="str">
        <f t="shared" si="507"/>
        <v/>
      </c>
      <c r="AA1966" s="25" t="str">
        <f t="shared" si="532"/>
        <v/>
      </c>
      <c r="AB1966" s="1">
        <f t="shared" si="508"/>
        <v>1922</v>
      </c>
      <c r="AC1966" t="str">
        <f t="shared" si="533"/>
        <v>MNU_ALPHA</v>
      </c>
      <c r="AD1966" s="136" t="str">
        <f>IF(ISNA(VLOOKUP(AA1966,Sheet2!J:J,1,0)),"//","")</f>
        <v/>
      </c>
      <c r="AF1966" s="94" t="str">
        <f t="shared" si="534"/>
        <v/>
      </c>
      <c r="AG1966" t="b">
        <f t="shared" si="535"/>
        <v>1</v>
      </c>
    </row>
    <row r="1967" spans="1:33">
      <c r="A1967" s="216">
        <f t="shared" si="549"/>
        <v>1967</v>
      </c>
      <c r="B1967" s="217">
        <f t="shared" si="550"/>
        <v>1923</v>
      </c>
      <c r="C1967" s="86" t="s">
        <v>3839</v>
      </c>
      <c r="D1967" s="86" t="s">
        <v>7</v>
      </c>
      <c r="E1967" s="87" t="s">
        <v>2388</v>
      </c>
      <c r="F1967" s="87" t="s">
        <v>2388</v>
      </c>
      <c r="G1967" s="88">
        <v>0</v>
      </c>
      <c r="H1967" s="88">
        <v>0</v>
      </c>
      <c r="I1967" s="154" t="s">
        <v>16</v>
      </c>
      <c r="J1967" s="87" t="s">
        <v>1407</v>
      </c>
      <c r="K1967" s="89" t="s">
        <v>3853</v>
      </c>
      <c r="L1967" s="90" t="s">
        <v>4878</v>
      </c>
      <c r="M1967" s="90" t="s">
        <v>4938</v>
      </c>
      <c r="N1967" s="90"/>
      <c r="O1967" s="86" t="s">
        <v>940</v>
      </c>
      <c r="P1967" s="89" t="s">
        <v>2225</v>
      </c>
      <c r="Q1967" s="89"/>
      <c r="R1967"/>
      <c r="S1967" t="str">
        <f t="shared" si="554"/>
        <v/>
      </c>
      <c r="T1967" t="str">
        <f>IF(ISNA(VLOOKUP(AF1967,#REF!,1)),"//","")</f>
        <v/>
      </c>
      <c r="U1967"/>
      <c r="V1967">
        <f t="shared" si="523"/>
        <v>601</v>
      </c>
      <c r="W1967" s="81" t="s">
        <v>2748</v>
      </c>
      <c r="X1967" s="59" t="s">
        <v>2278</v>
      </c>
      <c r="Y1967" s="59" t="s">
        <v>2278</v>
      </c>
      <c r="Z1967" s="25" t="str">
        <f t="shared" si="507"/>
        <v/>
      </c>
      <c r="AA1967" s="25" t="str">
        <f t="shared" si="532"/>
        <v/>
      </c>
      <c r="AB1967" s="1">
        <f t="shared" si="508"/>
        <v>1923</v>
      </c>
      <c r="AC1967" t="str">
        <f t="shared" si="533"/>
        <v>MNU_BASE</v>
      </c>
      <c r="AD1967" s="136" t="str">
        <f>IF(ISNA(VLOOKUP(AA1967,Sheet2!J:J,1,0)),"//","")</f>
        <v/>
      </c>
      <c r="AF1967" s="94" t="str">
        <f t="shared" si="534"/>
        <v/>
      </c>
      <c r="AG1967" t="b">
        <f t="shared" si="535"/>
        <v>1</v>
      </c>
    </row>
    <row r="1968" spans="1:33">
      <c r="A1968" s="216">
        <f t="shared" si="549"/>
        <v>1968</v>
      </c>
      <c r="B1968" s="217">
        <f t="shared" si="550"/>
        <v>1924</v>
      </c>
      <c r="C1968" s="86" t="s">
        <v>3839</v>
      </c>
      <c r="D1968" s="86" t="s">
        <v>7</v>
      </c>
      <c r="E1968" s="87" t="s">
        <v>2689</v>
      </c>
      <c r="F1968" s="87" t="s">
        <v>2689</v>
      </c>
      <c r="G1968" s="88">
        <v>0</v>
      </c>
      <c r="H1968" s="88">
        <v>0</v>
      </c>
      <c r="I1968" s="154" t="s">
        <v>16</v>
      </c>
      <c r="J1968" s="87" t="s">
        <v>1407</v>
      </c>
      <c r="K1968" s="89" t="s">
        <v>3853</v>
      </c>
      <c r="L1968" s="90" t="s">
        <v>4878</v>
      </c>
      <c r="M1968" s="90" t="s">
        <v>4938</v>
      </c>
      <c r="N1968" s="90"/>
      <c r="O1968" s="86"/>
      <c r="P1968" s="89" t="s">
        <v>2534</v>
      </c>
      <c r="Q1968" s="89"/>
      <c r="R1968"/>
      <c r="S1968" t="str">
        <f t="shared" si="554"/>
        <v/>
      </c>
      <c r="T1968" t="str">
        <f>IF(ISNA(VLOOKUP(AF1968,#REF!,1)),"//","")</f>
        <v/>
      </c>
      <c r="U1968"/>
      <c r="V1968">
        <f t="shared" si="523"/>
        <v>601</v>
      </c>
      <c r="W1968" s="81" t="s">
        <v>2748</v>
      </c>
      <c r="X1968" s="59" t="s">
        <v>2278</v>
      </c>
      <c r="Y1968" s="59" t="s">
        <v>2278</v>
      </c>
      <c r="Z1968" s="25" t="str">
        <f t="shared" si="507"/>
        <v/>
      </c>
      <c r="AA1968" s="25" t="str">
        <f t="shared" si="532"/>
        <v/>
      </c>
      <c r="AB1968" s="1">
        <f t="shared" si="508"/>
        <v>1924</v>
      </c>
      <c r="AC1968" t="str">
        <f t="shared" si="533"/>
        <v>MNU_XEQ</v>
      </c>
      <c r="AD1968" s="136" t="str">
        <f>IF(ISNA(VLOOKUP(AA1968,Sheet2!J:J,1,0)),"//","")</f>
        <v/>
      </c>
      <c r="AF1968" s="94" t="str">
        <f t="shared" si="534"/>
        <v/>
      </c>
      <c r="AG1968" t="b">
        <f t="shared" si="535"/>
        <v>1</v>
      </c>
    </row>
    <row r="1969" spans="1:33">
      <c r="A1969" s="216">
        <f t="shared" si="549"/>
        <v>1969</v>
      </c>
      <c r="B1969" s="217">
        <f t="shared" si="550"/>
        <v>1925</v>
      </c>
      <c r="C1969" s="86" t="s">
        <v>3839</v>
      </c>
      <c r="D1969" s="86" t="s">
        <v>7</v>
      </c>
      <c r="E1969" s="89" t="s">
        <v>965</v>
      </c>
      <c r="F1969" s="89" t="s">
        <v>965</v>
      </c>
      <c r="G1969" s="92">
        <v>0</v>
      </c>
      <c r="H1969" s="92">
        <v>0</v>
      </c>
      <c r="I1969" s="154" t="s">
        <v>16</v>
      </c>
      <c r="J1969" s="87" t="s">
        <v>1407</v>
      </c>
      <c r="K1969" s="89" t="s">
        <v>4017</v>
      </c>
      <c r="L1969" s="90" t="s">
        <v>4878</v>
      </c>
      <c r="M1969" s="90" t="s">
        <v>4938</v>
      </c>
      <c r="N1969" s="90"/>
      <c r="O1969" s="90" t="s">
        <v>961</v>
      </c>
      <c r="P1969" s="89" t="s">
        <v>2246</v>
      </c>
      <c r="Q1969" s="89"/>
      <c r="R1969"/>
      <c r="S1969" t="str">
        <f t="shared" si="554"/>
        <v/>
      </c>
      <c r="T1969" t="str">
        <f>IF(ISNA(VLOOKUP(AF1969,#REF!,1)),"//","")</f>
        <v/>
      </c>
      <c r="U1969"/>
      <c r="V1969">
        <f t="shared" si="523"/>
        <v>601</v>
      </c>
      <c r="W1969" s="81" t="s">
        <v>2748</v>
      </c>
      <c r="X1969" s="59" t="s">
        <v>2278</v>
      </c>
      <c r="Y1969" s="59" t="s">
        <v>2278</v>
      </c>
      <c r="Z1969" s="25" t="str">
        <f t="shared" ref="Z1969:Z2014" si="55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32"/>
        <v/>
      </c>
      <c r="AB1969" s="1">
        <f t="shared" ref="AB1969:AB2014" si="556">B1969</f>
        <v>1925</v>
      </c>
      <c r="AC1969" t="str">
        <f t="shared" si="533"/>
        <v>MNU_EE</v>
      </c>
      <c r="AD1969" s="136" t="str">
        <f>IF(ISNA(VLOOKUP(AA1969,Sheet2!J:J,1,0)),"//","")</f>
        <v/>
      </c>
      <c r="AF1969" s="94" t="str">
        <f t="shared" si="534"/>
        <v/>
      </c>
      <c r="AG1969" t="b">
        <f t="shared" si="535"/>
        <v>1</v>
      </c>
    </row>
    <row r="1970" spans="1:33">
      <c r="A1970" s="216">
        <f t="shared" si="549"/>
        <v>1970</v>
      </c>
      <c r="B1970" s="217">
        <f t="shared" si="550"/>
        <v>1926</v>
      </c>
      <c r="C1970" s="86" t="s">
        <v>3813</v>
      </c>
      <c r="D1970" s="86" t="s">
        <v>2853</v>
      </c>
      <c r="E1970" s="195" t="s">
        <v>527</v>
      </c>
      <c r="F1970" s="87" t="s">
        <v>804</v>
      </c>
      <c r="G1970" s="88">
        <v>0</v>
      </c>
      <c r="H1970" s="88">
        <v>0</v>
      </c>
      <c r="I1970" s="156" t="s">
        <v>1</v>
      </c>
      <c r="J1970" s="87" t="s">
        <v>1407</v>
      </c>
      <c r="K1970" s="89" t="s">
        <v>3853</v>
      </c>
      <c r="L1970" s="90" t="s">
        <v>4878</v>
      </c>
      <c r="M1970" s="90" t="s">
        <v>4938</v>
      </c>
      <c r="N1970" s="90"/>
      <c r="O1970" s="86"/>
      <c r="P1970" s="89" t="s">
        <v>2853</v>
      </c>
      <c r="Q1970" s="89"/>
      <c r="R1970"/>
      <c r="S1970" t="str">
        <f t="shared" si="554"/>
        <v>NOT EQUAL</v>
      </c>
      <c r="T1970" t="str">
        <f>IF(ISNA(VLOOKUP(AF1970,#REF!,1)),"//","")</f>
        <v/>
      </c>
      <c r="U1970"/>
      <c r="V1970">
        <f t="shared" si="523"/>
        <v>601</v>
      </c>
      <c r="W1970" s="81" t="s">
        <v>2783</v>
      </c>
      <c r="X1970" s="59" t="s">
        <v>2278</v>
      </c>
      <c r="Y1970" s="59" t="s">
        <v>2278</v>
      </c>
      <c r="Z1970" s="25" t="str">
        <f t="shared" si="555"/>
        <v/>
      </c>
      <c r="AA1970" s="25" t="str">
        <f t="shared" si="532"/>
        <v/>
      </c>
      <c r="AB1970" s="1">
        <f t="shared" si="556"/>
        <v>1926</v>
      </c>
      <c r="AC1970" t="str">
        <f t="shared" si="533"/>
        <v>ITM_T_UP_ARROW</v>
      </c>
      <c r="AD1970" s="136" t="str">
        <f>IF(ISNA(VLOOKUP(AA1970,Sheet2!J:J,1,0)),"//","")</f>
        <v/>
      </c>
      <c r="AF1970" s="94" t="str">
        <f t="shared" si="534"/>
        <v/>
      </c>
      <c r="AG1970" t="b">
        <f t="shared" si="535"/>
        <v>1</v>
      </c>
    </row>
    <row r="1971" spans="1:33">
      <c r="A1971" s="216">
        <f t="shared" si="549"/>
        <v>1971</v>
      </c>
      <c r="B1971" s="217">
        <f t="shared" si="550"/>
        <v>1927</v>
      </c>
      <c r="C1971" s="86" t="s">
        <v>3839</v>
      </c>
      <c r="D1971" s="86" t="s">
        <v>7</v>
      </c>
      <c r="E1971" s="89" t="s">
        <v>2342</v>
      </c>
      <c r="F1971" s="89" t="s">
        <v>2342</v>
      </c>
      <c r="G1971" s="92">
        <v>0</v>
      </c>
      <c r="H1971" s="92">
        <v>0</v>
      </c>
      <c r="I1971" s="154" t="s">
        <v>16</v>
      </c>
      <c r="J1971" s="87" t="s">
        <v>1407</v>
      </c>
      <c r="K1971" s="89" t="s">
        <v>3853</v>
      </c>
      <c r="L1971" s="90" t="s">
        <v>4878</v>
      </c>
      <c r="M1971" s="90" t="s">
        <v>4938</v>
      </c>
      <c r="N1971" s="90"/>
      <c r="O1971" s="86"/>
      <c r="P1971" s="89" t="s">
        <v>2260</v>
      </c>
      <c r="Q1971" s="89"/>
      <c r="R1971"/>
      <c r="S1971" t="str">
        <f t="shared" si="554"/>
        <v/>
      </c>
      <c r="T1971" t="str">
        <f>IF(ISNA(VLOOKUP(AF1971,#REF!,1)),"//","")</f>
        <v/>
      </c>
      <c r="U1971"/>
      <c r="V1971">
        <f t="shared" si="523"/>
        <v>601</v>
      </c>
      <c r="W1971" s="81" t="s">
        <v>2748</v>
      </c>
      <c r="X1971" s="59" t="s">
        <v>2278</v>
      </c>
      <c r="Y1971" s="59" t="s">
        <v>2278</v>
      </c>
      <c r="Z1971" s="25" t="str">
        <f t="shared" si="555"/>
        <v/>
      </c>
      <c r="AA1971" s="25" t="str">
        <f t="shared" si="532"/>
        <v/>
      </c>
      <c r="AB1971" s="1">
        <f t="shared" si="556"/>
        <v>1927</v>
      </c>
      <c r="AC1971" t="str">
        <f t="shared" si="533"/>
        <v>MNU_ASN</v>
      </c>
      <c r="AD1971" s="136" t="str">
        <f>IF(ISNA(VLOOKUP(AA1971,Sheet2!J:J,1,0)),"//","")</f>
        <v/>
      </c>
      <c r="AF1971" s="94" t="str">
        <f t="shared" si="534"/>
        <v/>
      </c>
      <c r="AG1971" t="b">
        <f t="shared" si="535"/>
        <v>1</v>
      </c>
    </row>
    <row r="1972" spans="1:33">
      <c r="A1972" s="216">
        <f t="shared" si="549"/>
        <v>1972</v>
      </c>
      <c r="B1972" s="217">
        <f t="shared" si="550"/>
        <v>1928</v>
      </c>
      <c r="C1972" s="86" t="s">
        <v>3813</v>
      </c>
      <c r="D1972" s="86" t="s">
        <v>2854</v>
      </c>
      <c r="E1972" s="195" t="s">
        <v>527</v>
      </c>
      <c r="F1972" s="87" t="s">
        <v>806</v>
      </c>
      <c r="G1972" s="88">
        <v>0</v>
      </c>
      <c r="H1972" s="88">
        <v>0</v>
      </c>
      <c r="I1972" s="156" t="s">
        <v>1</v>
      </c>
      <c r="J1972" s="87" t="s">
        <v>1407</v>
      </c>
      <c r="K1972" s="89" t="s">
        <v>3853</v>
      </c>
      <c r="L1972" s="90" t="s">
        <v>4878</v>
      </c>
      <c r="M1972" s="90" t="s">
        <v>4938</v>
      </c>
      <c r="N1972" s="90"/>
      <c r="O1972" s="86"/>
      <c r="P1972" s="89" t="s">
        <v>2854</v>
      </c>
      <c r="Q1972" s="89"/>
      <c r="R1972"/>
      <c r="S1972" t="str">
        <f t="shared" si="554"/>
        <v>NOT EQUAL</v>
      </c>
      <c r="T1972" t="str">
        <f>IF(ISNA(VLOOKUP(AF1972,#REF!,1)),"//","")</f>
        <v/>
      </c>
      <c r="U1972"/>
      <c r="V1972">
        <f t="shared" si="523"/>
        <v>601</v>
      </c>
      <c r="W1972" s="81" t="s">
        <v>2783</v>
      </c>
      <c r="X1972" s="59" t="s">
        <v>2278</v>
      </c>
      <c r="Y1972" s="59" t="s">
        <v>2278</v>
      </c>
      <c r="Z1972" s="25" t="str">
        <f t="shared" si="555"/>
        <v/>
      </c>
      <c r="AA1972" s="25" t="str">
        <f t="shared" si="532"/>
        <v/>
      </c>
      <c r="AB1972" s="1">
        <f t="shared" si="556"/>
        <v>1928</v>
      </c>
      <c r="AC1972" t="str">
        <f t="shared" si="533"/>
        <v>ITM_T_DOWN_ARROW</v>
      </c>
      <c r="AD1972" s="136" t="str">
        <f>IF(ISNA(VLOOKUP(AA1972,Sheet2!J:J,1,0)),"//","")</f>
        <v/>
      </c>
      <c r="AF1972" s="94" t="str">
        <f t="shared" si="534"/>
        <v/>
      </c>
      <c r="AG1972" t="b">
        <f t="shared" si="535"/>
        <v>1</v>
      </c>
    </row>
    <row r="1973" spans="1:33">
      <c r="A1973" s="216">
        <f t="shared" si="549"/>
        <v>1973</v>
      </c>
      <c r="B1973" s="217">
        <f t="shared" si="550"/>
        <v>1929</v>
      </c>
      <c r="C1973" s="86" t="s">
        <v>3813</v>
      </c>
      <c r="D1973" s="86" t="s">
        <v>2851</v>
      </c>
      <c r="E1973" s="195" t="s">
        <v>527</v>
      </c>
      <c r="F1973" s="89" t="s">
        <v>935</v>
      </c>
      <c r="G1973" s="92">
        <v>0</v>
      </c>
      <c r="H1973" s="92">
        <v>0</v>
      </c>
      <c r="I1973" s="156" t="s">
        <v>1</v>
      </c>
      <c r="J1973" s="87" t="s">
        <v>1407</v>
      </c>
      <c r="K1973" s="89" t="s">
        <v>3853</v>
      </c>
      <c r="L1973" s="90" t="s">
        <v>4878</v>
      </c>
      <c r="M1973" s="90" t="s">
        <v>4938</v>
      </c>
      <c r="N1973" s="90"/>
      <c r="O1973" s="86"/>
      <c r="P1973" s="89" t="s">
        <v>2851</v>
      </c>
      <c r="Q1973" s="89"/>
      <c r="R1973"/>
      <c r="S1973" t="str">
        <f t="shared" si="554"/>
        <v>NOT EQUAL</v>
      </c>
      <c r="T1973" t="str">
        <f>IF(ISNA(VLOOKUP(AF1973,#REF!,1)),"//","")</f>
        <v/>
      </c>
      <c r="U1973"/>
      <c r="V1973">
        <f t="shared" si="523"/>
        <v>601</v>
      </c>
      <c r="W1973" s="81" t="s">
        <v>2783</v>
      </c>
      <c r="X1973" s="59" t="s">
        <v>2278</v>
      </c>
      <c r="Y1973" s="59" t="s">
        <v>2278</v>
      </c>
      <c r="Z1973" s="25" t="str">
        <f t="shared" si="555"/>
        <v/>
      </c>
      <c r="AA1973" s="25" t="str">
        <f t="shared" si="532"/>
        <v/>
      </c>
      <c r="AB1973" s="1">
        <f t="shared" si="556"/>
        <v>1929</v>
      </c>
      <c r="AC1973" t="str">
        <f t="shared" si="533"/>
        <v>ITM_T_HOME</v>
      </c>
      <c r="AD1973" s="136" t="str">
        <f>IF(ISNA(VLOOKUP(AA1973,Sheet2!J:J,1,0)),"//","")</f>
        <v/>
      </c>
      <c r="AF1973" s="94" t="str">
        <f t="shared" si="534"/>
        <v/>
      </c>
      <c r="AG1973" t="b">
        <f t="shared" si="535"/>
        <v>1</v>
      </c>
    </row>
    <row r="1974" spans="1:33">
      <c r="A1974" s="216">
        <f t="shared" si="549"/>
        <v>1974</v>
      </c>
      <c r="B1974" s="217">
        <f t="shared" si="550"/>
        <v>1930</v>
      </c>
      <c r="C1974" s="86" t="s">
        <v>3813</v>
      </c>
      <c r="D1974" s="86" t="s">
        <v>2852</v>
      </c>
      <c r="E1974" s="195" t="s">
        <v>527</v>
      </c>
      <c r="F1974" s="89" t="s">
        <v>1100</v>
      </c>
      <c r="G1974" s="92">
        <v>0</v>
      </c>
      <c r="H1974" s="92">
        <v>0</v>
      </c>
      <c r="I1974" s="156" t="s">
        <v>1</v>
      </c>
      <c r="J1974" s="87" t="s">
        <v>1407</v>
      </c>
      <c r="K1974" s="89" t="s">
        <v>3853</v>
      </c>
      <c r="L1974" s="90" t="s">
        <v>4878</v>
      </c>
      <c r="M1974" s="90" t="s">
        <v>4938</v>
      </c>
      <c r="N1974" s="90"/>
      <c r="O1974" s="86"/>
      <c r="P1974" s="89" t="s">
        <v>2852</v>
      </c>
      <c r="Q1974" s="89"/>
      <c r="R1974"/>
      <c r="S1974" t="str">
        <f t="shared" si="554"/>
        <v>NOT EQUAL</v>
      </c>
      <c r="T1974" t="str">
        <f>IF(ISNA(VLOOKUP(AF1974,#REF!,1)),"//","")</f>
        <v/>
      </c>
      <c r="U1974"/>
      <c r="V1974">
        <f t="shared" si="523"/>
        <v>601</v>
      </c>
      <c r="W1974" s="81" t="s">
        <v>2783</v>
      </c>
      <c r="X1974" s="59" t="s">
        <v>2278</v>
      </c>
      <c r="Y1974" s="59" t="s">
        <v>2278</v>
      </c>
      <c r="Z1974" s="25" t="str">
        <f t="shared" si="555"/>
        <v/>
      </c>
      <c r="AA1974" s="25" t="str">
        <f t="shared" si="532"/>
        <v/>
      </c>
      <c r="AB1974" s="1">
        <f t="shared" si="556"/>
        <v>1930</v>
      </c>
      <c r="AC1974" t="str">
        <f t="shared" si="533"/>
        <v>ITM_T_END</v>
      </c>
      <c r="AD1974" s="136" t="str">
        <f>IF(ISNA(VLOOKUP(AA1974,Sheet2!J:J,1,0)),"//","")</f>
        <v/>
      </c>
      <c r="AF1974" s="94" t="str">
        <f t="shared" si="534"/>
        <v/>
      </c>
      <c r="AG1974" t="b">
        <f t="shared" si="535"/>
        <v>1</v>
      </c>
    </row>
    <row r="1975" spans="1:33">
      <c r="A1975" s="216">
        <f t="shared" si="549"/>
        <v>1975</v>
      </c>
      <c r="B1975" s="217">
        <f t="shared" si="550"/>
        <v>1931</v>
      </c>
      <c r="C1975" s="86" t="s">
        <v>3787</v>
      </c>
      <c r="D1975" s="193" t="s">
        <v>4750</v>
      </c>
      <c r="E1975" s="87" t="s">
        <v>527</v>
      </c>
      <c r="F1975" s="87" t="s">
        <v>4756</v>
      </c>
      <c r="G1975" s="88">
        <v>0</v>
      </c>
      <c r="H1975" s="88">
        <v>0</v>
      </c>
      <c r="I1975" s="156" t="s">
        <v>1</v>
      </c>
      <c r="J1975" s="87" t="s">
        <v>1407</v>
      </c>
      <c r="K1975" s="89" t="s">
        <v>3853</v>
      </c>
      <c r="L1975" s="90" t="s">
        <v>4878</v>
      </c>
      <c r="M1975" s="90" t="s">
        <v>4938</v>
      </c>
      <c r="N1975" s="90"/>
      <c r="O1975" s="86"/>
      <c r="P1975" s="89" t="s">
        <v>4751</v>
      </c>
      <c r="Q1975" s="89"/>
      <c r="R1975"/>
      <c r="S1975" t="str">
        <f t="shared" si="554"/>
        <v>NOT EQUAL</v>
      </c>
      <c r="T1975" t="str">
        <f>IF(ISNA(VLOOKUP(AF1975,#REF!,1)),"//","")</f>
        <v/>
      </c>
      <c r="U1975"/>
      <c r="V1975">
        <f t="shared" si="523"/>
        <v>602</v>
      </c>
      <c r="W1975" s="81" t="s">
        <v>2766</v>
      </c>
      <c r="X1975" s="59" t="s">
        <v>2654</v>
      </c>
      <c r="Y1975" s="59"/>
      <c r="Z1975" s="25" t="str">
        <f t="shared" si="555"/>
        <v>"ZYX" STD_RIGHT_ARROW "M"</v>
      </c>
      <c r="AA1975" s="25" t="str">
        <f t="shared" si="532"/>
        <v>ZYX&gt;M</v>
      </c>
      <c r="AB1975" s="1">
        <f t="shared" si="556"/>
        <v>1931</v>
      </c>
      <c r="AC1975" t="str">
        <f t="shared" si="533"/>
        <v>ITM_STKTO3x1</v>
      </c>
      <c r="AF1975" s="94" t="str">
        <f t="shared" si="534"/>
        <v>ZYX&gt;M</v>
      </c>
      <c r="AG1975" t="b">
        <f t="shared" si="535"/>
        <v>1</v>
      </c>
    </row>
    <row r="1976" spans="1:33">
      <c r="A1976" s="216">
        <f t="shared" ref="A1976" si="557">IF(B1976=INT(B1976),ROW(),"")</f>
        <v>1976</v>
      </c>
      <c r="B1976" s="217">
        <f t="shared" ref="B1976" si="558">IF(AND(MID(C1976,2,1)&lt;&gt;"/",MID(C1976,1,1)="/"),INT(B1975)+1,B1975+0.01)</f>
        <v>1932</v>
      </c>
      <c r="C1976" s="86" t="s">
        <v>3839</v>
      </c>
      <c r="D1976" s="86" t="s">
        <v>7</v>
      </c>
      <c r="E1976" s="198" t="s">
        <v>5060</v>
      </c>
      <c r="F1976" s="198" t="s">
        <v>5060</v>
      </c>
      <c r="G1976" s="92">
        <v>0</v>
      </c>
      <c r="H1976" s="92">
        <v>0</v>
      </c>
      <c r="I1976" s="151" t="s">
        <v>3</v>
      </c>
      <c r="J1976" s="87" t="s">
        <v>1406</v>
      </c>
      <c r="K1976" s="89" t="s">
        <v>3853</v>
      </c>
      <c r="L1976" s="90" t="s">
        <v>4878</v>
      </c>
      <c r="M1976" s="90" t="s">
        <v>4938</v>
      </c>
      <c r="N1976" s="90"/>
      <c r="O1976" s="86"/>
      <c r="P1976" s="89" t="s">
        <v>5059</v>
      </c>
      <c r="Q1976" s="89"/>
      <c r="R1976"/>
      <c r="S1976" t="str">
        <f t="shared" si="554"/>
        <v/>
      </c>
      <c r="T1976" t="str">
        <f>IF(ISNA(VLOOKUP(AF1976,#REF!,1)),"//","")</f>
        <v/>
      </c>
      <c r="U1976"/>
      <c r="V1976">
        <f t="shared" ref="V1976" si="559">IF(AA1976&lt;&gt;"",V1975+1,V1975)</f>
        <v>603</v>
      </c>
      <c r="W1976" s="81" t="s">
        <v>2783</v>
      </c>
      <c r="X1976" s="59" t="s">
        <v>2278</v>
      </c>
      <c r="Y1976" s="59" t="s">
        <v>2278</v>
      </c>
      <c r="Z1976" s="25" t="str">
        <f t="shared" ref="Z1976" si="56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6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62">B1976</f>
        <v>1932</v>
      </c>
      <c r="AC1976" t="str">
        <f t="shared" ref="AC1976" si="563">P1976</f>
        <v>ITM_XPARSE</v>
      </c>
      <c r="AD1976" s="136" t="str">
        <f>IF(ISNA(VLOOKUP(AA1976,Sheet2!J:J,1,0)),"//","")</f>
        <v>//</v>
      </c>
      <c r="AF1976" s="94" t="str">
        <f t="shared" ref="AF1976" si="56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65">AA1976=AF1976</f>
        <v>1</v>
      </c>
    </row>
    <row r="1977" spans="1:33">
      <c r="A1977" s="216">
        <f t="shared" si="549"/>
        <v>1977</v>
      </c>
      <c r="B1977" s="217">
        <f t="shared" si="550"/>
        <v>1933</v>
      </c>
      <c r="C1977" s="86" t="s">
        <v>3839</v>
      </c>
      <c r="D1977" s="86" t="s">
        <v>7</v>
      </c>
      <c r="E1977" s="89" t="s">
        <v>2687</v>
      </c>
      <c r="F1977" s="89" t="s">
        <v>2687</v>
      </c>
      <c r="G1977" s="92">
        <v>0</v>
      </c>
      <c r="H1977" s="92">
        <v>0</v>
      </c>
      <c r="I1977" s="154" t="s">
        <v>16</v>
      </c>
      <c r="J1977" s="87" t="s">
        <v>1406</v>
      </c>
      <c r="K1977" s="89" t="s">
        <v>3853</v>
      </c>
      <c r="L1977" s="90" t="s">
        <v>4878</v>
      </c>
      <c r="M1977" s="90" t="s">
        <v>4938</v>
      </c>
      <c r="N1977" s="90"/>
      <c r="O1977" s="86"/>
      <c r="P1977" s="89" t="s">
        <v>2688</v>
      </c>
      <c r="Q1977" s="89"/>
      <c r="R1977"/>
      <c r="S1977" t="str">
        <f t="shared" si="554"/>
        <v/>
      </c>
      <c r="T1977" t="str">
        <f>IF(ISNA(VLOOKUP(AF1977,#REF!,1)),"//","")</f>
        <v/>
      </c>
      <c r="U1977"/>
      <c r="V1977">
        <f t="shared" si="523"/>
        <v>603</v>
      </c>
      <c r="W1977" s="81" t="s">
        <v>2748</v>
      </c>
      <c r="X1977" s="59" t="s">
        <v>2278</v>
      </c>
      <c r="Y1977" s="59" t="s">
        <v>2278</v>
      </c>
      <c r="Z1977" s="25" t="str">
        <f t="shared" si="555"/>
        <v/>
      </c>
      <c r="AA1977" s="25" t="str">
        <f t="shared" si="532"/>
        <v/>
      </c>
      <c r="AB1977" s="1">
        <f t="shared" si="556"/>
        <v>1933</v>
      </c>
      <c r="AC1977" t="str">
        <f t="shared" si="533"/>
        <v>MNU_XXEQ</v>
      </c>
      <c r="AD1977" s="136" t="str">
        <f>IF(ISNA(VLOOKUP(AA1977,Sheet2!J:J,1,0)),"//","")</f>
        <v/>
      </c>
      <c r="AF1977" s="94" t="str">
        <f t="shared" si="534"/>
        <v/>
      </c>
      <c r="AG1977" t="b">
        <f t="shared" si="535"/>
        <v>1</v>
      </c>
    </row>
    <row r="1978" spans="1:33">
      <c r="A1978" s="216">
        <f t="shared" si="549"/>
        <v>1978</v>
      </c>
      <c r="B1978" s="217">
        <f t="shared" si="550"/>
        <v>1934</v>
      </c>
      <c r="C1978" s="86" t="s">
        <v>3751</v>
      </c>
      <c r="D1978" s="86" t="s">
        <v>7</v>
      </c>
      <c r="E1978" s="195" t="s">
        <v>527</v>
      </c>
      <c r="F1978" s="89" t="s">
        <v>2546</v>
      </c>
      <c r="G1978" s="92">
        <v>0</v>
      </c>
      <c r="H1978" s="92">
        <v>0</v>
      </c>
      <c r="I1978" s="156" t="s">
        <v>1</v>
      </c>
      <c r="J1978" s="87" t="s">
        <v>1406</v>
      </c>
      <c r="K1978" s="89" t="s">
        <v>4017</v>
      </c>
      <c r="L1978" s="90" t="s">
        <v>4878</v>
      </c>
      <c r="M1978" s="90" t="s">
        <v>4938</v>
      </c>
      <c r="N1978" s="90"/>
      <c r="O1978" s="86"/>
      <c r="P1978" s="89" t="s">
        <v>2547</v>
      </c>
      <c r="Q1978" s="89"/>
      <c r="R1978"/>
      <c r="S1978" t="str">
        <f t="shared" si="554"/>
        <v>NOT EQUAL</v>
      </c>
      <c r="T1978" t="str">
        <f>IF(ISNA(VLOOKUP(AF1978,#REF!,1)),"//","")</f>
        <v/>
      </c>
      <c r="U1978"/>
      <c r="V1978">
        <f t="shared" si="523"/>
        <v>603</v>
      </c>
      <c r="W1978" s="81" t="s">
        <v>2769</v>
      </c>
      <c r="X1978" s="59" t="s">
        <v>2278</v>
      </c>
      <c r="Y1978" s="59" t="s">
        <v>2278</v>
      </c>
      <c r="Z1978" s="25" t="str">
        <f t="shared" si="555"/>
        <v/>
      </c>
      <c r="AA1978" s="25" t="str">
        <f t="shared" si="532"/>
        <v/>
      </c>
      <c r="AB1978" s="1">
        <f t="shared" si="556"/>
        <v>1934</v>
      </c>
      <c r="AC1978" t="str">
        <f t="shared" si="533"/>
        <v>ITM_RNG</v>
      </c>
      <c r="AD1978" s="136" t="str">
        <f>IF(ISNA(VLOOKUP(AA1978,Sheet2!J:J,1,0)),"//","")</f>
        <v/>
      </c>
      <c r="AF1978" s="94" t="str">
        <f t="shared" si="534"/>
        <v/>
      </c>
      <c r="AG1978" t="b">
        <f t="shared" si="535"/>
        <v>1</v>
      </c>
    </row>
    <row r="1979" spans="1:33">
      <c r="A1979" s="216">
        <f t="shared" si="549"/>
        <v>1979</v>
      </c>
      <c r="B1979" s="217">
        <f t="shared" si="550"/>
        <v>1935</v>
      </c>
      <c r="C1979" s="86" t="s">
        <v>3842</v>
      </c>
      <c r="D1979" s="86" t="s">
        <v>4080</v>
      </c>
      <c r="E1979" s="87" t="s">
        <v>2343</v>
      </c>
      <c r="F1979" s="87" t="s">
        <v>2343</v>
      </c>
      <c r="G1979" s="92">
        <v>0</v>
      </c>
      <c r="H1979" s="92">
        <v>0</v>
      </c>
      <c r="I1979" s="151" t="s">
        <v>3</v>
      </c>
      <c r="J1979" s="87" t="s">
        <v>1406</v>
      </c>
      <c r="K1979" s="89" t="s">
        <v>3853</v>
      </c>
      <c r="L1979" s="90" t="s">
        <v>4878</v>
      </c>
      <c r="M1979" s="90" t="s">
        <v>4938</v>
      </c>
      <c r="N1979" s="90"/>
      <c r="O1979" s="90" t="s">
        <v>335</v>
      </c>
      <c r="P1979" s="89" t="s">
        <v>2536</v>
      </c>
      <c r="Q1979" s="89"/>
      <c r="R1979"/>
      <c r="S1979" t="str">
        <f t="shared" si="554"/>
        <v/>
      </c>
      <c r="T1979" t="str">
        <f>IF(ISNA(VLOOKUP(AF1979,#REF!,1)),"//","")</f>
        <v/>
      </c>
      <c r="U1979"/>
      <c r="V1979">
        <f t="shared" si="523"/>
        <v>604</v>
      </c>
      <c r="W1979" s="81" t="s">
        <v>2769</v>
      </c>
      <c r="X1979" s="59" t="s">
        <v>2278</v>
      </c>
      <c r="Y1979" s="59" t="s">
        <v>2278</v>
      </c>
      <c r="Z1979" s="25" t="str">
        <f t="shared" si="555"/>
        <v>"FLGS"</v>
      </c>
      <c r="AA1979" s="25" t="str">
        <f t="shared" si="532"/>
        <v>FLGS</v>
      </c>
      <c r="AB1979" s="1">
        <f t="shared" si="556"/>
        <v>1935</v>
      </c>
      <c r="AC1979" t="str">
        <f t="shared" si="533"/>
        <v>ITM_FLGSV</v>
      </c>
      <c r="AD1979" s="136" t="str">
        <f>IF(ISNA(VLOOKUP(AA1979,Sheet2!J:J,1,0)),"//","")</f>
        <v>//</v>
      </c>
      <c r="AF1979" s="94" t="str">
        <f t="shared" si="534"/>
        <v>FLGS</v>
      </c>
      <c r="AG1979" t="b">
        <f t="shared" si="535"/>
        <v>1</v>
      </c>
    </row>
    <row r="1980" spans="1:33">
      <c r="A1980" s="216">
        <f t="shared" si="549"/>
        <v>1980</v>
      </c>
      <c r="B1980" s="217">
        <f t="shared" si="550"/>
        <v>1936</v>
      </c>
      <c r="C1980" s="86" t="s">
        <v>3782</v>
      </c>
      <c r="D1980" s="86" t="s">
        <v>2511</v>
      </c>
      <c r="E1980" s="195" t="s">
        <v>527</v>
      </c>
      <c r="F1980" s="87" t="s">
        <v>2513</v>
      </c>
      <c r="G1980" s="92">
        <v>0</v>
      </c>
      <c r="H1980" s="92">
        <v>0</v>
      </c>
      <c r="I1980" s="156" t="s">
        <v>1</v>
      </c>
      <c r="J1980" s="87" t="s">
        <v>1407</v>
      </c>
      <c r="K1980" s="89" t="s">
        <v>3853</v>
      </c>
      <c r="L1980" s="90" t="s">
        <v>4878</v>
      </c>
      <c r="M1980" s="90" t="s">
        <v>4938</v>
      </c>
      <c r="N1980" s="90"/>
      <c r="O1980" s="86"/>
      <c r="P1980" s="89" t="s">
        <v>2514</v>
      </c>
      <c r="Q1980" s="89"/>
      <c r="R1980"/>
      <c r="S1980" t="str">
        <f t="shared" si="554"/>
        <v>NOT EQUAL</v>
      </c>
      <c r="T1980" t="str">
        <f>IF(ISNA(VLOOKUP(AF1980,#REF!,1)),"//","")</f>
        <v/>
      </c>
      <c r="U1980"/>
      <c r="V1980">
        <f t="shared" si="523"/>
        <v>605</v>
      </c>
      <c r="W1980" s="81" t="s">
        <v>2767</v>
      </c>
      <c r="X1980" s="59" t="s">
        <v>2654</v>
      </c>
      <c r="Y1980" s="59" t="s">
        <v>2278</v>
      </c>
      <c r="Z1980" s="25" t="str">
        <f t="shared" si="555"/>
        <v>"CPXI"</v>
      </c>
      <c r="AA1980" s="25" t="str">
        <f t="shared" si="532"/>
        <v>CPXI</v>
      </c>
      <c r="AB1980" s="1">
        <f t="shared" si="556"/>
        <v>1936</v>
      </c>
      <c r="AC1980" t="str">
        <f t="shared" si="533"/>
        <v>ITM_CPXI</v>
      </c>
      <c r="AD1980" s="136" t="str">
        <f>IF(ISNA(VLOOKUP(AA1980,Sheet2!J:J,1,0)),"//","")</f>
        <v>//</v>
      </c>
      <c r="AF1980" s="94" t="str">
        <f t="shared" si="534"/>
        <v>CPXI</v>
      </c>
      <c r="AG1980" t="b">
        <f t="shared" si="535"/>
        <v>1</v>
      </c>
    </row>
    <row r="1981" spans="1:33">
      <c r="A1981" s="216">
        <f t="shared" si="549"/>
        <v>1981</v>
      </c>
      <c r="B1981" s="217">
        <f t="shared" si="550"/>
        <v>1937</v>
      </c>
      <c r="C1981" s="86" t="s">
        <v>3782</v>
      </c>
      <c r="D1981" s="86" t="s">
        <v>2512</v>
      </c>
      <c r="E1981" s="195" t="s">
        <v>527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1407</v>
      </c>
      <c r="K1981" s="89" t="s">
        <v>3853</v>
      </c>
      <c r="L1981" s="90" t="s">
        <v>4878</v>
      </c>
      <c r="M1981" s="90" t="s">
        <v>4938</v>
      </c>
      <c r="N1981" s="90"/>
      <c r="O1981" s="86"/>
      <c r="P1981" s="89" t="s">
        <v>2515</v>
      </c>
      <c r="Q1981" s="89"/>
      <c r="R1981"/>
      <c r="S1981" t="str">
        <f t="shared" si="554"/>
        <v>NOT EQUAL</v>
      </c>
      <c r="T1981" t="str">
        <f>IF(ISNA(VLOOKUP(AF1981,#REF!,1)),"//","")</f>
        <v/>
      </c>
      <c r="U1981"/>
      <c r="V1981">
        <f t="shared" si="523"/>
        <v>606</v>
      </c>
      <c r="W1981" s="81" t="s">
        <v>2767</v>
      </c>
      <c r="X1981" s="59" t="s">
        <v>2654</v>
      </c>
      <c r="Y1981" s="59" t="s">
        <v>2278</v>
      </c>
      <c r="Z1981" s="25" t="str">
        <f t="shared" si="555"/>
        <v>"CPXJ"</v>
      </c>
      <c r="AA1981" s="25" t="str">
        <f t="shared" si="532"/>
        <v>CPXJ</v>
      </c>
      <c r="AB1981" s="1">
        <f t="shared" si="556"/>
        <v>1937</v>
      </c>
      <c r="AC1981" t="str">
        <f t="shared" si="533"/>
        <v>ITM_CPXJ</v>
      </c>
      <c r="AD1981" s="136" t="str">
        <f>IF(ISNA(VLOOKUP(AA1981,Sheet2!J:J,1,0)),"//","")</f>
        <v>//</v>
      </c>
      <c r="AF1981" s="94" t="str">
        <f t="shared" si="534"/>
        <v>CPXJ</v>
      </c>
      <c r="AG1981" t="b">
        <f t="shared" si="535"/>
        <v>1</v>
      </c>
    </row>
    <row r="1982" spans="1:33">
      <c r="A1982" s="216">
        <f t="shared" si="549"/>
        <v>1982</v>
      </c>
      <c r="B1982" s="217">
        <f t="shared" si="550"/>
        <v>1938</v>
      </c>
      <c r="C1982" s="86" t="s">
        <v>3782</v>
      </c>
      <c r="D1982" s="86" t="s">
        <v>2521</v>
      </c>
      <c r="E1982" s="195" t="s">
        <v>527</v>
      </c>
      <c r="F1982" s="89" t="s">
        <v>2522</v>
      </c>
      <c r="G1982" s="92">
        <v>0</v>
      </c>
      <c r="H1982" s="92">
        <v>0</v>
      </c>
      <c r="I1982" s="156" t="s">
        <v>1</v>
      </c>
      <c r="J1982" s="87" t="s">
        <v>1407</v>
      </c>
      <c r="K1982" s="89" t="s">
        <v>3853</v>
      </c>
      <c r="L1982" s="90" t="s">
        <v>4878</v>
      </c>
      <c r="M1982" s="90" t="s">
        <v>4938</v>
      </c>
      <c r="N1982" s="90"/>
      <c r="O1982" s="86"/>
      <c r="P1982" s="89" t="s">
        <v>2523</v>
      </c>
      <c r="Q1982" s="89"/>
      <c r="R1982"/>
      <c r="S1982" t="str">
        <f t="shared" si="554"/>
        <v>NOT EQUAL</v>
      </c>
      <c r="T1982" t="str">
        <f>IF(ISNA(VLOOKUP(AF1982,#REF!,1)),"//","")</f>
        <v/>
      </c>
      <c r="U1982"/>
      <c r="V1982">
        <f t="shared" si="523"/>
        <v>607</v>
      </c>
      <c r="W1982" s="81" t="s">
        <v>2767</v>
      </c>
      <c r="X1982" s="59" t="s">
        <v>2654</v>
      </c>
      <c r="Y1982" s="59" t="s">
        <v>2278</v>
      </c>
      <c r="Z1982" s="25" t="str">
        <f t="shared" si="555"/>
        <v>"SSIZE4"</v>
      </c>
      <c r="AA1982" s="25" t="str">
        <f t="shared" si="532"/>
        <v>SSIZE4</v>
      </c>
      <c r="AB1982" s="1">
        <f t="shared" si="556"/>
        <v>1938</v>
      </c>
      <c r="AC1982" t="str">
        <f t="shared" si="533"/>
        <v>ITM_SSIZE4</v>
      </c>
      <c r="AD1982" s="136" t="str">
        <f>IF(ISNA(VLOOKUP(AA1982,Sheet2!J:J,1,0)),"//","")</f>
        <v>//</v>
      </c>
      <c r="AF1982" s="94" t="str">
        <f t="shared" si="534"/>
        <v>SSIZE4</v>
      </c>
      <c r="AG1982" t="b">
        <f t="shared" si="535"/>
        <v>1</v>
      </c>
    </row>
    <row r="1983" spans="1:33">
      <c r="A1983" s="216">
        <f t="shared" si="549"/>
        <v>1983</v>
      </c>
      <c r="B1983" s="217">
        <f t="shared" si="550"/>
        <v>1939</v>
      </c>
      <c r="C1983" s="86" t="s">
        <v>3782</v>
      </c>
      <c r="D1983" s="86" t="s">
        <v>2524</v>
      </c>
      <c r="E1983" s="195" t="s">
        <v>527</v>
      </c>
      <c r="F1983" s="87" t="s">
        <v>332</v>
      </c>
      <c r="G1983" s="92">
        <v>0</v>
      </c>
      <c r="H1983" s="92">
        <v>0</v>
      </c>
      <c r="I1983" s="156" t="s">
        <v>1</v>
      </c>
      <c r="J1983" s="87" t="s">
        <v>1407</v>
      </c>
      <c r="K1983" s="89" t="s">
        <v>3853</v>
      </c>
      <c r="L1983" s="90" t="s">
        <v>4878</v>
      </c>
      <c r="M1983" s="90" t="s">
        <v>4938</v>
      </c>
      <c r="N1983" s="90"/>
      <c r="O1983" s="90"/>
      <c r="P1983" s="89" t="s">
        <v>2525</v>
      </c>
      <c r="Q1983" s="89"/>
      <c r="R1983"/>
      <c r="S1983" t="str">
        <f t="shared" si="554"/>
        <v>NOT EQUAL</v>
      </c>
      <c r="T1983" t="str">
        <f>IF(ISNA(VLOOKUP(AF1983,#REF!,1)),"//","")</f>
        <v/>
      </c>
      <c r="U1983"/>
      <c r="V1983">
        <f t="shared" si="523"/>
        <v>608</v>
      </c>
      <c r="W1983" s="81" t="s">
        <v>2767</v>
      </c>
      <c r="X1983" s="59" t="s">
        <v>2654</v>
      </c>
      <c r="Y1983" s="59" t="s">
        <v>2278</v>
      </c>
      <c r="Z1983" s="25" t="str">
        <f t="shared" si="555"/>
        <v>"SSIZE8"</v>
      </c>
      <c r="AA1983" s="25" t="str">
        <f t="shared" si="532"/>
        <v>SSIZE8</v>
      </c>
      <c r="AB1983" s="1">
        <f t="shared" si="556"/>
        <v>1939</v>
      </c>
      <c r="AC1983" t="str">
        <f t="shared" si="533"/>
        <v>ITM_SSIZE8</v>
      </c>
      <c r="AD1983" s="136" t="str">
        <f>IF(ISNA(VLOOKUP(AA1983,Sheet2!J:J,1,0)),"//","")</f>
        <v>//</v>
      </c>
      <c r="AF1983" s="94" t="str">
        <f t="shared" si="534"/>
        <v>SSIZE8</v>
      </c>
      <c r="AG1983" t="b">
        <f t="shared" si="535"/>
        <v>1</v>
      </c>
    </row>
    <row r="1984" spans="1:33">
      <c r="A1984" s="216">
        <f t="shared" si="549"/>
        <v>1984</v>
      </c>
      <c r="B1984" s="217">
        <f t="shared" si="550"/>
        <v>1940</v>
      </c>
      <c r="C1984" s="86" t="s">
        <v>3782</v>
      </c>
      <c r="D1984" s="86" t="s">
        <v>2548</v>
      </c>
      <c r="E1984" s="195" t="s">
        <v>527</v>
      </c>
      <c r="F1984" s="87" t="s">
        <v>2458</v>
      </c>
      <c r="G1984" s="92">
        <v>0</v>
      </c>
      <c r="H1984" s="92">
        <v>0</v>
      </c>
      <c r="I1984" s="156" t="s">
        <v>1</v>
      </c>
      <c r="J1984" s="87" t="s">
        <v>1407</v>
      </c>
      <c r="K1984" s="89" t="s">
        <v>3853</v>
      </c>
      <c r="L1984" s="90" t="s">
        <v>4878</v>
      </c>
      <c r="M1984" s="90" t="s">
        <v>4938</v>
      </c>
      <c r="N1984" s="90"/>
      <c r="O1984" s="90"/>
      <c r="P1984" s="89" t="s">
        <v>2550</v>
      </c>
      <c r="Q1984" s="89"/>
      <c r="R1984"/>
      <c r="S1984" t="str">
        <f t="shared" si="554"/>
        <v>NOT EQUAL</v>
      </c>
      <c r="T1984" t="str">
        <f>IF(ISNA(VLOOKUP(AF1984,#REF!,1)),"//","")</f>
        <v/>
      </c>
      <c r="U1984"/>
      <c r="V1984">
        <f t="shared" si="523"/>
        <v>608</v>
      </c>
      <c r="W1984" s="81" t="s">
        <v>2767</v>
      </c>
      <c r="X1984" s="59" t="s">
        <v>2278</v>
      </c>
      <c r="Y1984" s="59" t="s">
        <v>2278</v>
      </c>
      <c r="Z1984" s="25" t="str">
        <f t="shared" si="555"/>
        <v/>
      </c>
      <c r="AA1984" s="25" t="str">
        <f t="shared" si="532"/>
        <v/>
      </c>
      <c r="AB1984" s="1">
        <f t="shared" si="556"/>
        <v>1940</v>
      </c>
      <c r="AC1984" t="str">
        <f t="shared" si="533"/>
        <v>ITM_CB_SPCRES</v>
      </c>
      <c r="AD1984" s="136" t="str">
        <f>IF(ISNA(VLOOKUP(AA1984,Sheet2!J:J,1,0)),"//","")</f>
        <v/>
      </c>
      <c r="AF1984" s="94" t="str">
        <f t="shared" si="534"/>
        <v/>
      </c>
      <c r="AG1984" t="b">
        <f t="shared" si="535"/>
        <v>1</v>
      </c>
    </row>
    <row r="1985" spans="1:33">
      <c r="A1985" s="216">
        <f t="shared" si="549"/>
        <v>1985</v>
      </c>
      <c r="B1985" s="217">
        <f t="shared" si="550"/>
        <v>1941</v>
      </c>
      <c r="C1985" s="86" t="s">
        <v>3814</v>
      </c>
      <c r="D1985" s="86" t="s">
        <v>7</v>
      </c>
      <c r="E1985" s="195" t="s">
        <v>527</v>
      </c>
      <c r="F1985" s="89" t="s">
        <v>1374</v>
      </c>
      <c r="G1985" s="92">
        <v>0</v>
      </c>
      <c r="H1985" s="92">
        <v>0</v>
      </c>
      <c r="I1985" s="156" t="s">
        <v>1</v>
      </c>
      <c r="J1985" s="87" t="s">
        <v>1407</v>
      </c>
      <c r="K1985" s="89" t="s">
        <v>3853</v>
      </c>
      <c r="L1985" s="90" t="s">
        <v>4878</v>
      </c>
      <c r="M1985" s="90" t="s">
        <v>4938</v>
      </c>
      <c r="N1985" s="90"/>
      <c r="O1985" s="90" t="s">
        <v>2509</v>
      </c>
      <c r="P1985" s="89" t="s">
        <v>2549</v>
      </c>
      <c r="Q1985" s="89"/>
      <c r="R1985"/>
      <c r="S1985" t="str">
        <f t="shared" si="554"/>
        <v>NOT EQUAL</v>
      </c>
      <c r="T1985" t="str">
        <f>IF(ISNA(VLOOKUP(AF1985,#REF!,1)),"//","")</f>
        <v/>
      </c>
      <c r="U1985"/>
      <c r="V1985">
        <f t="shared" si="523"/>
        <v>608</v>
      </c>
      <c r="W1985" s="81" t="s">
        <v>2767</v>
      </c>
      <c r="X1985" s="59" t="s">
        <v>2278</v>
      </c>
      <c r="Y1985" s="59" t="s">
        <v>2278</v>
      </c>
      <c r="Z1985" s="25" t="str">
        <f t="shared" si="555"/>
        <v/>
      </c>
      <c r="AA1985" s="25" t="str">
        <f t="shared" si="532"/>
        <v/>
      </c>
      <c r="AB1985" s="1">
        <f t="shared" si="556"/>
        <v>1941</v>
      </c>
      <c r="AC1985" t="str">
        <f t="shared" si="533"/>
        <v>ITM_CFG</v>
      </c>
      <c r="AD1985" s="136" t="str">
        <f>IF(ISNA(VLOOKUP(AA1985,Sheet2!J:J,1,0)),"//","")</f>
        <v/>
      </c>
      <c r="AF1985" s="94" t="str">
        <f t="shared" si="534"/>
        <v/>
      </c>
      <c r="AG1985" t="b">
        <f t="shared" si="535"/>
        <v>1</v>
      </c>
    </row>
    <row r="1986" spans="1:33">
      <c r="A1986" s="216">
        <f t="shared" si="549"/>
        <v>1986</v>
      </c>
      <c r="B1986" s="217">
        <f t="shared" si="550"/>
        <v>1942</v>
      </c>
      <c r="C1986" s="86" t="s">
        <v>3782</v>
      </c>
      <c r="D1986" s="86" t="s">
        <v>43</v>
      </c>
      <c r="E1986" s="195" t="s">
        <v>527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1407</v>
      </c>
      <c r="K1986" s="89" t="s">
        <v>3853</v>
      </c>
      <c r="L1986" s="90" t="s">
        <v>4878</v>
      </c>
      <c r="M1986" s="90" t="s">
        <v>4938</v>
      </c>
      <c r="N1986" s="90"/>
      <c r="O1986" s="93" t="s">
        <v>2509</v>
      </c>
      <c r="P1986" s="89" t="s">
        <v>1491</v>
      </c>
      <c r="Q1986" s="89"/>
      <c r="R1986"/>
      <c r="S1986" t="str">
        <f t="shared" si="554"/>
        <v>NOT EQUAL</v>
      </c>
      <c r="T1986" t="str">
        <f>IF(ISNA(VLOOKUP(AF1986,#REF!,1)),"//","")</f>
        <v/>
      </c>
      <c r="U1986"/>
      <c r="V1986">
        <f t="shared" si="523"/>
        <v>608</v>
      </c>
      <c r="W1986" s="81" t="s">
        <v>2767</v>
      </c>
      <c r="X1986" s="59" t="s">
        <v>2278</v>
      </c>
      <c r="Y1986" s="59" t="s">
        <v>2278</v>
      </c>
      <c r="Z1986" s="25" t="str">
        <f t="shared" si="555"/>
        <v/>
      </c>
      <c r="AA1986" s="25" t="str">
        <f t="shared" si="532"/>
        <v/>
      </c>
      <c r="AB1986" s="1">
        <f t="shared" si="556"/>
        <v>1942</v>
      </c>
      <c r="AC1986" t="str">
        <f t="shared" si="533"/>
        <v>ITM_CLK12</v>
      </c>
      <c r="AD1986" s="136" t="str">
        <f>IF(ISNA(VLOOKUP(AA1986,Sheet2!J:J,1,0)),"//","")</f>
        <v/>
      </c>
      <c r="AF1986" s="94" t="str">
        <f t="shared" si="534"/>
        <v/>
      </c>
      <c r="AG1986" t="b">
        <f t="shared" si="535"/>
        <v>1</v>
      </c>
    </row>
    <row r="1987" spans="1:33">
      <c r="A1987" s="216">
        <f t="shared" si="549"/>
        <v>1987</v>
      </c>
      <c r="B1987" s="217">
        <f t="shared" si="550"/>
        <v>1943</v>
      </c>
      <c r="C1987" s="86" t="s">
        <v>3782</v>
      </c>
      <c r="D1987" s="86" t="s">
        <v>45</v>
      </c>
      <c r="E1987" s="195" t="s">
        <v>527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1407</v>
      </c>
      <c r="K1987" s="89" t="s">
        <v>3853</v>
      </c>
      <c r="L1987" s="90" t="s">
        <v>4878</v>
      </c>
      <c r="M1987" s="90" t="s">
        <v>4938</v>
      </c>
      <c r="N1987" s="90"/>
      <c r="O1987" s="93" t="s">
        <v>2509</v>
      </c>
      <c r="P1987" s="89" t="s">
        <v>1492</v>
      </c>
      <c r="Q1987" s="89"/>
      <c r="R1987"/>
      <c r="S1987" t="str">
        <f t="shared" si="554"/>
        <v>NOT EQUAL</v>
      </c>
      <c r="T1987" t="str">
        <f>IF(ISNA(VLOOKUP(AF1987,#REF!,1)),"//","")</f>
        <v/>
      </c>
      <c r="U1987"/>
      <c r="V1987">
        <f t="shared" si="523"/>
        <v>608</v>
      </c>
      <c r="W1987" s="81" t="s">
        <v>2767</v>
      </c>
      <c r="X1987" s="59" t="s">
        <v>2278</v>
      </c>
      <c r="Y1987" s="59" t="s">
        <v>2278</v>
      </c>
      <c r="Z1987" s="25" t="str">
        <f t="shared" si="555"/>
        <v/>
      </c>
      <c r="AA1987" s="25" t="str">
        <f t="shared" si="532"/>
        <v/>
      </c>
      <c r="AB1987" s="1">
        <f t="shared" si="556"/>
        <v>1943</v>
      </c>
      <c r="AC1987" t="str">
        <f t="shared" si="533"/>
        <v>ITM_CLK24</v>
      </c>
      <c r="AD1987" s="136" t="str">
        <f>IF(ISNA(VLOOKUP(AA1987,Sheet2!J:J,1,0)),"//","")</f>
        <v/>
      </c>
      <c r="AF1987" s="94" t="str">
        <f t="shared" si="534"/>
        <v/>
      </c>
      <c r="AG1987" t="b">
        <f t="shared" si="535"/>
        <v>1</v>
      </c>
    </row>
    <row r="1988" spans="1:33">
      <c r="A1988" s="216">
        <f t="shared" si="549"/>
        <v>1988</v>
      </c>
      <c r="B1988" s="217">
        <f t="shared" si="550"/>
        <v>1944</v>
      </c>
      <c r="C1988" s="86" t="s">
        <v>3782</v>
      </c>
      <c r="D1988" s="86" t="s">
        <v>2516</v>
      </c>
      <c r="E1988" s="195" t="s">
        <v>527</v>
      </c>
      <c r="F1988" s="87" t="s">
        <v>207</v>
      </c>
      <c r="G1988" s="92">
        <v>0</v>
      </c>
      <c r="H1988" s="92">
        <v>0</v>
      </c>
      <c r="I1988" s="156" t="s">
        <v>1</v>
      </c>
      <c r="J1988" s="87" t="s">
        <v>1407</v>
      </c>
      <c r="K1988" s="89" t="s">
        <v>3853</v>
      </c>
      <c r="L1988" s="90" t="s">
        <v>4878</v>
      </c>
      <c r="M1988" s="90" t="s">
        <v>4938</v>
      </c>
      <c r="N1988" s="90"/>
      <c r="O1988" s="93"/>
      <c r="P1988" s="89" t="s">
        <v>2517</v>
      </c>
      <c r="Q1988" s="89"/>
      <c r="R1988"/>
      <c r="S1988" t="str">
        <f t="shared" si="554"/>
        <v>NOT EQUAL</v>
      </c>
      <c r="T1988" t="str">
        <f>IF(ISNA(VLOOKUP(AF1988,#REF!,1)),"//","")</f>
        <v/>
      </c>
      <c r="U1988"/>
      <c r="V1988">
        <f t="shared" si="523"/>
        <v>608</v>
      </c>
      <c r="W1988" s="81" t="s">
        <v>2767</v>
      </c>
      <c r="X1988" s="59" t="s">
        <v>2278</v>
      </c>
      <c r="Y1988" s="59" t="s">
        <v>2278</v>
      </c>
      <c r="Z1988" s="25" t="str">
        <f t="shared" si="555"/>
        <v/>
      </c>
      <c r="AA1988" s="25" t="str">
        <f t="shared" si="532"/>
        <v/>
      </c>
      <c r="AB1988" s="1">
        <f t="shared" si="556"/>
        <v>1944</v>
      </c>
      <c r="AC1988" t="str">
        <f t="shared" si="533"/>
        <v>ITM_MULTCR</v>
      </c>
      <c r="AD1988" s="136" t="str">
        <f>IF(ISNA(VLOOKUP(AA1988,Sheet2!J:J,1,0)),"//","")</f>
        <v/>
      </c>
      <c r="AF1988" s="94" t="str">
        <f t="shared" si="534"/>
        <v/>
      </c>
      <c r="AG1988" t="b">
        <f t="shared" si="535"/>
        <v>1</v>
      </c>
    </row>
    <row r="1989" spans="1:33">
      <c r="A1989" s="216">
        <f t="shared" si="549"/>
        <v>1989</v>
      </c>
      <c r="B1989" s="217">
        <f t="shared" si="550"/>
        <v>1945</v>
      </c>
      <c r="C1989" s="86" t="s">
        <v>3782</v>
      </c>
      <c r="D1989" s="86" t="s">
        <v>2518</v>
      </c>
      <c r="E1989" s="195" t="s">
        <v>527</v>
      </c>
      <c r="F1989" s="87" t="s">
        <v>2519</v>
      </c>
      <c r="G1989" s="92">
        <v>0</v>
      </c>
      <c r="H1989" s="92">
        <v>0</v>
      </c>
      <c r="I1989" s="156" t="s">
        <v>1</v>
      </c>
      <c r="J1989" s="87" t="s">
        <v>1407</v>
      </c>
      <c r="K1989" s="89" t="s">
        <v>3853</v>
      </c>
      <c r="L1989" s="90" t="s">
        <v>4878</v>
      </c>
      <c r="M1989" s="90" t="s">
        <v>4938</v>
      </c>
      <c r="N1989" s="90"/>
      <c r="O1989" s="90"/>
      <c r="P1989" s="89" t="s">
        <v>2520</v>
      </c>
      <c r="Q1989" s="89"/>
      <c r="R1989"/>
      <c r="S1989" t="str">
        <f t="shared" si="554"/>
        <v>NOT EQUAL</v>
      </c>
      <c r="T1989" t="str">
        <f>IF(ISNA(VLOOKUP(AF1989,#REF!,1)),"//","")</f>
        <v/>
      </c>
      <c r="U1989"/>
      <c r="V1989">
        <f t="shared" si="523"/>
        <v>608</v>
      </c>
      <c r="W1989" s="81" t="s">
        <v>2767</v>
      </c>
      <c r="X1989" s="59" t="s">
        <v>2278</v>
      </c>
      <c r="Y1989" s="59" t="s">
        <v>2278</v>
      </c>
      <c r="Z1989" s="25" t="str">
        <f t="shared" si="555"/>
        <v/>
      </c>
      <c r="AA1989" s="25" t="str">
        <f t="shared" si="532"/>
        <v/>
      </c>
      <c r="AB1989" s="1">
        <f t="shared" si="556"/>
        <v>1945</v>
      </c>
      <c r="AC1989" t="str">
        <f t="shared" si="533"/>
        <v>ITM_MULTDOT</v>
      </c>
      <c r="AD1989" s="136" t="str">
        <f>IF(ISNA(VLOOKUP(AA1989,Sheet2!J:J,1,0)),"//","")</f>
        <v/>
      </c>
      <c r="AF1989" s="94" t="str">
        <f t="shared" si="534"/>
        <v/>
      </c>
      <c r="AG1989" t="b">
        <f t="shared" si="535"/>
        <v>1</v>
      </c>
    </row>
    <row r="1990" spans="1:33">
      <c r="A1990" s="216">
        <f t="shared" si="549"/>
        <v>1990</v>
      </c>
      <c r="B1990" s="217">
        <f t="shared" si="550"/>
        <v>1946</v>
      </c>
      <c r="C1990" s="86" t="s">
        <v>3782</v>
      </c>
      <c r="D1990" s="86" t="s">
        <v>998</v>
      </c>
      <c r="E1990" s="195" t="s">
        <v>527</v>
      </c>
      <c r="F1990" s="87" t="s">
        <v>257</v>
      </c>
      <c r="G1990" s="92">
        <v>0</v>
      </c>
      <c r="H1990" s="92">
        <v>0</v>
      </c>
      <c r="I1990" s="156" t="s">
        <v>1</v>
      </c>
      <c r="J1990" s="87" t="s">
        <v>1406</v>
      </c>
      <c r="K1990" s="89" t="s">
        <v>3853</v>
      </c>
      <c r="L1990" s="90" t="s">
        <v>4878</v>
      </c>
      <c r="M1990" s="90" t="s">
        <v>4938</v>
      </c>
      <c r="N1990" s="90"/>
      <c r="O1990" s="90" t="s">
        <v>2509</v>
      </c>
      <c r="P1990" s="89" t="s">
        <v>1811</v>
      </c>
      <c r="Q1990" s="89"/>
      <c r="R1990"/>
      <c r="S1990" t="str">
        <f t="shared" ref="S1990:S2008" si="566">IF(E1990=F1990,"","NOT EQUAL")</f>
        <v>NOT EQUAL</v>
      </c>
      <c r="T1990" t="str">
        <f>IF(ISNA(VLOOKUP(AF1990,#REF!,1)),"//","")</f>
        <v/>
      </c>
      <c r="U1990"/>
      <c r="V1990">
        <f t="shared" si="523"/>
        <v>609</v>
      </c>
      <c r="W1990" s="81" t="s">
        <v>2767</v>
      </c>
      <c r="X1990" s="59" t="s">
        <v>2654</v>
      </c>
      <c r="Y1990" s="59" t="s">
        <v>2278</v>
      </c>
      <c r="Z1990" s="25" t="str">
        <f t="shared" si="555"/>
        <v>"POLAR"</v>
      </c>
      <c r="AA1990" s="25" t="str">
        <f t="shared" si="532"/>
        <v>POLAR</v>
      </c>
      <c r="AB1990" s="1">
        <f t="shared" si="556"/>
        <v>1946</v>
      </c>
      <c r="AC1990" t="str">
        <f t="shared" si="533"/>
        <v>ITM_POLAR</v>
      </c>
      <c r="AD1990" s="136" t="str">
        <f>IF(ISNA(VLOOKUP(AA1990,Sheet2!J:J,1,0)),"//","")</f>
        <v/>
      </c>
      <c r="AF1990" s="94" t="str">
        <f t="shared" si="534"/>
        <v>POLAR</v>
      </c>
      <c r="AG1990" t="b">
        <f t="shared" si="535"/>
        <v>1</v>
      </c>
    </row>
    <row r="1991" spans="1:33">
      <c r="A1991" s="216">
        <f t="shared" si="549"/>
        <v>1991</v>
      </c>
      <c r="B1991" s="217">
        <f t="shared" si="550"/>
        <v>1947</v>
      </c>
      <c r="C1991" s="86" t="s">
        <v>3782</v>
      </c>
      <c r="D1991" s="86" t="s">
        <v>2538</v>
      </c>
      <c r="E1991" s="195" t="s">
        <v>527</v>
      </c>
      <c r="F1991" s="87" t="s">
        <v>991</v>
      </c>
      <c r="G1991" s="92">
        <v>0</v>
      </c>
      <c r="H1991" s="92">
        <v>0</v>
      </c>
      <c r="I1991" s="156" t="s">
        <v>1</v>
      </c>
      <c r="J1991" s="87" t="s">
        <v>1407</v>
      </c>
      <c r="K1991" s="89" t="s">
        <v>3853</v>
      </c>
      <c r="L1991" s="90" t="s">
        <v>4878</v>
      </c>
      <c r="M1991" s="90" t="s">
        <v>4938</v>
      </c>
      <c r="N1991" s="90"/>
      <c r="O1991" s="93" t="s">
        <v>2509</v>
      </c>
      <c r="P1991" s="89" t="s">
        <v>1840</v>
      </c>
      <c r="Q1991" s="89"/>
      <c r="R1991"/>
      <c r="S1991" t="str">
        <f t="shared" si="566"/>
        <v>NOT EQUAL</v>
      </c>
      <c r="T1991" t="str">
        <f>IF(ISNA(VLOOKUP(AF1991,#REF!,1)),"//","")</f>
        <v/>
      </c>
      <c r="U1991"/>
      <c r="V1991">
        <f t="shared" si="523"/>
        <v>609</v>
      </c>
      <c r="W1991" s="81" t="s">
        <v>2767</v>
      </c>
      <c r="X1991" s="59" t="s">
        <v>2278</v>
      </c>
      <c r="Y1991" s="59" t="s">
        <v>2278</v>
      </c>
      <c r="Z1991" s="25" t="str">
        <f t="shared" si="555"/>
        <v/>
      </c>
      <c r="AA1991" s="25" t="str">
        <f t="shared" si="532"/>
        <v/>
      </c>
      <c r="AB1991" s="1">
        <f t="shared" si="556"/>
        <v>1947</v>
      </c>
      <c r="AC1991" t="str">
        <f t="shared" si="533"/>
        <v>ITM_RDXCOM</v>
      </c>
      <c r="AD1991" s="136" t="str">
        <f>IF(ISNA(VLOOKUP(AA1991,Sheet2!J:J,1,0)),"//","")</f>
        <v/>
      </c>
      <c r="AF1991" s="94" t="str">
        <f t="shared" si="534"/>
        <v/>
      </c>
      <c r="AG1991" t="b">
        <f t="shared" si="535"/>
        <v>1</v>
      </c>
    </row>
    <row r="1992" spans="1:33">
      <c r="A1992" s="216">
        <f t="shared" si="549"/>
        <v>1992</v>
      </c>
      <c r="B1992" s="217">
        <f t="shared" si="550"/>
        <v>1948</v>
      </c>
      <c r="C1992" s="86" t="s">
        <v>3782</v>
      </c>
      <c r="D1992" s="86" t="s">
        <v>2539</v>
      </c>
      <c r="E1992" s="195" t="s">
        <v>527</v>
      </c>
      <c r="F1992" s="87" t="s">
        <v>279</v>
      </c>
      <c r="G1992" s="88">
        <v>0</v>
      </c>
      <c r="H1992" s="88">
        <v>0</v>
      </c>
      <c r="I1992" s="156" t="s">
        <v>1</v>
      </c>
      <c r="J1992" s="89" t="s">
        <v>1407</v>
      </c>
      <c r="K1992" s="89" t="s">
        <v>3853</v>
      </c>
      <c r="L1992" s="90" t="s">
        <v>4878</v>
      </c>
      <c r="M1992" s="90" t="s">
        <v>4938</v>
      </c>
      <c r="N1992" s="90"/>
      <c r="O1992" s="93" t="s">
        <v>2509</v>
      </c>
      <c r="P1992" s="89" t="s">
        <v>1841</v>
      </c>
      <c r="Q1992" s="89"/>
      <c r="R1992"/>
      <c r="S1992" t="str">
        <f t="shared" si="566"/>
        <v>NOT EQUAL</v>
      </c>
      <c r="T1992" t="str">
        <f>IF(ISNA(VLOOKUP(AF1992,#REF!,1)),"//","")</f>
        <v/>
      </c>
      <c r="U1992"/>
      <c r="V1992">
        <f t="shared" si="523"/>
        <v>609</v>
      </c>
      <c r="W1992" s="81" t="s">
        <v>2767</v>
      </c>
      <c r="X1992" s="59" t="s">
        <v>2278</v>
      </c>
      <c r="Y1992" s="59" t="s">
        <v>2278</v>
      </c>
      <c r="Z1992" s="25" t="str">
        <f t="shared" si="555"/>
        <v/>
      </c>
      <c r="AA1992" s="25" t="str">
        <f t="shared" si="532"/>
        <v/>
      </c>
      <c r="AB1992" s="1">
        <f t="shared" si="556"/>
        <v>1948</v>
      </c>
      <c r="AC1992" t="str">
        <f t="shared" si="533"/>
        <v>ITM_RDXPER</v>
      </c>
      <c r="AD1992" s="136" t="str">
        <f>IF(ISNA(VLOOKUP(AA1992,Sheet2!J:J,1,0)),"//","")</f>
        <v/>
      </c>
      <c r="AF1992" s="94" t="str">
        <f t="shared" si="534"/>
        <v/>
      </c>
      <c r="AG1992" t="b">
        <f t="shared" si="535"/>
        <v>1</v>
      </c>
    </row>
    <row r="1993" spans="1:33">
      <c r="A1993" s="216">
        <f t="shared" si="549"/>
        <v>1993</v>
      </c>
      <c r="B1993" s="217">
        <f t="shared" si="550"/>
        <v>1949</v>
      </c>
      <c r="C1993" s="86" t="s">
        <v>3782</v>
      </c>
      <c r="D1993" s="86" t="s">
        <v>999</v>
      </c>
      <c r="E1993" s="195" t="s">
        <v>527</v>
      </c>
      <c r="F1993" s="87" t="s">
        <v>282</v>
      </c>
      <c r="G1993" s="92">
        <v>0</v>
      </c>
      <c r="H1993" s="92">
        <v>0</v>
      </c>
      <c r="I1993" s="156" t="s">
        <v>1</v>
      </c>
      <c r="J1993" s="87" t="s">
        <v>1406</v>
      </c>
      <c r="K1993" s="89" t="s">
        <v>3853</v>
      </c>
      <c r="L1993" s="90" t="s">
        <v>4878</v>
      </c>
      <c r="M1993" s="90" t="s">
        <v>4938</v>
      </c>
      <c r="N1993" s="90"/>
      <c r="O1993" s="93" t="s">
        <v>2509</v>
      </c>
      <c r="P1993" s="89" t="s">
        <v>1846</v>
      </c>
      <c r="Q1993" s="89"/>
      <c r="R1993"/>
      <c r="S1993" t="str">
        <f t="shared" si="566"/>
        <v>NOT EQUAL</v>
      </c>
      <c r="T1993" t="str">
        <f>IF(ISNA(VLOOKUP(AF1993,#REF!,1)),"//","")</f>
        <v/>
      </c>
      <c r="U1993"/>
      <c r="V1993">
        <f t="shared" si="523"/>
        <v>610</v>
      </c>
      <c r="W1993" s="81" t="s">
        <v>2767</v>
      </c>
      <c r="X1993" s="59" t="s">
        <v>2654</v>
      </c>
      <c r="Y1993" s="59" t="s">
        <v>2278</v>
      </c>
      <c r="Z1993" s="25" t="str">
        <f t="shared" si="555"/>
        <v>"RECT"</v>
      </c>
      <c r="AA1993" s="25" t="str">
        <f t="shared" si="532"/>
        <v>RECT</v>
      </c>
      <c r="AB1993" s="1">
        <f t="shared" si="556"/>
        <v>1949</v>
      </c>
      <c r="AC1993" t="str">
        <f t="shared" si="533"/>
        <v>ITM_RECT</v>
      </c>
      <c r="AD1993" s="136" t="str">
        <f>IF(ISNA(VLOOKUP(AA1993,Sheet2!J:J,1,0)),"//","")</f>
        <v/>
      </c>
      <c r="AF1993" s="94" t="str">
        <f t="shared" si="534"/>
        <v>RECT</v>
      </c>
      <c r="AG1993" t="b">
        <f t="shared" si="535"/>
        <v>1</v>
      </c>
    </row>
    <row r="1994" spans="1:33">
      <c r="A1994" s="216">
        <f t="shared" si="549"/>
        <v>1994</v>
      </c>
      <c r="B1994" s="217">
        <f t="shared" si="550"/>
        <v>1950</v>
      </c>
      <c r="C1994" s="86" t="s">
        <v>3782</v>
      </c>
      <c r="D1994" s="86" t="s">
        <v>2540</v>
      </c>
      <c r="E1994" s="195" t="s">
        <v>527</v>
      </c>
      <c r="F1994" s="87" t="s">
        <v>2542</v>
      </c>
      <c r="G1994" s="92">
        <v>0</v>
      </c>
      <c r="H1994" s="92">
        <v>0</v>
      </c>
      <c r="I1994" s="156" t="s">
        <v>1</v>
      </c>
      <c r="J1994" s="87" t="s">
        <v>1407</v>
      </c>
      <c r="K1994" s="89" t="s">
        <v>3853</v>
      </c>
      <c r="L1994" s="90" t="s">
        <v>4878</v>
      </c>
      <c r="M1994" s="90" t="s">
        <v>4938</v>
      </c>
      <c r="N1994" s="90"/>
      <c r="O1994" s="93" t="s">
        <v>2509</v>
      </c>
      <c r="P1994" s="89" t="s">
        <v>2544</v>
      </c>
      <c r="Q1994" s="89"/>
      <c r="R1994"/>
      <c r="S1994" t="str">
        <f t="shared" si="566"/>
        <v>NOT EQUAL</v>
      </c>
      <c r="T1994" t="str">
        <f>IF(ISNA(VLOOKUP(AF1994,#REF!,1)),"//","")</f>
        <v/>
      </c>
      <c r="U1994"/>
      <c r="V1994">
        <f t="shared" si="523"/>
        <v>610</v>
      </c>
      <c r="W1994" s="81" t="s">
        <v>2767</v>
      </c>
      <c r="X1994" s="59" t="s">
        <v>2278</v>
      </c>
      <c r="Y1994" s="59" t="s">
        <v>2278</v>
      </c>
      <c r="Z1994" s="25" t="str">
        <f t="shared" si="555"/>
        <v/>
      </c>
      <c r="AA1994" s="25" t="str">
        <f t="shared" si="532"/>
        <v/>
      </c>
      <c r="AB1994" s="1">
        <f t="shared" si="556"/>
        <v>1950</v>
      </c>
      <c r="AC1994" t="str">
        <f t="shared" si="533"/>
        <v>ITM_SCIOVR</v>
      </c>
      <c r="AD1994" s="136" t="str">
        <f>IF(ISNA(VLOOKUP(AA1994,Sheet2!J:J,1,0)),"//","")</f>
        <v/>
      </c>
      <c r="AF1994" s="94" t="str">
        <f t="shared" si="534"/>
        <v/>
      </c>
      <c r="AG1994" t="b">
        <f t="shared" si="535"/>
        <v>1</v>
      </c>
    </row>
    <row r="1995" spans="1:33">
      <c r="A1995" s="216">
        <f t="shared" si="549"/>
        <v>1995</v>
      </c>
      <c r="B1995" s="217">
        <f t="shared" si="550"/>
        <v>1951</v>
      </c>
      <c r="C1995" s="86" t="s">
        <v>3782</v>
      </c>
      <c r="D1995" s="86" t="s">
        <v>2541</v>
      </c>
      <c r="E1995" s="195" t="s">
        <v>527</v>
      </c>
      <c r="F1995" s="87" t="s">
        <v>2543</v>
      </c>
      <c r="G1995" s="92">
        <v>0</v>
      </c>
      <c r="H1995" s="92">
        <v>0</v>
      </c>
      <c r="I1995" s="157" t="s">
        <v>1</v>
      </c>
      <c r="J1995" s="87" t="s">
        <v>1407</v>
      </c>
      <c r="K1995" s="89" t="s">
        <v>3853</v>
      </c>
      <c r="L1995" s="90" t="s">
        <v>4878</v>
      </c>
      <c r="M1995" s="90" t="s">
        <v>4938</v>
      </c>
      <c r="N1995" s="90"/>
      <c r="O1995" s="93" t="s">
        <v>2509</v>
      </c>
      <c r="P1995" s="89" t="s">
        <v>2545</v>
      </c>
      <c r="Q1995" s="89"/>
      <c r="R1995"/>
      <c r="S1995" t="str">
        <f t="shared" si="566"/>
        <v>NOT EQUAL</v>
      </c>
      <c r="T1995" t="str">
        <f>IF(ISNA(VLOOKUP(AF1995,#REF!,1)),"//","")</f>
        <v/>
      </c>
      <c r="U1995"/>
      <c r="V1995">
        <f t="shared" si="523"/>
        <v>610</v>
      </c>
      <c r="W1995" s="81" t="s">
        <v>2767</v>
      </c>
      <c r="X1995" s="59" t="s">
        <v>2278</v>
      </c>
      <c r="Y1995" s="59" t="s">
        <v>2278</v>
      </c>
      <c r="Z1995" s="25" t="str">
        <f t="shared" si="555"/>
        <v/>
      </c>
      <c r="AA1995" s="25" t="str">
        <f t="shared" si="532"/>
        <v/>
      </c>
      <c r="AB1995" s="1">
        <f t="shared" si="556"/>
        <v>1951</v>
      </c>
      <c r="AC1995" t="str">
        <f t="shared" si="533"/>
        <v>ITM_ENGOVR</v>
      </c>
      <c r="AD1995" s="136" t="str">
        <f>IF(ISNA(VLOOKUP(AA1995,Sheet2!J:J,1,0)),"//","")</f>
        <v/>
      </c>
      <c r="AF1995" s="94" t="str">
        <f t="shared" si="534"/>
        <v/>
      </c>
      <c r="AG1995" t="b">
        <f t="shared" si="535"/>
        <v>1</v>
      </c>
    </row>
    <row r="1996" spans="1:33">
      <c r="A1996" s="216">
        <f t="shared" si="549"/>
        <v>1996</v>
      </c>
      <c r="B1996" s="217">
        <f t="shared" si="550"/>
        <v>1952</v>
      </c>
      <c r="C1996" s="86" t="s">
        <v>3813</v>
      </c>
      <c r="D1996" s="86" t="s">
        <v>2674</v>
      </c>
      <c r="E1996" s="195" t="s">
        <v>527</v>
      </c>
      <c r="F1996" s="87" t="s">
        <v>803</v>
      </c>
      <c r="G1996" s="92">
        <v>0</v>
      </c>
      <c r="H1996" s="92">
        <v>0</v>
      </c>
      <c r="I1996" s="157" t="s">
        <v>1</v>
      </c>
      <c r="J1996" s="87" t="s">
        <v>1407</v>
      </c>
      <c r="K1996" s="89" t="s">
        <v>3853</v>
      </c>
      <c r="L1996" s="90" t="s">
        <v>4878</v>
      </c>
      <c r="M1996" s="90" t="s">
        <v>4938</v>
      </c>
      <c r="N1996" s="90"/>
      <c r="O1996" s="93"/>
      <c r="P1996" s="89" t="s">
        <v>2674</v>
      </c>
      <c r="Q1996" s="89"/>
      <c r="R1996"/>
      <c r="S1996" t="str">
        <f t="shared" si="566"/>
        <v>NOT EQUAL</v>
      </c>
      <c r="T1996" t="str">
        <f>IF(ISNA(VLOOKUP(AF1996,#REF!,1)),"//","")</f>
        <v/>
      </c>
      <c r="U1996"/>
      <c r="V1996">
        <f t="shared" si="523"/>
        <v>610</v>
      </c>
      <c r="W1996" s="81" t="s">
        <v>2783</v>
      </c>
      <c r="X1996" s="59" t="s">
        <v>2278</v>
      </c>
      <c r="Y1996" s="59" t="s">
        <v>2278</v>
      </c>
      <c r="Z1996" s="25" t="str">
        <f t="shared" si="555"/>
        <v/>
      </c>
      <c r="AA1996" s="25" t="str">
        <f t="shared" si="532"/>
        <v/>
      </c>
      <c r="AB1996" s="1">
        <f t="shared" si="556"/>
        <v>1952</v>
      </c>
      <c r="AC1996" t="str">
        <f t="shared" si="533"/>
        <v>ITM_T_LEFT_ARROW</v>
      </c>
      <c r="AD1996" s="136" t="str">
        <f>IF(ISNA(VLOOKUP(AA1996,Sheet2!J:J,1,0)),"//","")</f>
        <v/>
      </c>
      <c r="AF1996" s="94" t="str">
        <f t="shared" si="534"/>
        <v/>
      </c>
      <c r="AG1996" t="b">
        <f t="shared" si="535"/>
        <v>1</v>
      </c>
    </row>
    <row r="1997" spans="1:33">
      <c r="A1997" s="216">
        <f t="shared" si="549"/>
        <v>1997</v>
      </c>
      <c r="B1997" s="217">
        <f t="shared" si="550"/>
        <v>1953</v>
      </c>
      <c r="C1997" s="86" t="s">
        <v>3813</v>
      </c>
      <c r="D1997" s="86" t="s">
        <v>2675</v>
      </c>
      <c r="E1997" s="195" t="s">
        <v>527</v>
      </c>
      <c r="F1997" s="89" t="s">
        <v>805</v>
      </c>
      <c r="G1997" s="92">
        <v>0</v>
      </c>
      <c r="H1997" s="92">
        <v>0</v>
      </c>
      <c r="I1997" s="156" t="s">
        <v>1</v>
      </c>
      <c r="J1997" s="87" t="s">
        <v>1407</v>
      </c>
      <c r="K1997" s="89" t="s">
        <v>3853</v>
      </c>
      <c r="L1997" s="90" t="s">
        <v>4878</v>
      </c>
      <c r="M1997" s="90" t="s">
        <v>4938</v>
      </c>
      <c r="N1997" s="90"/>
      <c r="O1997" s="86"/>
      <c r="P1997" s="89" t="s">
        <v>2675</v>
      </c>
      <c r="Q1997" s="89"/>
      <c r="R1997"/>
      <c r="S1997" t="str">
        <f t="shared" si="566"/>
        <v>NOT EQUAL</v>
      </c>
      <c r="T1997" t="str">
        <f>IF(ISNA(VLOOKUP(AF1997,#REF!,1)),"//","")</f>
        <v/>
      </c>
      <c r="U1997"/>
      <c r="V1997">
        <f t="shared" si="523"/>
        <v>610</v>
      </c>
      <c r="W1997" s="81" t="s">
        <v>2783</v>
      </c>
      <c r="X1997" s="59" t="s">
        <v>2278</v>
      </c>
      <c r="Y1997" s="59" t="s">
        <v>2278</v>
      </c>
      <c r="Z1997" s="25" t="str">
        <f t="shared" si="555"/>
        <v/>
      </c>
      <c r="AA1997" s="25" t="str">
        <f t="shared" si="532"/>
        <v/>
      </c>
      <c r="AB1997" s="1">
        <f t="shared" si="556"/>
        <v>1953</v>
      </c>
      <c r="AC1997" t="str">
        <f t="shared" si="533"/>
        <v>ITM_T_RIGHT_ARROW</v>
      </c>
      <c r="AD1997" s="136" t="str">
        <f>IF(ISNA(VLOOKUP(AA1997,Sheet2!J:J,1,0)),"//","")</f>
        <v/>
      </c>
      <c r="AF1997" s="94" t="str">
        <f t="shared" si="534"/>
        <v/>
      </c>
      <c r="AG1997" t="b">
        <f t="shared" si="535"/>
        <v>1</v>
      </c>
    </row>
    <row r="1998" spans="1:33">
      <c r="A1998" s="216">
        <f t="shared" si="549"/>
        <v>1998</v>
      </c>
      <c r="B1998" s="217">
        <f t="shared" si="550"/>
        <v>1954</v>
      </c>
      <c r="C1998" s="86" t="s">
        <v>3813</v>
      </c>
      <c r="D1998" s="86" t="s">
        <v>2692</v>
      </c>
      <c r="E1998" s="195" t="s">
        <v>527</v>
      </c>
      <c r="F1998" s="89" t="s">
        <v>2694</v>
      </c>
      <c r="G1998" s="92">
        <v>0</v>
      </c>
      <c r="H1998" s="92">
        <v>0</v>
      </c>
      <c r="I1998" s="156" t="s">
        <v>1</v>
      </c>
      <c r="J1998" s="87" t="s">
        <v>1407</v>
      </c>
      <c r="K1998" s="89" t="s">
        <v>3853</v>
      </c>
      <c r="L1998" s="90" t="s">
        <v>4878</v>
      </c>
      <c r="M1998" s="90" t="s">
        <v>4938</v>
      </c>
      <c r="N1998" s="90"/>
      <c r="O1998" s="86"/>
      <c r="P1998" s="89" t="s">
        <v>2692</v>
      </c>
      <c r="Q1998" s="89"/>
      <c r="R1998"/>
      <c r="S1998" t="str">
        <f t="shared" si="566"/>
        <v>NOT EQUAL</v>
      </c>
      <c r="T1998" t="str">
        <f>IF(ISNA(VLOOKUP(AF1998,#REF!,1)),"//","")</f>
        <v/>
      </c>
      <c r="U1998"/>
      <c r="V1998">
        <f t="shared" si="523"/>
        <v>610</v>
      </c>
      <c r="W1998" s="81" t="s">
        <v>2783</v>
      </c>
      <c r="X1998" s="59" t="s">
        <v>2278</v>
      </c>
      <c r="Y1998" s="59" t="s">
        <v>2278</v>
      </c>
      <c r="Z1998" s="25" t="str">
        <f t="shared" si="555"/>
        <v/>
      </c>
      <c r="AA1998" s="25" t="str">
        <f t="shared" si="532"/>
        <v/>
      </c>
      <c r="AB1998" s="1">
        <f t="shared" si="556"/>
        <v>1954</v>
      </c>
      <c r="AC1998" t="str">
        <f t="shared" si="533"/>
        <v>ITM_T_LLEFT_ARROW</v>
      </c>
      <c r="AD1998" s="136" t="str">
        <f>IF(ISNA(VLOOKUP(AA1998,Sheet2!J:J,1,0)),"//","")</f>
        <v/>
      </c>
      <c r="AF1998" s="94" t="str">
        <f t="shared" si="534"/>
        <v/>
      </c>
      <c r="AG1998" t="b">
        <f t="shared" si="535"/>
        <v>1</v>
      </c>
    </row>
    <row r="1999" spans="1:33">
      <c r="A1999" s="216">
        <f t="shared" si="549"/>
        <v>1999</v>
      </c>
      <c r="B1999" s="217">
        <f t="shared" si="550"/>
        <v>1955</v>
      </c>
      <c r="C1999" s="86" t="s">
        <v>3813</v>
      </c>
      <c r="D1999" s="86" t="s">
        <v>2693</v>
      </c>
      <c r="E1999" s="195" t="s">
        <v>527</v>
      </c>
      <c r="F1999" s="89" t="s">
        <v>2695</v>
      </c>
      <c r="G1999" s="92">
        <v>0</v>
      </c>
      <c r="H1999" s="92">
        <v>0</v>
      </c>
      <c r="I1999" s="156" t="s">
        <v>1</v>
      </c>
      <c r="J1999" s="87" t="s">
        <v>1407</v>
      </c>
      <c r="K1999" s="89" t="s">
        <v>3853</v>
      </c>
      <c r="L1999" s="90" t="s">
        <v>4878</v>
      </c>
      <c r="M1999" s="90" t="s">
        <v>4938</v>
      </c>
      <c r="N1999" s="90"/>
      <c r="O1999" s="86"/>
      <c r="P1999" s="89" t="s">
        <v>2693</v>
      </c>
      <c r="Q1999" s="89"/>
      <c r="R1999"/>
      <c r="S1999" t="str">
        <f t="shared" si="566"/>
        <v>NOT EQUAL</v>
      </c>
      <c r="T1999" t="str">
        <f>IF(ISNA(VLOOKUP(AF1999,#REF!,1)),"//","")</f>
        <v/>
      </c>
      <c r="U1999"/>
      <c r="V1999">
        <f t="shared" si="523"/>
        <v>610</v>
      </c>
      <c r="W1999" s="81" t="s">
        <v>2783</v>
      </c>
      <c r="X1999" s="59" t="s">
        <v>2278</v>
      </c>
      <c r="Y1999" s="59" t="s">
        <v>2278</v>
      </c>
      <c r="Z1999" s="25" t="str">
        <f t="shared" si="555"/>
        <v/>
      </c>
      <c r="AA1999" s="25" t="str">
        <f t="shared" si="532"/>
        <v/>
      </c>
      <c r="AB1999" s="1">
        <f t="shared" si="556"/>
        <v>1955</v>
      </c>
      <c r="AC1999" t="str">
        <f t="shared" si="533"/>
        <v>ITM_T_RRIGHT_ARROW</v>
      </c>
      <c r="AD1999" s="136" t="str">
        <f>IF(ISNA(VLOOKUP(AA1999,Sheet2!J:J,1,0)),"//","")</f>
        <v/>
      </c>
      <c r="AF1999" s="94" t="str">
        <f t="shared" si="534"/>
        <v/>
      </c>
      <c r="AG1999" t="b">
        <f t="shared" si="535"/>
        <v>1</v>
      </c>
    </row>
    <row r="2000" spans="1:33">
      <c r="A2000" s="216">
        <f t="shared" si="549"/>
        <v>2000</v>
      </c>
      <c r="B2000" s="217">
        <f t="shared" si="550"/>
        <v>1956</v>
      </c>
      <c r="C2000" s="86" t="s">
        <v>3815</v>
      </c>
      <c r="D2000" s="86" t="s">
        <v>7</v>
      </c>
      <c r="E2000" s="195" t="s">
        <v>527</v>
      </c>
      <c r="F2000" s="89" t="s">
        <v>2690</v>
      </c>
      <c r="G2000" s="92">
        <v>0</v>
      </c>
      <c r="H2000" s="92">
        <v>0</v>
      </c>
      <c r="I2000" s="156" t="s">
        <v>1</v>
      </c>
      <c r="J2000" s="87" t="s">
        <v>1406</v>
      </c>
      <c r="K2000" s="89" t="s">
        <v>3853</v>
      </c>
      <c r="L2000" s="90" t="s">
        <v>4878</v>
      </c>
      <c r="M2000" s="90" t="s">
        <v>4938</v>
      </c>
      <c r="N2000" s="90"/>
      <c r="O2000" s="86"/>
      <c r="P2000" s="89" t="s">
        <v>2691</v>
      </c>
      <c r="Q2000" s="89"/>
      <c r="R2000"/>
      <c r="S2000" t="str">
        <f t="shared" si="566"/>
        <v>NOT EQUAL</v>
      </c>
      <c r="T2000" t="str">
        <f>IF(ISNA(VLOOKUP(AF2000,#REF!,1)),"//","")</f>
        <v/>
      </c>
      <c r="U2000"/>
      <c r="V2000">
        <f t="shared" si="523"/>
        <v>610</v>
      </c>
      <c r="W2000" s="81" t="s">
        <v>2783</v>
      </c>
      <c r="X2000" s="59" t="s">
        <v>2278</v>
      </c>
      <c r="Y2000" s="59" t="s">
        <v>2278</v>
      </c>
      <c r="Z2000" s="25" t="str">
        <f t="shared" si="555"/>
        <v/>
      </c>
      <c r="AA2000" s="25" t="str">
        <f t="shared" si="532"/>
        <v/>
      </c>
      <c r="AB2000" s="1">
        <f t="shared" si="556"/>
        <v>1956</v>
      </c>
      <c r="AC2000" t="str">
        <f t="shared" si="533"/>
        <v>ITM_XNEW</v>
      </c>
      <c r="AD2000" s="136" t="str">
        <f>IF(ISNA(VLOOKUP(AA2000,Sheet2!J:J,1,0)),"//","")</f>
        <v/>
      </c>
      <c r="AF2000" s="94" t="str">
        <f t="shared" si="534"/>
        <v/>
      </c>
      <c r="AG2000" t="b">
        <f t="shared" si="535"/>
        <v>1</v>
      </c>
    </row>
    <row r="2001" spans="1:33">
      <c r="A2001" s="216">
        <f t="shared" si="549"/>
        <v>2001</v>
      </c>
      <c r="B2001" s="217">
        <f t="shared" si="550"/>
        <v>1957</v>
      </c>
      <c r="C2001" s="86" t="s">
        <v>3816</v>
      </c>
      <c r="D2001" s="86" t="s">
        <v>7</v>
      </c>
      <c r="E2001" s="198" t="s">
        <v>2683</v>
      </c>
      <c r="F2001" s="89" t="s">
        <v>2683</v>
      </c>
      <c r="G2001" s="92">
        <v>0</v>
      </c>
      <c r="H2001" s="92">
        <v>0</v>
      </c>
      <c r="I2001" s="156" t="s">
        <v>1</v>
      </c>
      <c r="J2001" s="87" t="s">
        <v>1406</v>
      </c>
      <c r="K2001" s="89" t="s">
        <v>3853</v>
      </c>
      <c r="L2001" s="90" t="s">
        <v>4878</v>
      </c>
      <c r="M2001" s="90" t="s">
        <v>4938</v>
      </c>
      <c r="N2001" s="90"/>
      <c r="O2001" s="86"/>
      <c r="P2001" s="89" t="s">
        <v>2685</v>
      </c>
      <c r="Q2001" s="89"/>
      <c r="R2001"/>
      <c r="S2001" t="str">
        <f t="shared" si="566"/>
        <v/>
      </c>
      <c r="T2001" t="str">
        <f>IF(ISNA(VLOOKUP(AF2001,#REF!,1)),"//","")</f>
        <v/>
      </c>
      <c r="U2001"/>
      <c r="V2001">
        <f t="shared" si="523"/>
        <v>610</v>
      </c>
      <c r="W2001" s="81" t="s">
        <v>2783</v>
      </c>
      <c r="X2001" s="59" t="s">
        <v>2278</v>
      </c>
      <c r="Y2001" s="59" t="s">
        <v>2278</v>
      </c>
      <c r="Z2001" s="25" t="str">
        <f t="shared" si="555"/>
        <v/>
      </c>
      <c r="AA2001" s="25" t="str">
        <f t="shared" si="532"/>
        <v/>
      </c>
      <c r="AB2001" s="1">
        <f t="shared" si="556"/>
        <v>1957</v>
      </c>
      <c r="AC2001" t="str">
        <f t="shared" si="533"/>
        <v>ITM_XEDIT</v>
      </c>
      <c r="AD2001" s="136" t="str">
        <f>IF(ISNA(VLOOKUP(AA2001,Sheet2!J:J,1,0)),"//","")</f>
        <v/>
      </c>
      <c r="AF2001" s="94" t="str">
        <f t="shared" si="534"/>
        <v/>
      </c>
      <c r="AG2001" t="b">
        <f t="shared" si="535"/>
        <v>1</v>
      </c>
    </row>
    <row r="2002" spans="1:33">
      <c r="A2002" s="216">
        <f t="shared" si="549"/>
        <v>2002</v>
      </c>
      <c r="B2002" s="217">
        <f t="shared" si="550"/>
        <v>1958</v>
      </c>
      <c r="C2002" s="86" t="s">
        <v>3817</v>
      </c>
      <c r="D2002" s="86" t="s">
        <v>7</v>
      </c>
      <c r="E2002" s="89" t="s">
        <v>2291</v>
      </c>
      <c r="F2002" s="89" t="s">
        <v>2291</v>
      </c>
      <c r="G2002" s="92">
        <v>0</v>
      </c>
      <c r="H2002" s="92">
        <v>0</v>
      </c>
      <c r="I2002" s="151" t="s">
        <v>3</v>
      </c>
      <c r="J2002" s="87" t="s">
        <v>1406</v>
      </c>
      <c r="K2002" s="89" t="s">
        <v>4017</v>
      </c>
      <c r="L2002" s="90" t="s">
        <v>4878</v>
      </c>
      <c r="M2002" s="90" t="s">
        <v>4938</v>
      </c>
      <c r="N2002" s="90"/>
      <c r="O2002" s="86" t="s">
        <v>2292</v>
      </c>
      <c r="P2002" s="89" t="s">
        <v>2293</v>
      </c>
      <c r="Q2002" s="89"/>
      <c r="R2002"/>
      <c r="S2002" t="str">
        <f t="shared" si="566"/>
        <v/>
      </c>
      <c r="T2002" t="str">
        <f>IF(ISNA(VLOOKUP(AF2002,#REF!,1)),"//","")</f>
        <v/>
      </c>
      <c r="U2002"/>
      <c r="V2002">
        <f t="shared" si="523"/>
        <v>611</v>
      </c>
      <c r="W2002" s="81" t="s">
        <v>2715</v>
      </c>
      <c r="X2002" s="59" t="s">
        <v>2278</v>
      </c>
      <c r="Y2002" s="59" t="s">
        <v>2278</v>
      </c>
      <c r="Z2002" s="25" t="str">
        <f t="shared" si="555"/>
        <v>".MS"</v>
      </c>
      <c r="AA2002" s="25" t="str">
        <f t="shared" si="532"/>
        <v>.MS</v>
      </c>
      <c r="AB2002" s="1">
        <f t="shared" si="556"/>
        <v>1958</v>
      </c>
      <c r="AC2002" t="str">
        <f t="shared" si="533"/>
        <v>ITM_ms</v>
      </c>
      <c r="AD2002" s="136" t="str">
        <f>IF(ISNA(VLOOKUP(AA2002,Sheet2!J:J,1,0)),"//","")</f>
        <v>//</v>
      </c>
      <c r="AF2002" s="94" t="str">
        <f t="shared" si="534"/>
        <v>.MS</v>
      </c>
      <c r="AG2002" t="b">
        <f t="shared" si="535"/>
        <v>1</v>
      </c>
    </row>
    <row r="2003" spans="1:33">
      <c r="A2003" s="216">
        <f t="shared" si="549"/>
        <v>2003</v>
      </c>
      <c r="B2003" s="217">
        <f t="shared" si="550"/>
        <v>1959</v>
      </c>
      <c r="C2003" s="86" t="s">
        <v>3818</v>
      </c>
      <c r="D2003" s="86" t="s">
        <v>4498</v>
      </c>
      <c r="E2003" s="87" t="s">
        <v>2723</v>
      </c>
      <c r="F2003" s="87" t="s">
        <v>2723</v>
      </c>
      <c r="G2003" s="88">
        <v>0</v>
      </c>
      <c r="H2003" s="88">
        <v>0</v>
      </c>
      <c r="I2003" s="151" t="s">
        <v>3</v>
      </c>
      <c r="J2003" s="87" t="s">
        <v>1406</v>
      </c>
      <c r="K2003" s="89" t="s">
        <v>4017</v>
      </c>
      <c r="L2003" s="90" t="s">
        <v>4878</v>
      </c>
      <c r="M2003" s="90" t="s">
        <v>4938</v>
      </c>
      <c r="N2003" s="90"/>
      <c r="O2003" s="86"/>
      <c r="P2003" s="89" t="s">
        <v>2702</v>
      </c>
      <c r="Q2003" s="89"/>
      <c r="R2003"/>
      <c r="S2003" t="str">
        <f t="shared" si="566"/>
        <v/>
      </c>
      <c r="T2003" t="str">
        <f>IF(ISNA(VLOOKUP(AF2003,#REF!,1)),"//","")</f>
        <v/>
      </c>
      <c r="U2003"/>
      <c r="V2003">
        <f t="shared" si="523"/>
        <v>612</v>
      </c>
      <c r="W2003" s="81" t="s">
        <v>2715</v>
      </c>
      <c r="X2003" s="59" t="s">
        <v>2654</v>
      </c>
      <c r="Y2003" s="59" t="s">
        <v>2730</v>
      </c>
      <c r="Z2003" s="25" t="str">
        <f t="shared" si="555"/>
        <v>STD_RIGHT_DOUBLE_ANGLE "DEG"</v>
      </c>
      <c r="AA2003" s="25" t="str">
        <f t="shared" si="532"/>
        <v>&gt;&gt;DEG</v>
      </c>
      <c r="AB2003" s="1">
        <f t="shared" si="556"/>
        <v>1959</v>
      </c>
      <c r="AC2003" t="str">
        <f t="shared" si="533"/>
        <v>ITM_DEG2</v>
      </c>
      <c r="AD2003" s="136" t="str">
        <f>IF(ISNA(VLOOKUP(AA2003,Sheet2!J:J,1,0)),"//","")</f>
        <v>//</v>
      </c>
      <c r="AF2003" s="94" t="str">
        <f t="shared" si="534"/>
        <v>&gt;&gt;DEG</v>
      </c>
      <c r="AG2003" t="b">
        <f t="shared" si="535"/>
        <v>1</v>
      </c>
    </row>
    <row r="2004" spans="1:33">
      <c r="A2004" s="216">
        <f t="shared" si="549"/>
        <v>2004</v>
      </c>
      <c r="B2004" s="217">
        <f t="shared" si="550"/>
        <v>1960</v>
      </c>
      <c r="C2004" s="86" t="s">
        <v>3818</v>
      </c>
      <c r="D2004" s="73" t="s">
        <v>4556</v>
      </c>
      <c r="E2004" s="87" t="s">
        <v>2724</v>
      </c>
      <c r="F2004" s="185" t="s">
        <v>2724</v>
      </c>
      <c r="G2004" s="88">
        <v>0</v>
      </c>
      <c r="H2004" s="88">
        <v>0</v>
      </c>
      <c r="I2004" s="151" t="s">
        <v>3</v>
      </c>
      <c r="J2004" s="87" t="s">
        <v>1406</v>
      </c>
      <c r="K2004" s="89" t="s">
        <v>4017</v>
      </c>
      <c r="L2004" s="90" t="s">
        <v>4878</v>
      </c>
      <c r="M2004" s="90" t="s">
        <v>4938</v>
      </c>
      <c r="N2004" s="90"/>
      <c r="O2004" s="86"/>
      <c r="P2004" s="89" t="s">
        <v>2704</v>
      </c>
      <c r="Q2004" s="89"/>
      <c r="R2004"/>
      <c r="S2004" t="str">
        <f t="shared" si="566"/>
        <v/>
      </c>
      <c r="T2004" t="str">
        <f>IF(ISNA(VLOOKUP(AF2004,#REF!,1)),"//","")</f>
        <v/>
      </c>
      <c r="U2004"/>
      <c r="V2004">
        <f t="shared" si="523"/>
        <v>613</v>
      </c>
      <c r="W2004" s="81" t="s">
        <v>2715</v>
      </c>
      <c r="X2004" s="59" t="s">
        <v>2654</v>
      </c>
      <c r="Y2004" s="59" t="s">
        <v>2731</v>
      </c>
      <c r="Z2004" s="25" t="str">
        <f t="shared" si="555"/>
        <v>STD_RIGHT_DOUBLE_ANGLE "D.MS"</v>
      </c>
      <c r="AA2004" s="25" t="str">
        <f t="shared" si="532"/>
        <v>&gt;&gt;D.MS</v>
      </c>
      <c r="AB2004" s="1">
        <f t="shared" si="556"/>
        <v>1960</v>
      </c>
      <c r="AC2004" t="str">
        <f t="shared" si="533"/>
        <v>ITM_DMS2</v>
      </c>
      <c r="AD2004" s="136" t="str">
        <f>IF(ISNA(VLOOKUP(AA2004,Sheet2!J:J,1,0)),"//","")</f>
        <v>//</v>
      </c>
      <c r="AF2004" s="94" t="str">
        <f t="shared" si="534"/>
        <v>&gt;&gt;D.MS</v>
      </c>
      <c r="AG2004" t="b">
        <f t="shared" si="535"/>
        <v>1</v>
      </c>
    </row>
    <row r="2005" spans="1:33">
      <c r="A2005" s="216">
        <f t="shared" si="549"/>
        <v>2005</v>
      </c>
      <c r="B2005" s="217">
        <f t="shared" si="550"/>
        <v>1961</v>
      </c>
      <c r="C2005" s="86" t="s">
        <v>3818</v>
      </c>
      <c r="D2005" s="86" t="s">
        <v>4500</v>
      </c>
      <c r="E2005" s="87" t="s">
        <v>2725</v>
      </c>
      <c r="F2005" s="87" t="s">
        <v>2725</v>
      </c>
      <c r="G2005" s="88">
        <v>0</v>
      </c>
      <c r="H2005" s="88">
        <v>0</v>
      </c>
      <c r="I2005" s="151" t="s">
        <v>3</v>
      </c>
      <c r="J2005" s="87" t="s">
        <v>1406</v>
      </c>
      <c r="K2005" s="89" t="s">
        <v>4017</v>
      </c>
      <c r="L2005" s="90" t="s">
        <v>4878</v>
      </c>
      <c r="M2005" s="90" t="s">
        <v>4938</v>
      </c>
      <c r="N2005" s="90"/>
      <c r="O2005" s="86"/>
      <c r="P2005" s="89" t="s">
        <v>2707</v>
      </c>
      <c r="Q2005" s="89"/>
      <c r="R2005"/>
      <c r="S2005" t="str">
        <f t="shared" si="566"/>
        <v/>
      </c>
      <c r="T2005" t="str">
        <f>IF(ISNA(VLOOKUP(AF2005,#REF!,1)),"//","")</f>
        <v/>
      </c>
      <c r="U2005"/>
      <c r="V2005">
        <f t="shared" si="523"/>
        <v>614</v>
      </c>
      <c r="W2005" s="81" t="s">
        <v>2715</v>
      </c>
      <c r="X2005" s="59" t="s">
        <v>2654</v>
      </c>
      <c r="Y2005" s="59" t="s">
        <v>2732</v>
      </c>
      <c r="Z2005" s="25" t="str">
        <f t="shared" si="555"/>
        <v>STD_RIGHT_DOUBLE_ANGLE "GRAD"</v>
      </c>
      <c r="AA2005" s="25" t="str">
        <f t="shared" si="532"/>
        <v>&gt;&gt;GRAD</v>
      </c>
      <c r="AB2005" s="1">
        <f t="shared" si="556"/>
        <v>1961</v>
      </c>
      <c r="AC2005" t="str">
        <f t="shared" si="533"/>
        <v>ITM_GRAD2</v>
      </c>
      <c r="AD2005" s="136" t="str">
        <f>IF(ISNA(VLOOKUP(AA2005,Sheet2!J:J,1,0)),"//","")</f>
        <v>//</v>
      </c>
      <c r="AF2005" s="94" t="str">
        <f t="shared" si="534"/>
        <v>&gt;&gt;GRAD</v>
      </c>
      <c r="AG2005" t="b">
        <f t="shared" si="535"/>
        <v>1</v>
      </c>
    </row>
    <row r="2006" spans="1:33">
      <c r="A2006" s="216">
        <f t="shared" si="549"/>
        <v>2006</v>
      </c>
      <c r="B2006" s="217">
        <f t="shared" si="550"/>
        <v>1962</v>
      </c>
      <c r="C2006" s="86" t="s">
        <v>3818</v>
      </c>
      <c r="D2006" s="86" t="s">
        <v>4501</v>
      </c>
      <c r="E2006" s="87" t="s">
        <v>2726</v>
      </c>
      <c r="F2006" s="87" t="s">
        <v>2726</v>
      </c>
      <c r="G2006" s="88">
        <v>0</v>
      </c>
      <c r="H2006" s="88">
        <v>0</v>
      </c>
      <c r="I2006" s="151" t="s">
        <v>3</v>
      </c>
      <c r="J2006" s="87" t="s">
        <v>1406</v>
      </c>
      <c r="K2006" s="89" t="s">
        <v>4017</v>
      </c>
      <c r="L2006" s="90" t="s">
        <v>4878</v>
      </c>
      <c r="M2006" s="90" t="s">
        <v>4938</v>
      </c>
      <c r="N2006" s="90"/>
      <c r="O2006" s="86"/>
      <c r="P2006" s="89" t="s">
        <v>2703</v>
      </c>
      <c r="Q2006" s="89"/>
      <c r="R2006"/>
      <c r="S2006" t="str">
        <f t="shared" si="566"/>
        <v/>
      </c>
      <c r="T2006" t="str">
        <f>IF(ISNA(VLOOKUP(AF2006,#REF!,1)),"//","")</f>
        <v/>
      </c>
      <c r="U2006"/>
      <c r="V2006">
        <f t="shared" si="523"/>
        <v>615</v>
      </c>
      <c r="W2006" s="81" t="s">
        <v>2715</v>
      </c>
      <c r="X2006" s="59" t="s">
        <v>2654</v>
      </c>
      <c r="Y2006" s="59" t="s">
        <v>2735</v>
      </c>
      <c r="Z2006" s="25" t="str">
        <f t="shared" si="555"/>
        <v>STD_RIGHT_DOUBLE_ANGLE "MUL" STD_PI</v>
      </c>
      <c r="AA2006" s="25" t="str">
        <f t="shared" si="532"/>
        <v>&gt;&gt;MULPI</v>
      </c>
      <c r="AB2006" s="1">
        <f t="shared" si="556"/>
        <v>1962</v>
      </c>
      <c r="AC2006" t="str">
        <f t="shared" si="533"/>
        <v>ITM_MULPI2</v>
      </c>
      <c r="AD2006" s="136" t="str">
        <f>IF(ISNA(VLOOKUP(AA2006,Sheet2!J:J,1,0)),"//","")</f>
        <v>//</v>
      </c>
      <c r="AF2006" s="94" t="str">
        <f t="shared" si="534"/>
        <v>&gt;&gt;MULPI</v>
      </c>
      <c r="AG2006" t="b">
        <f t="shared" si="535"/>
        <v>1</v>
      </c>
    </row>
    <row r="2007" spans="1:33">
      <c r="A2007" s="216">
        <f t="shared" si="549"/>
        <v>2007</v>
      </c>
      <c r="B2007" s="217">
        <f t="shared" si="550"/>
        <v>1963</v>
      </c>
      <c r="C2007" s="86" t="s">
        <v>3818</v>
      </c>
      <c r="D2007" s="86" t="s">
        <v>4499</v>
      </c>
      <c r="E2007" s="87" t="s">
        <v>2727</v>
      </c>
      <c r="F2007" s="87" t="s">
        <v>2727</v>
      </c>
      <c r="G2007" s="88">
        <v>0</v>
      </c>
      <c r="H2007" s="88">
        <v>0</v>
      </c>
      <c r="I2007" s="151" t="s">
        <v>3</v>
      </c>
      <c r="J2007" s="87" t="s">
        <v>1406</v>
      </c>
      <c r="K2007" s="89" t="s">
        <v>4017</v>
      </c>
      <c r="L2007" s="90" t="s">
        <v>4878</v>
      </c>
      <c r="M2007" s="90" t="s">
        <v>4938</v>
      </c>
      <c r="N2007" s="90"/>
      <c r="O2007" s="86"/>
      <c r="P2007" s="89" t="s">
        <v>2705</v>
      </c>
      <c r="Q2007" s="89"/>
      <c r="R2007"/>
      <c r="S2007" t="str">
        <f t="shared" si="566"/>
        <v/>
      </c>
      <c r="T2007" t="str">
        <f>IF(ISNA(VLOOKUP(AF2007,#REF!,1)),"//","")</f>
        <v/>
      </c>
      <c r="U2007"/>
      <c r="V2007">
        <f t="shared" si="523"/>
        <v>616</v>
      </c>
      <c r="W2007" s="81" t="s">
        <v>2715</v>
      </c>
      <c r="X2007" s="59" t="s">
        <v>2654</v>
      </c>
      <c r="Y2007" s="59" t="s">
        <v>2733</v>
      </c>
      <c r="Z2007" s="25" t="str">
        <f t="shared" si="555"/>
        <v>STD_RIGHT_DOUBLE_ANGLE "RAD"</v>
      </c>
      <c r="AA2007" s="25" t="str">
        <f t="shared" si="532"/>
        <v>&gt;&gt;RAD</v>
      </c>
      <c r="AB2007" s="1">
        <f t="shared" si="556"/>
        <v>1963</v>
      </c>
      <c r="AC2007" t="str">
        <f t="shared" si="533"/>
        <v>ITM_RAD2</v>
      </c>
      <c r="AD2007" s="136" t="str">
        <f>IF(ISNA(VLOOKUP(AA2007,Sheet2!J:J,1,0)),"//","")</f>
        <v>//</v>
      </c>
      <c r="AF2007" s="94" t="str">
        <f t="shared" si="534"/>
        <v>&gt;&gt;RAD</v>
      </c>
      <c r="AG2007" t="b">
        <f t="shared" si="535"/>
        <v>1</v>
      </c>
    </row>
    <row r="2008" spans="1:33">
      <c r="A2008" s="216">
        <f t="shared" ref="A2008:A2071" si="567">IF(B2008=INT(B2008),ROW(),"")</f>
        <v>2008</v>
      </c>
      <c r="B2008" s="217">
        <f t="shared" ref="B2008:B2071" si="568">IF(AND(MID(C2008,2,1)&lt;&gt;"/",MID(C2008,1,1)="/"),INT(B2007)+1,B2007+0.01)</f>
        <v>1964</v>
      </c>
      <c r="C2008" s="86" t="s">
        <v>3818</v>
      </c>
      <c r="D2008" s="86" t="s">
        <v>4332</v>
      </c>
      <c r="E2008" s="87" t="s">
        <v>2728</v>
      </c>
      <c r="F2008" s="87" t="s">
        <v>2729</v>
      </c>
      <c r="G2008" s="88">
        <v>0</v>
      </c>
      <c r="H2008" s="88">
        <v>0</v>
      </c>
      <c r="I2008" s="151" t="s">
        <v>3</v>
      </c>
      <c r="J2008" s="87" t="s">
        <v>1406</v>
      </c>
      <c r="K2008" s="89" t="s">
        <v>4017</v>
      </c>
      <c r="L2008" s="90" t="s">
        <v>4878</v>
      </c>
      <c r="M2008" s="90" t="s">
        <v>4938</v>
      </c>
      <c r="N2008" s="90"/>
      <c r="O2008" s="86"/>
      <c r="P2008" s="89" t="s">
        <v>2706</v>
      </c>
      <c r="Q2008" s="89"/>
      <c r="R2008"/>
      <c r="S2008" t="str">
        <f t="shared" si="566"/>
        <v/>
      </c>
      <c r="T2008" t="str">
        <f>IF(ISNA(VLOOKUP(AF2008,#REF!,1)),"//","")</f>
        <v/>
      </c>
      <c r="U2008"/>
      <c r="V2008">
        <f t="shared" si="523"/>
        <v>617</v>
      </c>
      <c r="W2008" s="81" t="s">
        <v>2715</v>
      </c>
      <c r="X2008" s="59" t="s">
        <v>2654</v>
      </c>
      <c r="Y2008" s="59" t="s">
        <v>2734</v>
      </c>
      <c r="Z2008" s="25" t="str">
        <f t="shared" si="555"/>
        <v>STD_RIGHT_DOUBLE_ANGLE "H.MS"</v>
      </c>
      <c r="AA2008" s="25" t="str">
        <f t="shared" ref="AA2008:AA2053" si="56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56"/>
        <v>1964</v>
      </c>
      <c r="AC2008" t="str">
        <f t="shared" ref="AC2008:AC2053" si="570">P2008</f>
        <v>ITM_HMS2</v>
      </c>
      <c r="AD2008" s="136" t="str">
        <f>IF(ISNA(VLOOKUP(AA2008,Sheet2!J:J,1,0)),"//","")</f>
        <v>//</v>
      </c>
      <c r="AF2008" s="94" t="str">
        <f t="shared" ref="AF2008:AF2053" si="57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572">AA2008=AF2008</f>
        <v>1</v>
      </c>
    </row>
    <row r="2009" spans="1:33">
      <c r="A2009" s="216">
        <f t="shared" si="567"/>
        <v>2009</v>
      </c>
      <c r="B2009" s="217">
        <f t="shared" si="568"/>
        <v>1965</v>
      </c>
      <c r="C2009" s="86" t="s">
        <v>3819</v>
      </c>
      <c r="D2009" s="86">
        <v>1</v>
      </c>
      <c r="E2009" s="195" t="s">
        <v>527</v>
      </c>
      <c r="F2009" s="87" t="s">
        <v>2602</v>
      </c>
      <c r="G2009" s="88">
        <v>0</v>
      </c>
      <c r="H2009" s="88">
        <v>0</v>
      </c>
      <c r="I2009" s="156" t="s">
        <v>1</v>
      </c>
      <c r="J2009" s="87" t="s">
        <v>1406</v>
      </c>
      <c r="K2009" s="89" t="s">
        <v>4017</v>
      </c>
      <c r="L2009" s="90" t="s">
        <v>4878</v>
      </c>
      <c r="M2009" s="90" t="s">
        <v>4938</v>
      </c>
      <c r="N2009" s="90"/>
      <c r="O2009" s="86" t="s">
        <v>2535</v>
      </c>
      <c r="P2009" s="89" t="s">
        <v>2603</v>
      </c>
      <c r="Q2009" s="89"/>
      <c r="R2009"/>
      <c r="S2009" t="str">
        <f t="shared" ref="S2009:S2035" si="573">IF(E2009=F2009,"","NOT EQUAL")</f>
        <v>NOT EQUAL</v>
      </c>
      <c r="T2009" t="str">
        <f>IF(ISNA(VLOOKUP(AF2009,#REF!,1)),"//","")</f>
        <v/>
      </c>
      <c r="U2009"/>
      <c r="V2009">
        <f t="shared" si="523"/>
        <v>617</v>
      </c>
      <c r="W2009" s="81" t="s">
        <v>2736</v>
      </c>
      <c r="X2009" s="59" t="s">
        <v>2278</v>
      </c>
      <c r="Y2009" s="59" t="s">
        <v>2278</v>
      </c>
      <c r="Z2009" s="25" t="str">
        <f t="shared" si="555"/>
        <v/>
      </c>
      <c r="AA2009" s="25" t="str">
        <f t="shared" si="569"/>
        <v/>
      </c>
      <c r="AB2009" s="1">
        <f t="shared" si="556"/>
        <v>1965</v>
      </c>
      <c r="AC2009" t="str">
        <f t="shared" si="570"/>
        <v>ITM_X_P1</v>
      </c>
      <c r="AD2009" s="136" t="str">
        <f>IF(ISNA(VLOOKUP(AA2009,Sheet2!J:J,1,0)),"//","")</f>
        <v/>
      </c>
      <c r="AF2009" s="94" t="str">
        <f t="shared" si="571"/>
        <v/>
      </c>
      <c r="AG2009" t="b">
        <f t="shared" si="572"/>
        <v>1</v>
      </c>
    </row>
    <row r="2010" spans="1:33">
      <c r="A2010" s="216">
        <f t="shared" si="567"/>
        <v>2010</v>
      </c>
      <c r="B2010" s="217">
        <f t="shared" si="568"/>
        <v>1966</v>
      </c>
      <c r="C2010" s="86" t="s">
        <v>3819</v>
      </c>
      <c r="D2010" s="86">
        <v>2</v>
      </c>
      <c r="E2010" s="195" t="s">
        <v>527</v>
      </c>
      <c r="F2010" s="89" t="s">
        <v>2605</v>
      </c>
      <c r="G2010" s="92">
        <v>0</v>
      </c>
      <c r="H2010" s="92">
        <v>0</v>
      </c>
      <c r="I2010" s="156" t="s">
        <v>1</v>
      </c>
      <c r="J2010" s="87" t="s">
        <v>1406</v>
      </c>
      <c r="K2010" s="89" t="s">
        <v>4017</v>
      </c>
      <c r="L2010" s="90" t="s">
        <v>4878</v>
      </c>
      <c r="M2010" s="90" t="s">
        <v>4938</v>
      </c>
      <c r="N2010" s="90"/>
      <c r="O2010" s="90" t="s">
        <v>2535</v>
      </c>
      <c r="P2010" s="89" t="s">
        <v>2604</v>
      </c>
      <c r="Q2010" s="89"/>
      <c r="R2010"/>
      <c r="S2010" t="str">
        <f t="shared" si="573"/>
        <v>NOT EQUAL</v>
      </c>
      <c r="T2010" t="str">
        <f>IF(ISNA(VLOOKUP(AF2010,#REF!,1)),"//","")</f>
        <v/>
      </c>
      <c r="U2010"/>
      <c r="V2010">
        <f t="shared" ref="V2010:V2057" si="574">IF(AA2010&lt;&gt;"",V2009+1,V2009)</f>
        <v>617</v>
      </c>
      <c r="W2010" s="81" t="s">
        <v>2736</v>
      </c>
      <c r="X2010" s="59" t="s">
        <v>2278</v>
      </c>
      <c r="Y2010" s="59" t="s">
        <v>2278</v>
      </c>
      <c r="Z2010" s="25" t="str">
        <f t="shared" si="555"/>
        <v/>
      </c>
      <c r="AA2010" s="25" t="str">
        <f t="shared" si="569"/>
        <v/>
      </c>
      <c r="AB2010" s="1">
        <f t="shared" si="556"/>
        <v>1966</v>
      </c>
      <c r="AC2010" t="str">
        <f t="shared" si="570"/>
        <v>ITM_X_P2</v>
      </c>
      <c r="AD2010" s="136" t="str">
        <f>IF(ISNA(VLOOKUP(AA2010,Sheet2!J:J,1,0)),"//","")</f>
        <v/>
      </c>
      <c r="AF2010" s="94" t="str">
        <f t="shared" si="571"/>
        <v/>
      </c>
      <c r="AG2010" t="b">
        <f t="shared" si="572"/>
        <v>1</v>
      </c>
    </row>
    <row r="2011" spans="1:33">
      <c r="A2011" s="216">
        <f t="shared" si="567"/>
        <v>2011</v>
      </c>
      <c r="B2011" s="217">
        <f t="shared" si="568"/>
        <v>1967</v>
      </c>
      <c r="C2011" s="86" t="s">
        <v>3819</v>
      </c>
      <c r="D2011" s="86">
        <v>3</v>
      </c>
      <c r="E2011" s="195" t="s">
        <v>527</v>
      </c>
      <c r="F2011" s="89" t="s">
        <v>2622</v>
      </c>
      <c r="G2011" s="92">
        <v>0</v>
      </c>
      <c r="H2011" s="92">
        <v>0</v>
      </c>
      <c r="I2011" s="156" t="s">
        <v>1</v>
      </c>
      <c r="J2011" s="87" t="s">
        <v>1406</v>
      </c>
      <c r="K2011" s="89" t="s">
        <v>4017</v>
      </c>
      <c r="L2011" s="90" t="s">
        <v>4878</v>
      </c>
      <c r="M2011" s="90" t="s">
        <v>4938</v>
      </c>
      <c r="N2011" s="90"/>
      <c r="O2011" s="90" t="s">
        <v>2535</v>
      </c>
      <c r="P2011" s="89" t="s">
        <v>2606</v>
      </c>
      <c r="Q2011" s="89"/>
      <c r="R2011"/>
      <c r="S2011" t="str">
        <f t="shared" si="573"/>
        <v>NOT EQUAL</v>
      </c>
      <c r="T2011" t="str">
        <f>IF(ISNA(VLOOKUP(AF2011,#REF!,1)),"//","")</f>
        <v/>
      </c>
      <c r="U2011"/>
      <c r="V2011">
        <f t="shared" si="574"/>
        <v>617</v>
      </c>
      <c r="W2011" s="81" t="s">
        <v>2736</v>
      </c>
      <c r="X2011" s="59" t="s">
        <v>2278</v>
      </c>
      <c r="Y2011" s="59" t="s">
        <v>2278</v>
      </c>
      <c r="Z2011" s="25" t="str">
        <f t="shared" si="555"/>
        <v/>
      </c>
      <c r="AA2011" s="25" t="str">
        <f t="shared" si="569"/>
        <v/>
      </c>
      <c r="AB2011" s="1">
        <f t="shared" si="556"/>
        <v>1967</v>
      </c>
      <c r="AC2011" t="str">
        <f t="shared" si="570"/>
        <v>ITM_X_P3</v>
      </c>
      <c r="AD2011" s="136" t="str">
        <f>IF(ISNA(VLOOKUP(AA2011,Sheet2!J:J,1,0)),"//","")</f>
        <v/>
      </c>
      <c r="AF2011" s="94" t="str">
        <f t="shared" si="571"/>
        <v/>
      </c>
      <c r="AG2011" t="b">
        <f t="shared" si="572"/>
        <v>1</v>
      </c>
    </row>
    <row r="2012" spans="1:33">
      <c r="A2012" s="216">
        <f t="shared" si="567"/>
        <v>2012</v>
      </c>
      <c r="B2012" s="217">
        <f t="shared" si="568"/>
        <v>1968</v>
      </c>
      <c r="C2012" s="86" t="s">
        <v>3819</v>
      </c>
      <c r="D2012" s="86">
        <v>4</v>
      </c>
      <c r="E2012" s="195" t="s">
        <v>527</v>
      </c>
      <c r="F2012" s="89" t="s">
        <v>2623</v>
      </c>
      <c r="G2012" s="92">
        <v>0</v>
      </c>
      <c r="H2012" s="92">
        <v>0</v>
      </c>
      <c r="I2012" s="156" t="s">
        <v>1</v>
      </c>
      <c r="J2012" s="87" t="s">
        <v>1406</v>
      </c>
      <c r="K2012" s="89" t="s">
        <v>4017</v>
      </c>
      <c r="L2012" s="90" t="s">
        <v>4878</v>
      </c>
      <c r="M2012" s="90" t="s">
        <v>4938</v>
      </c>
      <c r="N2012" s="90"/>
      <c r="O2012" s="90" t="s">
        <v>2535</v>
      </c>
      <c r="P2012" s="89" t="s">
        <v>2607</v>
      </c>
      <c r="Q2012" s="89"/>
      <c r="R2012" s="24"/>
      <c r="S2012" t="str">
        <f t="shared" si="573"/>
        <v>NOT EQUAL</v>
      </c>
      <c r="T2012" s="24" t="str">
        <f>IF(ISNA(VLOOKUP(AF2012,#REF!,1)),"//","")</f>
        <v/>
      </c>
      <c r="U2012" s="24"/>
      <c r="V2012">
        <f t="shared" si="574"/>
        <v>617</v>
      </c>
      <c r="W2012" s="81" t="s">
        <v>2736</v>
      </c>
      <c r="X2012" s="59" t="s">
        <v>2278</v>
      </c>
      <c r="Y2012" s="59" t="s">
        <v>2278</v>
      </c>
      <c r="Z2012" s="25" t="str">
        <f t="shared" si="555"/>
        <v/>
      </c>
      <c r="AA2012" s="25" t="str">
        <f t="shared" si="569"/>
        <v/>
      </c>
      <c r="AB2012" s="1">
        <f t="shared" si="556"/>
        <v>1968</v>
      </c>
      <c r="AC2012" t="str">
        <f t="shared" si="570"/>
        <v>ITM_X_P4</v>
      </c>
      <c r="AD2012" s="136" t="str">
        <f>IF(ISNA(VLOOKUP(AA2012,Sheet2!J:J,1,0)),"//","")</f>
        <v/>
      </c>
      <c r="AF2012" s="94" t="str">
        <f t="shared" si="571"/>
        <v/>
      </c>
      <c r="AG2012" t="b">
        <f t="shared" si="572"/>
        <v>1</v>
      </c>
    </row>
    <row r="2013" spans="1:33">
      <c r="A2013" s="216">
        <f t="shared" si="567"/>
        <v>2013</v>
      </c>
      <c r="B2013" s="217">
        <f t="shared" si="568"/>
        <v>1969</v>
      </c>
      <c r="C2013" s="86" t="s">
        <v>3819</v>
      </c>
      <c r="D2013" s="86">
        <v>5</v>
      </c>
      <c r="E2013" s="195" t="s">
        <v>527</v>
      </c>
      <c r="F2013" s="89" t="s">
        <v>2624</v>
      </c>
      <c r="G2013" s="92">
        <v>0</v>
      </c>
      <c r="H2013" s="92">
        <v>0</v>
      </c>
      <c r="I2013" s="156" t="s">
        <v>1</v>
      </c>
      <c r="J2013" s="87" t="s">
        <v>1406</v>
      </c>
      <c r="K2013" s="89" t="s">
        <v>4017</v>
      </c>
      <c r="L2013" s="90" t="s">
        <v>4878</v>
      </c>
      <c r="M2013" s="90" t="s">
        <v>4938</v>
      </c>
      <c r="N2013" s="90"/>
      <c r="O2013" s="90" t="s">
        <v>2535</v>
      </c>
      <c r="P2013" s="89" t="s">
        <v>2608</v>
      </c>
      <c r="Q2013" s="89"/>
      <c r="R2013" s="24"/>
      <c r="S2013" t="str">
        <f t="shared" si="573"/>
        <v>NOT EQUAL</v>
      </c>
      <c r="T2013" s="24" t="str">
        <f>IF(ISNA(VLOOKUP(AF2013,#REF!,1)),"//","")</f>
        <v/>
      </c>
      <c r="U2013" s="24"/>
      <c r="V2013">
        <f t="shared" si="574"/>
        <v>617</v>
      </c>
      <c r="W2013" s="81" t="s">
        <v>2736</v>
      </c>
      <c r="X2013" s="59" t="s">
        <v>2278</v>
      </c>
      <c r="Y2013" s="59" t="s">
        <v>2278</v>
      </c>
      <c r="Z2013" s="25" t="str">
        <f t="shared" si="555"/>
        <v/>
      </c>
      <c r="AA2013" s="25" t="str">
        <f t="shared" si="569"/>
        <v/>
      </c>
      <c r="AB2013" s="1">
        <f t="shared" si="556"/>
        <v>1969</v>
      </c>
      <c r="AC2013" t="str">
        <f t="shared" si="570"/>
        <v>ITM_X_P5</v>
      </c>
      <c r="AD2013" s="136" t="str">
        <f>IF(ISNA(VLOOKUP(AA2013,Sheet2!J:J,1,0)),"//","")</f>
        <v/>
      </c>
      <c r="AF2013" s="94" t="str">
        <f t="shared" si="571"/>
        <v/>
      </c>
      <c r="AG2013" t="b">
        <f t="shared" si="572"/>
        <v>1</v>
      </c>
    </row>
    <row r="2014" spans="1:33">
      <c r="A2014" s="216">
        <f t="shared" si="567"/>
        <v>2014</v>
      </c>
      <c r="B2014" s="217">
        <f t="shared" si="568"/>
        <v>1970</v>
      </c>
      <c r="C2014" s="86" t="s">
        <v>3819</v>
      </c>
      <c r="D2014" s="86">
        <v>6</v>
      </c>
      <c r="E2014" s="195" t="s">
        <v>527</v>
      </c>
      <c r="F2014" s="89" t="s">
        <v>2625</v>
      </c>
      <c r="G2014" s="92">
        <v>0</v>
      </c>
      <c r="H2014" s="92">
        <v>0</v>
      </c>
      <c r="I2014" s="156" t="s">
        <v>1</v>
      </c>
      <c r="J2014" s="87" t="s">
        <v>1406</v>
      </c>
      <c r="K2014" s="89" t="s">
        <v>4017</v>
      </c>
      <c r="L2014" s="90" t="s">
        <v>4878</v>
      </c>
      <c r="M2014" s="90" t="s">
        <v>4938</v>
      </c>
      <c r="N2014" s="90"/>
      <c r="O2014" s="90" t="s">
        <v>2535</v>
      </c>
      <c r="P2014" s="89" t="s">
        <v>2609</v>
      </c>
      <c r="Q2014" s="89"/>
      <c r="R2014" s="24"/>
      <c r="S2014" t="str">
        <f t="shared" si="573"/>
        <v>NOT EQUAL</v>
      </c>
      <c r="T2014" s="24" t="str">
        <f>IF(ISNA(VLOOKUP(AF2014,#REF!,1)),"//","")</f>
        <v/>
      </c>
      <c r="U2014" s="24"/>
      <c r="V2014">
        <f t="shared" si="574"/>
        <v>617</v>
      </c>
      <c r="W2014" s="81" t="s">
        <v>2736</v>
      </c>
      <c r="X2014" s="59" t="s">
        <v>2278</v>
      </c>
      <c r="Y2014" s="59" t="s">
        <v>2278</v>
      </c>
      <c r="Z2014" s="25" t="str">
        <f t="shared" si="555"/>
        <v/>
      </c>
      <c r="AA2014" s="25" t="str">
        <f t="shared" si="569"/>
        <v/>
      </c>
      <c r="AB2014" s="1">
        <f t="shared" si="556"/>
        <v>1970</v>
      </c>
      <c r="AC2014" t="str">
        <f t="shared" si="570"/>
        <v>ITM_X_P6</v>
      </c>
      <c r="AD2014" s="136" t="str">
        <f>IF(ISNA(VLOOKUP(AA2014,Sheet2!J:J,1,0)),"//","")</f>
        <v/>
      </c>
      <c r="AF2014" s="94" t="str">
        <f t="shared" si="571"/>
        <v/>
      </c>
      <c r="AG2014" t="b">
        <f t="shared" si="572"/>
        <v>1</v>
      </c>
    </row>
    <row r="2015" spans="1:33">
      <c r="A2015" s="216">
        <f t="shared" si="567"/>
        <v>2015</v>
      </c>
      <c r="B2015" s="217">
        <f t="shared" si="568"/>
        <v>1971</v>
      </c>
      <c r="C2015" s="86" t="s">
        <v>3819</v>
      </c>
      <c r="D2015" s="86">
        <v>7</v>
      </c>
      <c r="E2015" s="195" t="s">
        <v>527</v>
      </c>
      <c r="F2015" s="89" t="s">
        <v>2626</v>
      </c>
      <c r="G2015" s="92">
        <v>0</v>
      </c>
      <c r="H2015" s="92">
        <v>0</v>
      </c>
      <c r="I2015" s="156" t="s">
        <v>1</v>
      </c>
      <c r="J2015" s="87" t="s">
        <v>1406</v>
      </c>
      <c r="K2015" s="89" t="s">
        <v>4017</v>
      </c>
      <c r="L2015" s="90" t="s">
        <v>4878</v>
      </c>
      <c r="M2015" s="90" t="s">
        <v>4938</v>
      </c>
      <c r="N2015" s="90"/>
      <c r="O2015" s="90" t="s">
        <v>2535</v>
      </c>
      <c r="P2015" s="89" t="s">
        <v>2610</v>
      </c>
      <c r="Q2015" s="89"/>
      <c r="R2015" s="24"/>
      <c r="S2015" t="str">
        <f t="shared" si="573"/>
        <v>NOT EQUAL</v>
      </c>
      <c r="T2015" s="24" t="str">
        <f>IF(ISNA(VLOOKUP(AF2015,#REF!,1)),"//","")</f>
        <v/>
      </c>
      <c r="U2015" s="24"/>
      <c r="V2015">
        <f t="shared" si="574"/>
        <v>617</v>
      </c>
      <c r="W2015" s="81" t="s">
        <v>2736</v>
      </c>
      <c r="X2015" s="59" t="s">
        <v>2278</v>
      </c>
      <c r="Y2015" s="59" t="s">
        <v>2278</v>
      </c>
      <c r="Z2015" s="25" t="str">
        <f t="shared" ref="Z2015:Z2078" si="57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69"/>
        <v/>
      </c>
      <c r="AB2015" s="1">
        <f t="shared" ref="AB2015:AB2078" si="576">B2015</f>
        <v>1971</v>
      </c>
      <c r="AC2015" t="str">
        <f t="shared" si="570"/>
        <v>ITM_X_f1</v>
      </c>
      <c r="AD2015" s="136" t="str">
        <f>IF(ISNA(VLOOKUP(AA2015,Sheet2!J:J,1,0)),"//","")</f>
        <v/>
      </c>
      <c r="AF2015" s="94" t="str">
        <f t="shared" si="571"/>
        <v/>
      </c>
      <c r="AG2015" t="b">
        <f t="shared" si="572"/>
        <v>1</v>
      </c>
    </row>
    <row r="2016" spans="1:33">
      <c r="A2016" s="216">
        <f t="shared" si="567"/>
        <v>2016</v>
      </c>
      <c r="B2016" s="217">
        <f t="shared" si="568"/>
        <v>1972</v>
      </c>
      <c r="C2016" s="86" t="s">
        <v>3819</v>
      </c>
      <c r="D2016" s="86">
        <v>8</v>
      </c>
      <c r="E2016" s="195" t="s">
        <v>527</v>
      </c>
      <c r="F2016" s="89" t="s">
        <v>2627</v>
      </c>
      <c r="G2016" s="92">
        <v>0</v>
      </c>
      <c r="H2016" s="92">
        <v>0</v>
      </c>
      <c r="I2016" s="156" t="s">
        <v>1</v>
      </c>
      <c r="J2016" s="87" t="s">
        <v>1406</v>
      </c>
      <c r="K2016" s="89" t="s">
        <v>4017</v>
      </c>
      <c r="L2016" s="90" t="s">
        <v>4878</v>
      </c>
      <c r="M2016" s="90" t="s">
        <v>4938</v>
      </c>
      <c r="N2016" s="90"/>
      <c r="O2016" s="90" t="s">
        <v>2535</v>
      </c>
      <c r="P2016" s="89" t="s">
        <v>2611</v>
      </c>
      <c r="Q2016" s="89"/>
      <c r="R2016" s="24"/>
      <c r="S2016" t="str">
        <f t="shared" si="573"/>
        <v>NOT EQUAL</v>
      </c>
      <c r="T2016" s="24" t="str">
        <f>IF(ISNA(VLOOKUP(AF2016,#REF!,1)),"//","")</f>
        <v/>
      </c>
      <c r="U2016" s="24"/>
      <c r="V2016">
        <f t="shared" si="574"/>
        <v>617</v>
      </c>
      <c r="W2016" s="81" t="s">
        <v>2736</v>
      </c>
      <c r="X2016" s="59" t="s">
        <v>2278</v>
      </c>
      <c r="Y2016" s="59" t="s">
        <v>2278</v>
      </c>
      <c r="Z2016" s="25" t="str">
        <f t="shared" si="575"/>
        <v/>
      </c>
      <c r="AA2016" s="25" t="str">
        <f t="shared" si="569"/>
        <v/>
      </c>
      <c r="AB2016" s="1">
        <f t="shared" si="576"/>
        <v>1972</v>
      </c>
      <c r="AC2016" t="str">
        <f t="shared" si="570"/>
        <v>ITM_X_f2</v>
      </c>
      <c r="AD2016" s="136" t="str">
        <f>IF(ISNA(VLOOKUP(AA2016,Sheet2!J:J,1,0)),"//","")</f>
        <v/>
      </c>
      <c r="AF2016" s="94" t="str">
        <f t="shared" si="571"/>
        <v/>
      </c>
      <c r="AG2016" t="b">
        <f t="shared" si="572"/>
        <v>1</v>
      </c>
    </row>
    <row r="2017" spans="1:33">
      <c r="A2017" s="216">
        <f t="shared" si="567"/>
        <v>2017</v>
      </c>
      <c r="B2017" s="217">
        <f t="shared" si="568"/>
        <v>1973</v>
      </c>
      <c r="C2017" s="86" t="s">
        <v>3819</v>
      </c>
      <c r="D2017" s="86">
        <v>9</v>
      </c>
      <c r="E2017" s="195" t="s">
        <v>527</v>
      </c>
      <c r="F2017" s="89" t="s">
        <v>2628</v>
      </c>
      <c r="G2017" s="92">
        <v>0</v>
      </c>
      <c r="H2017" s="92">
        <v>0</v>
      </c>
      <c r="I2017" s="156" t="s">
        <v>1</v>
      </c>
      <c r="J2017" s="87" t="s">
        <v>1406</v>
      </c>
      <c r="K2017" s="89" t="s">
        <v>4017</v>
      </c>
      <c r="L2017" s="90" t="s">
        <v>4878</v>
      </c>
      <c r="M2017" s="90" t="s">
        <v>4938</v>
      </c>
      <c r="N2017" s="90"/>
      <c r="O2017" s="90" t="s">
        <v>2535</v>
      </c>
      <c r="P2017" s="89" t="s">
        <v>2612</v>
      </c>
      <c r="Q2017" s="89"/>
      <c r="R2017" s="24"/>
      <c r="S2017" t="str">
        <f t="shared" si="573"/>
        <v>NOT EQUAL</v>
      </c>
      <c r="T2017" s="24" t="str">
        <f>IF(ISNA(VLOOKUP(AF2017,#REF!,1)),"//","")</f>
        <v/>
      </c>
      <c r="U2017" s="24"/>
      <c r="V2017">
        <f t="shared" si="574"/>
        <v>617</v>
      </c>
      <c r="W2017" s="81" t="s">
        <v>2736</v>
      </c>
      <c r="X2017" s="59" t="s">
        <v>2278</v>
      </c>
      <c r="Y2017" s="59" t="s">
        <v>2278</v>
      </c>
      <c r="Z2017" s="25" t="str">
        <f t="shared" si="575"/>
        <v/>
      </c>
      <c r="AA2017" s="25" t="str">
        <f t="shared" si="569"/>
        <v/>
      </c>
      <c r="AB2017" s="1">
        <f t="shared" si="576"/>
        <v>1973</v>
      </c>
      <c r="AC2017" t="str">
        <f t="shared" si="570"/>
        <v>ITM_X_f3</v>
      </c>
      <c r="AD2017" s="136" t="str">
        <f>IF(ISNA(VLOOKUP(AA2017,Sheet2!J:J,1,0)),"//","")</f>
        <v/>
      </c>
      <c r="AF2017" s="94" t="str">
        <f t="shared" si="571"/>
        <v/>
      </c>
      <c r="AG2017" t="b">
        <f t="shared" si="572"/>
        <v>1</v>
      </c>
    </row>
    <row r="2018" spans="1:33">
      <c r="A2018" s="216">
        <f t="shared" si="567"/>
        <v>2018</v>
      </c>
      <c r="B2018" s="217">
        <f t="shared" si="568"/>
        <v>1974</v>
      </c>
      <c r="C2018" s="86" t="s">
        <v>3819</v>
      </c>
      <c r="D2018" s="86">
        <v>10</v>
      </c>
      <c r="E2018" s="195" t="s">
        <v>527</v>
      </c>
      <c r="F2018" s="89" t="s">
        <v>2629</v>
      </c>
      <c r="G2018" s="92">
        <v>0</v>
      </c>
      <c r="H2018" s="92">
        <v>0</v>
      </c>
      <c r="I2018" s="156" t="s">
        <v>1</v>
      </c>
      <c r="J2018" s="87" t="s">
        <v>1406</v>
      </c>
      <c r="K2018" s="89" t="s">
        <v>4017</v>
      </c>
      <c r="L2018" s="90" t="s">
        <v>4878</v>
      </c>
      <c r="M2018" s="90" t="s">
        <v>4938</v>
      </c>
      <c r="N2018" s="90"/>
      <c r="O2018" s="90" t="s">
        <v>2535</v>
      </c>
      <c r="P2018" s="89" t="s">
        <v>2613</v>
      </c>
      <c r="Q2018" s="89"/>
      <c r="R2018" s="24"/>
      <c r="S2018" t="str">
        <f t="shared" si="573"/>
        <v>NOT EQUAL</v>
      </c>
      <c r="T2018" s="24" t="str">
        <f>IF(ISNA(VLOOKUP(AF2018,#REF!,1)),"//","")</f>
        <v/>
      </c>
      <c r="U2018" s="24"/>
      <c r="V2018">
        <f t="shared" si="574"/>
        <v>617</v>
      </c>
      <c r="W2018" s="81" t="s">
        <v>2736</v>
      </c>
      <c r="X2018" s="59" t="s">
        <v>2278</v>
      </c>
      <c r="Y2018" s="59" t="s">
        <v>2278</v>
      </c>
      <c r="Z2018" s="25" t="str">
        <f t="shared" si="575"/>
        <v/>
      </c>
      <c r="AA2018" s="25" t="str">
        <f t="shared" si="569"/>
        <v/>
      </c>
      <c r="AB2018" s="1">
        <f t="shared" si="576"/>
        <v>1974</v>
      </c>
      <c r="AC2018" t="str">
        <f t="shared" si="570"/>
        <v>ITM_X_f4</v>
      </c>
      <c r="AD2018" s="136" t="str">
        <f>IF(ISNA(VLOOKUP(AA2018,Sheet2!J:J,1,0)),"//","")</f>
        <v/>
      </c>
      <c r="AF2018" s="94" t="str">
        <f t="shared" si="571"/>
        <v/>
      </c>
      <c r="AG2018" t="b">
        <f t="shared" si="572"/>
        <v>1</v>
      </c>
    </row>
    <row r="2019" spans="1:33">
      <c r="A2019" s="216">
        <f t="shared" si="567"/>
        <v>2019</v>
      </c>
      <c r="B2019" s="217">
        <f t="shared" si="568"/>
        <v>1975</v>
      </c>
      <c r="C2019" s="86" t="s">
        <v>3819</v>
      </c>
      <c r="D2019" s="86">
        <v>11</v>
      </c>
      <c r="E2019" s="195" t="s">
        <v>527</v>
      </c>
      <c r="F2019" s="89" t="s">
        <v>2630</v>
      </c>
      <c r="G2019" s="92">
        <v>0</v>
      </c>
      <c r="H2019" s="92">
        <v>0</v>
      </c>
      <c r="I2019" s="156" t="s">
        <v>1</v>
      </c>
      <c r="J2019" s="87" t="s">
        <v>1406</v>
      </c>
      <c r="K2019" s="89" t="s">
        <v>4017</v>
      </c>
      <c r="L2019" s="90" t="s">
        <v>4878</v>
      </c>
      <c r="M2019" s="90" t="s">
        <v>4938</v>
      </c>
      <c r="N2019" s="90"/>
      <c r="O2019" s="90" t="s">
        <v>2535</v>
      </c>
      <c r="P2019" s="89" t="s">
        <v>2614</v>
      </c>
      <c r="Q2019" s="89"/>
      <c r="R2019" s="24"/>
      <c r="S2019" t="str">
        <f t="shared" si="573"/>
        <v>NOT EQUAL</v>
      </c>
      <c r="T2019" s="24" t="str">
        <f>IF(ISNA(VLOOKUP(AF2019,#REF!,1)),"//","")</f>
        <v/>
      </c>
      <c r="U2019" s="24"/>
      <c r="V2019">
        <f t="shared" si="574"/>
        <v>617</v>
      </c>
      <c r="W2019" s="81" t="s">
        <v>2736</v>
      </c>
      <c r="X2019" s="59" t="s">
        <v>2278</v>
      </c>
      <c r="Y2019" s="59" t="s">
        <v>2278</v>
      </c>
      <c r="Z2019" s="25" t="str">
        <f t="shared" si="575"/>
        <v/>
      </c>
      <c r="AA2019" s="25" t="str">
        <f t="shared" si="569"/>
        <v/>
      </c>
      <c r="AB2019" s="1">
        <f t="shared" si="576"/>
        <v>1975</v>
      </c>
      <c r="AC2019" t="str">
        <f t="shared" si="570"/>
        <v>ITM_X_f5</v>
      </c>
      <c r="AD2019" s="136" t="str">
        <f>IF(ISNA(VLOOKUP(AA2019,Sheet2!J:J,1,0)),"//","")</f>
        <v/>
      </c>
      <c r="AF2019" s="94" t="str">
        <f t="shared" si="571"/>
        <v/>
      </c>
      <c r="AG2019" t="b">
        <f t="shared" si="572"/>
        <v>1</v>
      </c>
    </row>
    <row r="2020" spans="1:33">
      <c r="A2020" s="216">
        <f t="shared" si="567"/>
        <v>2020</v>
      </c>
      <c r="B2020" s="217">
        <f t="shared" si="568"/>
        <v>1976</v>
      </c>
      <c r="C2020" s="86" t="s">
        <v>3819</v>
      </c>
      <c r="D2020" s="86">
        <v>12</v>
      </c>
      <c r="E2020" s="195" t="s">
        <v>527</v>
      </c>
      <c r="F2020" s="89" t="s">
        <v>2631</v>
      </c>
      <c r="G2020" s="92">
        <v>0</v>
      </c>
      <c r="H2020" s="92">
        <v>0</v>
      </c>
      <c r="I2020" s="156" t="s">
        <v>1</v>
      </c>
      <c r="J2020" s="87" t="s">
        <v>1406</v>
      </c>
      <c r="K2020" s="89" t="s">
        <v>4017</v>
      </c>
      <c r="L2020" s="90" t="s">
        <v>4878</v>
      </c>
      <c r="M2020" s="90" t="s">
        <v>4938</v>
      </c>
      <c r="N2020" s="90"/>
      <c r="O2020" s="90" t="s">
        <v>2535</v>
      </c>
      <c r="P2020" s="89" t="s">
        <v>2615</v>
      </c>
      <c r="Q2020" s="89"/>
      <c r="R2020" s="24"/>
      <c r="S2020" t="str">
        <f t="shared" si="573"/>
        <v>NOT EQUAL</v>
      </c>
      <c r="T2020" s="24" t="str">
        <f>IF(ISNA(VLOOKUP(AF2020,#REF!,1)),"//","")</f>
        <v/>
      </c>
      <c r="U2020" s="24"/>
      <c r="V2020">
        <f t="shared" si="574"/>
        <v>617</v>
      </c>
      <c r="W2020" s="81" t="s">
        <v>2736</v>
      </c>
      <c r="X2020" s="59" t="s">
        <v>2278</v>
      </c>
      <c r="Y2020" s="59" t="s">
        <v>2278</v>
      </c>
      <c r="Z2020" s="25" t="str">
        <f t="shared" si="575"/>
        <v/>
      </c>
      <c r="AA2020" s="25" t="str">
        <f t="shared" si="569"/>
        <v/>
      </c>
      <c r="AB2020" s="1">
        <f t="shared" si="576"/>
        <v>1976</v>
      </c>
      <c r="AC2020" t="str">
        <f t="shared" si="570"/>
        <v>ITM_X_f6</v>
      </c>
      <c r="AD2020" s="136" t="str">
        <f>IF(ISNA(VLOOKUP(AA2020,Sheet2!J:J,1,0)),"//","")</f>
        <v/>
      </c>
      <c r="AF2020" s="94" t="str">
        <f t="shared" si="571"/>
        <v/>
      </c>
      <c r="AG2020" t="b">
        <f t="shared" si="572"/>
        <v>1</v>
      </c>
    </row>
    <row r="2021" spans="1:33">
      <c r="A2021" s="216">
        <f t="shared" si="567"/>
        <v>2021</v>
      </c>
      <c r="B2021" s="217">
        <f t="shared" si="568"/>
        <v>1977</v>
      </c>
      <c r="C2021" s="86" t="s">
        <v>3819</v>
      </c>
      <c r="D2021" s="86">
        <v>13</v>
      </c>
      <c r="E2021" s="195" t="s">
        <v>527</v>
      </c>
      <c r="F2021" s="89" t="s">
        <v>2632</v>
      </c>
      <c r="G2021" s="92">
        <v>0</v>
      </c>
      <c r="H2021" s="92">
        <v>0</v>
      </c>
      <c r="I2021" s="156" t="s">
        <v>1</v>
      </c>
      <c r="J2021" s="87" t="s">
        <v>1406</v>
      </c>
      <c r="K2021" s="89" t="s">
        <v>4017</v>
      </c>
      <c r="L2021" s="90" t="s">
        <v>4878</v>
      </c>
      <c r="M2021" s="90" t="s">
        <v>4938</v>
      </c>
      <c r="N2021" s="90"/>
      <c r="O2021" s="90" t="s">
        <v>2535</v>
      </c>
      <c r="P2021" s="89" t="s">
        <v>2616</v>
      </c>
      <c r="Q2021" s="89"/>
      <c r="R2021" s="24"/>
      <c r="S2021" t="str">
        <f t="shared" si="573"/>
        <v>NOT EQUAL</v>
      </c>
      <c r="T2021" s="24" t="str">
        <f>IF(ISNA(VLOOKUP(AF2021,#REF!,1)),"//","")</f>
        <v/>
      </c>
      <c r="U2021" s="24"/>
      <c r="V2021">
        <f t="shared" si="574"/>
        <v>617</v>
      </c>
      <c r="W2021" s="81" t="s">
        <v>2736</v>
      </c>
      <c r="X2021" s="59" t="s">
        <v>2278</v>
      </c>
      <c r="Y2021" s="59" t="s">
        <v>2278</v>
      </c>
      <c r="Z2021" s="25" t="str">
        <f t="shared" si="575"/>
        <v/>
      </c>
      <c r="AA2021" s="25" t="str">
        <f t="shared" si="569"/>
        <v/>
      </c>
      <c r="AB2021" s="1">
        <f t="shared" si="576"/>
        <v>1977</v>
      </c>
      <c r="AC2021" t="str">
        <f t="shared" si="570"/>
        <v>ITM_X_g1</v>
      </c>
      <c r="AD2021" s="136" t="str">
        <f>IF(ISNA(VLOOKUP(AA2021,Sheet2!J:J,1,0)),"//","")</f>
        <v/>
      </c>
      <c r="AF2021" s="94" t="str">
        <f t="shared" si="571"/>
        <v/>
      </c>
      <c r="AG2021" t="b">
        <f t="shared" si="572"/>
        <v>1</v>
      </c>
    </row>
    <row r="2022" spans="1:33">
      <c r="A2022" s="216">
        <f t="shared" si="567"/>
        <v>2022</v>
      </c>
      <c r="B2022" s="217">
        <f t="shared" si="568"/>
        <v>1978</v>
      </c>
      <c r="C2022" s="86" t="s">
        <v>3819</v>
      </c>
      <c r="D2022" s="86">
        <v>14</v>
      </c>
      <c r="E2022" s="195" t="s">
        <v>527</v>
      </c>
      <c r="F2022" s="89" t="s">
        <v>2633</v>
      </c>
      <c r="G2022" s="92">
        <v>0</v>
      </c>
      <c r="H2022" s="92">
        <v>0</v>
      </c>
      <c r="I2022" s="156" t="s">
        <v>1</v>
      </c>
      <c r="J2022" s="87" t="s">
        <v>1406</v>
      </c>
      <c r="K2022" s="89" t="s">
        <v>4017</v>
      </c>
      <c r="L2022" s="90" t="s">
        <v>4878</v>
      </c>
      <c r="M2022" s="90" t="s">
        <v>4938</v>
      </c>
      <c r="N2022" s="90"/>
      <c r="O2022" s="90" t="s">
        <v>2535</v>
      </c>
      <c r="P2022" s="89" t="s">
        <v>2617</v>
      </c>
      <c r="Q2022" s="89"/>
      <c r="R2022" s="24"/>
      <c r="S2022" t="str">
        <f t="shared" si="573"/>
        <v>NOT EQUAL</v>
      </c>
      <c r="T2022" s="24" t="str">
        <f>IF(ISNA(VLOOKUP(AF2022,#REF!,1)),"//","")</f>
        <v/>
      </c>
      <c r="U2022" s="24"/>
      <c r="V2022">
        <f t="shared" si="574"/>
        <v>617</v>
      </c>
      <c r="W2022" s="81" t="s">
        <v>2736</v>
      </c>
      <c r="X2022" s="59" t="s">
        <v>2278</v>
      </c>
      <c r="Y2022" s="59" t="s">
        <v>2278</v>
      </c>
      <c r="Z2022" s="25" t="str">
        <f t="shared" si="575"/>
        <v/>
      </c>
      <c r="AA2022" s="25" t="str">
        <f t="shared" si="569"/>
        <v/>
      </c>
      <c r="AB2022" s="1">
        <f t="shared" si="576"/>
        <v>1978</v>
      </c>
      <c r="AC2022" t="str">
        <f t="shared" si="570"/>
        <v>ITM_X_g2</v>
      </c>
      <c r="AD2022" s="136" t="str">
        <f>IF(ISNA(VLOOKUP(AA2022,Sheet2!J:J,1,0)),"//","")</f>
        <v/>
      </c>
      <c r="AF2022" s="94" t="str">
        <f t="shared" si="571"/>
        <v/>
      </c>
      <c r="AG2022" t="b">
        <f t="shared" si="572"/>
        <v>1</v>
      </c>
    </row>
    <row r="2023" spans="1:33">
      <c r="A2023" s="216">
        <f t="shared" si="567"/>
        <v>2023</v>
      </c>
      <c r="B2023" s="217">
        <f t="shared" si="568"/>
        <v>1979</v>
      </c>
      <c r="C2023" s="86" t="s">
        <v>3819</v>
      </c>
      <c r="D2023" s="86">
        <v>15</v>
      </c>
      <c r="E2023" s="195" t="s">
        <v>527</v>
      </c>
      <c r="F2023" s="89" t="s">
        <v>2634</v>
      </c>
      <c r="G2023" s="92">
        <v>0</v>
      </c>
      <c r="H2023" s="92">
        <v>0</v>
      </c>
      <c r="I2023" s="156" t="s">
        <v>1</v>
      </c>
      <c r="J2023" s="87" t="s">
        <v>1406</v>
      </c>
      <c r="K2023" s="89" t="s">
        <v>4017</v>
      </c>
      <c r="L2023" s="90" t="s">
        <v>4878</v>
      </c>
      <c r="M2023" s="90" t="s">
        <v>4938</v>
      </c>
      <c r="N2023" s="90"/>
      <c r="O2023" s="90" t="s">
        <v>2535</v>
      </c>
      <c r="P2023" s="89" t="s">
        <v>2618</v>
      </c>
      <c r="Q2023" s="89"/>
      <c r="R2023" s="24"/>
      <c r="S2023" t="str">
        <f t="shared" si="573"/>
        <v>NOT EQUAL</v>
      </c>
      <c r="T2023" s="24" t="str">
        <f>IF(ISNA(VLOOKUP(AF2023,#REF!,1)),"//","")</f>
        <v/>
      </c>
      <c r="U2023" s="24"/>
      <c r="V2023">
        <f t="shared" si="574"/>
        <v>617</v>
      </c>
      <c r="W2023" s="81" t="s">
        <v>2736</v>
      </c>
      <c r="X2023" s="59" t="s">
        <v>2278</v>
      </c>
      <c r="Y2023" s="59" t="s">
        <v>2278</v>
      </c>
      <c r="Z2023" s="25" t="str">
        <f t="shared" si="575"/>
        <v/>
      </c>
      <c r="AA2023" s="25" t="str">
        <f t="shared" si="569"/>
        <v/>
      </c>
      <c r="AB2023" s="1">
        <f t="shared" si="576"/>
        <v>1979</v>
      </c>
      <c r="AC2023" t="str">
        <f t="shared" si="570"/>
        <v>ITM_X_g3</v>
      </c>
      <c r="AD2023" s="136" t="str">
        <f>IF(ISNA(VLOOKUP(AA2023,Sheet2!J:J,1,0)),"//","")</f>
        <v/>
      </c>
      <c r="AF2023" s="94" t="str">
        <f t="shared" si="571"/>
        <v/>
      </c>
      <c r="AG2023" t="b">
        <f t="shared" si="572"/>
        <v>1</v>
      </c>
    </row>
    <row r="2024" spans="1:33">
      <c r="A2024" s="216">
        <f t="shared" si="567"/>
        <v>2024</v>
      </c>
      <c r="B2024" s="217">
        <f t="shared" si="568"/>
        <v>1980</v>
      </c>
      <c r="C2024" s="86" t="s">
        <v>3819</v>
      </c>
      <c r="D2024" s="86">
        <v>16</v>
      </c>
      <c r="E2024" s="195" t="s">
        <v>527</v>
      </c>
      <c r="F2024" s="89" t="s">
        <v>2635</v>
      </c>
      <c r="G2024" s="92">
        <v>0</v>
      </c>
      <c r="H2024" s="92">
        <v>0</v>
      </c>
      <c r="I2024" s="156" t="s">
        <v>1</v>
      </c>
      <c r="J2024" s="87" t="s">
        <v>1406</v>
      </c>
      <c r="K2024" s="89" t="s">
        <v>4017</v>
      </c>
      <c r="L2024" s="90" t="s">
        <v>4878</v>
      </c>
      <c r="M2024" s="90" t="s">
        <v>4938</v>
      </c>
      <c r="N2024" s="90"/>
      <c r="O2024" s="90" t="s">
        <v>2535</v>
      </c>
      <c r="P2024" s="89" t="s">
        <v>2619</v>
      </c>
      <c r="Q2024" s="89"/>
      <c r="R2024" s="24"/>
      <c r="S2024" t="str">
        <f t="shared" si="573"/>
        <v>NOT EQUAL</v>
      </c>
      <c r="T2024" s="24" t="str">
        <f>IF(ISNA(VLOOKUP(AF2024,#REF!,1)),"//","")</f>
        <v/>
      </c>
      <c r="U2024" s="24"/>
      <c r="V2024">
        <f t="shared" si="574"/>
        <v>617</v>
      </c>
      <c r="W2024" s="81" t="s">
        <v>2736</v>
      </c>
      <c r="X2024" s="59" t="s">
        <v>2278</v>
      </c>
      <c r="Y2024" s="59" t="s">
        <v>2278</v>
      </c>
      <c r="Z2024" s="25" t="str">
        <f t="shared" si="575"/>
        <v/>
      </c>
      <c r="AA2024" s="25" t="str">
        <f t="shared" si="569"/>
        <v/>
      </c>
      <c r="AB2024" s="1">
        <f t="shared" si="576"/>
        <v>1980</v>
      </c>
      <c r="AC2024" t="str">
        <f t="shared" si="570"/>
        <v>ITM_X_g4</v>
      </c>
      <c r="AD2024" s="136" t="str">
        <f>IF(ISNA(VLOOKUP(AA2024,Sheet2!J:J,1,0)),"//","")</f>
        <v/>
      </c>
      <c r="AF2024" s="94" t="str">
        <f t="shared" si="571"/>
        <v/>
      </c>
      <c r="AG2024" t="b">
        <f t="shared" si="572"/>
        <v>1</v>
      </c>
    </row>
    <row r="2025" spans="1:33">
      <c r="A2025" s="216">
        <f t="shared" si="567"/>
        <v>2025</v>
      </c>
      <c r="B2025" s="217">
        <f t="shared" si="568"/>
        <v>1981</v>
      </c>
      <c r="C2025" s="86" t="s">
        <v>3819</v>
      </c>
      <c r="D2025" s="86">
        <v>17</v>
      </c>
      <c r="E2025" s="195" t="s">
        <v>527</v>
      </c>
      <c r="F2025" s="89" t="s">
        <v>2636</v>
      </c>
      <c r="G2025" s="92">
        <v>0</v>
      </c>
      <c r="H2025" s="92">
        <v>0</v>
      </c>
      <c r="I2025" s="156" t="s">
        <v>1</v>
      </c>
      <c r="J2025" s="87" t="s">
        <v>1406</v>
      </c>
      <c r="K2025" s="89" t="s">
        <v>4017</v>
      </c>
      <c r="L2025" s="90" t="s">
        <v>4878</v>
      </c>
      <c r="M2025" s="90" t="s">
        <v>4938</v>
      </c>
      <c r="N2025" s="90"/>
      <c r="O2025" s="90" t="s">
        <v>2535</v>
      </c>
      <c r="P2025" s="89" t="s">
        <v>2620</v>
      </c>
      <c r="Q2025" s="89"/>
      <c r="R2025" s="24"/>
      <c r="S2025" t="str">
        <f t="shared" si="573"/>
        <v>NOT EQUAL</v>
      </c>
      <c r="T2025" s="24" t="str">
        <f>IF(ISNA(VLOOKUP(AF2025,#REF!,1)),"//","")</f>
        <v/>
      </c>
      <c r="U2025" s="24"/>
      <c r="V2025">
        <f t="shared" si="574"/>
        <v>617</v>
      </c>
      <c r="W2025" s="81" t="s">
        <v>2736</v>
      </c>
      <c r="X2025" s="59" t="s">
        <v>2278</v>
      </c>
      <c r="Y2025" s="59" t="s">
        <v>2278</v>
      </c>
      <c r="Z2025" s="25" t="str">
        <f t="shared" si="575"/>
        <v/>
      </c>
      <c r="AA2025" s="25" t="str">
        <f t="shared" si="569"/>
        <v/>
      </c>
      <c r="AB2025" s="1">
        <f t="shared" si="576"/>
        <v>1981</v>
      </c>
      <c r="AC2025" t="str">
        <f t="shared" si="570"/>
        <v>ITM_X_g5</v>
      </c>
      <c r="AD2025" s="136" t="str">
        <f>IF(ISNA(VLOOKUP(AA2025,Sheet2!J:J,1,0)),"//","")</f>
        <v/>
      </c>
      <c r="AF2025" s="94" t="str">
        <f t="shared" si="571"/>
        <v/>
      </c>
      <c r="AG2025" t="b">
        <f t="shared" si="572"/>
        <v>1</v>
      </c>
    </row>
    <row r="2026" spans="1:33">
      <c r="A2026" s="216">
        <f t="shared" si="567"/>
        <v>2026</v>
      </c>
      <c r="B2026" s="217">
        <f t="shared" si="568"/>
        <v>1982</v>
      </c>
      <c r="C2026" s="86" t="s">
        <v>3819</v>
      </c>
      <c r="D2026" s="86">
        <v>18</v>
      </c>
      <c r="E2026" s="195" t="s">
        <v>527</v>
      </c>
      <c r="F2026" s="89" t="s">
        <v>2637</v>
      </c>
      <c r="G2026" s="92">
        <v>0</v>
      </c>
      <c r="H2026" s="92">
        <v>0</v>
      </c>
      <c r="I2026" s="156" t="s">
        <v>1</v>
      </c>
      <c r="J2026" s="87" t="s">
        <v>1406</v>
      </c>
      <c r="K2026" s="89" t="s">
        <v>4017</v>
      </c>
      <c r="L2026" s="90" t="s">
        <v>4878</v>
      </c>
      <c r="M2026" s="90" t="s">
        <v>4938</v>
      </c>
      <c r="N2026" s="90"/>
      <c r="O2026" s="90" t="s">
        <v>2535</v>
      </c>
      <c r="P2026" s="89" t="s">
        <v>2621</v>
      </c>
      <c r="Q2026" s="89"/>
      <c r="R2026" s="24"/>
      <c r="S2026" t="str">
        <f t="shared" si="573"/>
        <v>NOT EQUAL</v>
      </c>
      <c r="T2026" s="24" t="str">
        <f>IF(ISNA(VLOOKUP(AF2026,#REF!,1)),"//","")</f>
        <v/>
      </c>
      <c r="U2026" s="24"/>
      <c r="V2026">
        <f t="shared" si="574"/>
        <v>617</v>
      </c>
      <c r="W2026" s="81" t="s">
        <v>2736</v>
      </c>
      <c r="X2026" s="59" t="s">
        <v>2278</v>
      </c>
      <c r="Y2026" s="59" t="s">
        <v>2278</v>
      </c>
      <c r="Z2026" s="25" t="str">
        <f t="shared" si="575"/>
        <v/>
      </c>
      <c r="AA2026" s="25" t="str">
        <f t="shared" si="569"/>
        <v/>
      </c>
      <c r="AB2026" s="1">
        <f t="shared" si="576"/>
        <v>1982</v>
      </c>
      <c r="AC2026" t="str">
        <f t="shared" si="570"/>
        <v>ITM_X_g6</v>
      </c>
      <c r="AD2026" s="136" t="str">
        <f>IF(ISNA(VLOOKUP(AA2026,Sheet2!J:J,1,0)),"//","")</f>
        <v/>
      </c>
      <c r="AF2026" s="94" t="str">
        <f t="shared" si="571"/>
        <v/>
      </c>
      <c r="AG2026" t="b">
        <f t="shared" si="572"/>
        <v>1</v>
      </c>
    </row>
    <row r="2027" spans="1:33">
      <c r="A2027" s="216">
        <f t="shared" si="567"/>
        <v>2027</v>
      </c>
      <c r="B2027" s="217">
        <f t="shared" si="568"/>
        <v>1983</v>
      </c>
      <c r="C2027" s="86" t="s">
        <v>3820</v>
      </c>
      <c r="D2027" s="86" t="s">
        <v>12</v>
      </c>
      <c r="E2027" s="195" t="s">
        <v>527</v>
      </c>
      <c r="F2027" s="89" t="s">
        <v>2679</v>
      </c>
      <c r="G2027" s="92">
        <v>1</v>
      </c>
      <c r="H2027" s="92">
        <v>18</v>
      </c>
      <c r="I2027" s="156" t="s">
        <v>1</v>
      </c>
      <c r="J2027" s="87" t="s">
        <v>1406</v>
      </c>
      <c r="K2027" s="89" t="s">
        <v>3853</v>
      </c>
      <c r="L2027" s="90" t="s">
        <v>4878</v>
      </c>
      <c r="M2027" s="90" t="s">
        <v>4938</v>
      </c>
      <c r="N2027" s="90"/>
      <c r="O2027" s="90"/>
      <c r="P2027" s="89" t="s">
        <v>2677</v>
      </c>
      <c r="Q2027" s="89"/>
      <c r="R2027" s="24"/>
      <c r="S2027" t="str">
        <f t="shared" si="573"/>
        <v>NOT EQUAL</v>
      </c>
      <c r="T2027" s="24" t="str">
        <f>IF(ISNA(VLOOKUP(AF2027,#REF!,1)),"//","")</f>
        <v/>
      </c>
      <c r="U2027" s="24"/>
      <c r="V2027">
        <f t="shared" si="574"/>
        <v>618</v>
      </c>
      <c r="W2027" s="81" t="s">
        <v>2736</v>
      </c>
      <c r="X2027" s="59" t="s">
        <v>2654</v>
      </c>
      <c r="Y2027" s="59" t="s">
        <v>2278</v>
      </c>
      <c r="Z2027" s="25" t="str">
        <f t="shared" si="575"/>
        <v>"X.SAVE"</v>
      </c>
      <c r="AA2027" s="25" t="str">
        <f t="shared" si="569"/>
        <v>X.SAVE</v>
      </c>
      <c r="AB2027" s="1">
        <f t="shared" si="576"/>
        <v>1983</v>
      </c>
      <c r="AC2027" t="str">
        <f t="shared" si="570"/>
        <v>ITM_XSAVE</v>
      </c>
      <c r="AD2027" s="136" t="str">
        <f>IF(ISNA(VLOOKUP(AA2027,Sheet2!J:J,1,0)),"//","")</f>
        <v>//</v>
      </c>
      <c r="AF2027" s="94" t="str">
        <f t="shared" si="571"/>
        <v>X.SAVE</v>
      </c>
      <c r="AG2027" t="b">
        <f t="shared" si="572"/>
        <v>1</v>
      </c>
    </row>
    <row r="2028" spans="1:33">
      <c r="A2028" s="216">
        <f t="shared" si="567"/>
        <v>2028</v>
      </c>
      <c r="B2028" s="217">
        <f t="shared" si="568"/>
        <v>1984</v>
      </c>
      <c r="C2028" s="86" t="s">
        <v>3821</v>
      </c>
      <c r="D2028" s="86" t="s">
        <v>12</v>
      </c>
      <c r="E2028" s="195" t="s">
        <v>527</v>
      </c>
      <c r="F2028" s="89" t="s">
        <v>2680</v>
      </c>
      <c r="G2028" s="92">
        <v>1</v>
      </c>
      <c r="H2028" s="92">
        <v>18</v>
      </c>
      <c r="I2028" s="156" t="s">
        <v>1</v>
      </c>
      <c r="J2028" s="87" t="s">
        <v>1406</v>
      </c>
      <c r="K2028" s="89" t="s">
        <v>4017</v>
      </c>
      <c r="L2028" s="90" t="s">
        <v>4878</v>
      </c>
      <c r="M2028" s="90" t="s">
        <v>4938</v>
      </c>
      <c r="N2028" s="90"/>
      <c r="O2028" s="86"/>
      <c r="P2028" s="89" t="s">
        <v>2678</v>
      </c>
      <c r="Q2028" s="89"/>
      <c r="R2028"/>
      <c r="S2028" t="str">
        <f t="shared" si="573"/>
        <v>NOT EQUAL</v>
      </c>
      <c r="T2028" t="str">
        <f>IF(ISNA(VLOOKUP(AF2028,#REF!,1)),"//","")</f>
        <v/>
      </c>
      <c r="U2028"/>
      <c r="V2028">
        <f t="shared" si="574"/>
        <v>619</v>
      </c>
      <c r="W2028" s="81" t="s">
        <v>2736</v>
      </c>
      <c r="X2028" s="59" t="s">
        <v>2654</v>
      </c>
      <c r="Y2028" s="59" t="s">
        <v>2278</v>
      </c>
      <c r="Z2028" s="25" t="str">
        <f t="shared" si="575"/>
        <v>"X.LOAD"</v>
      </c>
      <c r="AA2028" s="25" t="str">
        <f t="shared" si="569"/>
        <v>X.LOAD</v>
      </c>
      <c r="AB2028" s="1">
        <f t="shared" si="576"/>
        <v>1984</v>
      </c>
      <c r="AC2028" t="str">
        <f t="shared" si="570"/>
        <v>ITM_XLOAD</v>
      </c>
      <c r="AD2028" s="136" t="str">
        <f>IF(ISNA(VLOOKUP(AA2028,Sheet2!J:J,1,0)),"//","")</f>
        <v>//</v>
      </c>
      <c r="AF2028" s="94" t="str">
        <f t="shared" si="571"/>
        <v>X.LOAD</v>
      </c>
      <c r="AG2028" t="b">
        <f t="shared" si="572"/>
        <v>1</v>
      </c>
    </row>
    <row r="2029" spans="1:33" s="17" customFormat="1">
      <c r="A2029" s="216">
        <f t="shared" si="567"/>
        <v>2029</v>
      </c>
      <c r="B2029" s="217">
        <f t="shared" si="568"/>
        <v>1985</v>
      </c>
      <c r="C2029" s="95" t="s">
        <v>3839</v>
      </c>
      <c r="D2029" s="95" t="s">
        <v>7</v>
      </c>
      <c r="E2029" s="115" t="str">
        <f t="shared" ref="E2029:E2032" si="577">CHAR(34)&amp;IF(B2029&lt;10,"000",IF(B2029&lt;100,"00",IF(B2029&lt;1000,"0","")))&amp;$B2029&amp;CHAR(34)</f>
        <v>"1985"</v>
      </c>
      <c r="F2029" s="96" t="str">
        <f t="shared" ref="F2029:F2032" si="578">E2029</f>
        <v>"1985"</v>
      </c>
      <c r="G2029" s="162">
        <v>0</v>
      </c>
      <c r="H2029" s="162">
        <v>0</v>
      </c>
      <c r="I2029" s="152" t="s">
        <v>28</v>
      </c>
      <c r="J2029" s="97" t="s">
        <v>1407</v>
      </c>
      <c r="K2029" s="98" t="s">
        <v>3853</v>
      </c>
      <c r="L2029" s="17" t="s">
        <v>4878</v>
      </c>
      <c r="M2029" s="57" t="s">
        <v>4938</v>
      </c>
      <c r="P2029" s="116" t="str">
        <f t="shared" ref="P2029:P2032" si="579">"ITM_"&amp;IF(B2029&lt;10,"000",IF(B2029&lt;100,"00",IF(B2029&lt;1000,"0","")))&amp;$B2029</f>
        <v>ITM_1985</v>
      </c>
      <c r="Q2029" s="16"/>
      <c r="S2029" s="17" t="str">
        <f t="shared" si="573"/>
        <v/>
      </c>
      <c r="T2029" s="17" t="str">
        <f>IF(ISNA(VLOOKUP(AF2029,#REF!,1)),"//","")</f>
        <v/>
      </c>
      <c r="V2029">
        <f t="shared" ref="V2029:V2032" si="580">IF(AA2029&lt;&gt;"",V2028+1,V2028)</f>
        <v>619</v>
      </c>
      <c r="W2029" s="94" t="s">
        <v>2278</v>
      </c>
      <c r="X2029" s="98" t="s">
        <v>2278</v>
      </c>
      <c r="Y2029" s="98" t="s">
        <v>2278</v>
      </c>
      <c r="Z2029" s="25" t="str">
        <f t="shared" si="575"/>
        <v/>
      </c>
      <c r="AA2029" s="25" t="str">
        <f t="shared" ref="AA2029:AA2032" si="581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576"/>
        <v>1985</v>
      </c>
      <c r="AC2029" t="str">
        <f t="shared" ref="AC2029:AC2032" si="582">P2029</f>
        <v>ITM_1985</v>
      </c>
      <c r="AD2029" s="136" t="str">
        <f>IF(ISNA(VLOOKUP(AA2029,Sheet2!J:J,1,0)),"//","")</f>
        <v/>
      </c>
      <c r="AF2029" s="94" t="str">
        <f t="shared" ref="AF2029:AF2032" si="583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584">AA2029=AF2029</f>
        <v>1</v>
      </c>
    </row>
    <row r="2030" spans="1:33" s="17" customFormat="1">
      <c r="A2030" s="216">
        <f t="shared" si="567"/>
        <v>2030</v>
      </c>
      <c r="B2030" s="217">
        <f t="shared" si="568"/>
        <v>1986</v>
      </c>
      <c r="C2030" s="95" t="s">
        <v>3839</v>
      </c>
      <c r="D2030" s="95" t="s">
        <v>7</v>
      </c>
      <c r="E2030" s="115" t="str">
        <f t="shared" si="577"/>
        <v>"1986"</v>
      </c>
      <c r="F2030" s="96" t="str">
        <f t="shared" si="578"/>
        <v>"1986"</v>
      </c>
      <c r="G2030" s="162">
        <v>0</v>
      </c>
      <c r="H2030" s="162">
        <v>0</v>
      </c>
      <c r="I2030" s="152" t="s">
        <v>28</v>
      </c>
      <c r="J2030" s="97" t="s">
        <v>1407</v>
      </c>
      <c r="K2030" s="98" t="s">
        <v>3853</v>
      </c>
      <c r="L2030" s="17" t="s">
        <v>4878</v>
      </c>
      <c r="M2030" s="57" t="s">
        <v>4938</v>
      </c>
      <c r="P2030" s="116" t="str">
        <f t="shared" si="579"/>
        <v>ITM_1986</v>
      </c>
      <c r="Q2030" s="16"/>
      <c r="S2030" s="17" t="str">
        <f t="shared" si="573"/>
        <v/>
      </c>
      <c r="T2030" s="17" t="str">
        <f>IF(ISNA(VLOOKUP(AF2030,#REF!,1)),"//","")</f>
        <v/>
      </c>
      <c r="V2030">
        <f t="shared" si="580"/>
        <v>619</v>
      </c>
      <c r="W2030" s="94" t="s">
        <v>2278</v>
      </c>
      <c r="X2030" s="98" t="s">
        <v>2278</v>
      </c>
      <c r="Y2030" s="98" t="s">
        <v>2278</v>
      </c>
      <c r="Z2030" s="25" t="str">
        <f t="shared" si="575"/>
        <v/>
      </c>
      <c r="AA2030" s="25" t="str">
        <f t="shared" si="581"/>
        <v/>
      </c>
      <c r="AB2030" s="1">
        <f t="shared" si="576"/>
        <v>1986</v>
      </c>
      <c r="AC2030" t="str">
        <f t="shared" si="582"/>
        <v>ITM_1986</v>
      </c>
      <c r="AD2030" s="136" t="str">
        <f>IF(ISNA(VLOOKUP(AA2030,Sheet2!J:J,1,0)),"//","")</f>
        <v/>
      </c>
      <c r="AF2030" s="94" t="str">
        <f t="shared" si="583"/>
        <v/>
      </c>
      <c r="AG2030" t="b">
        <f t="shared" si="584"/>
        <v>1</v>
      </c>
    </row>
    <row r="2031" spans="1:33" s="17" customFormat="1">
      <c r="A2031" s="216">
        <f t="shared" si="567"/>
        <v>2031</v>
      </c>
      <c r="B2031" s="217">
        <f t="shared" si="568"/>
        <v>1987</v>
      </c>
      <c r="C2031" s="95" t="s">
        <v>3839</v>
      </c>
      <c r="D2031" s="95" t="s">
        <v>7</v>
      </c>
      <c r="E2031" s="115" t="str">
        <f t="shared" si="577"/>
        <v>"1987"</v>
      </c>
      <c r="F2031" s="96" t="str">
        <f t="shared" si="578"/>
        <v>"1987"</v>
      </c>
      <c r="G2031" s="162">
        <v>0</v>
      </c>
      <c r="H2031" s="162">
        <v>0</v>
      </c>
      <c r="I2031" s="152" t="s">
        <v>28</v>
      </c>
      <c r="J2031" s="97" t="s">
        <v>1407</v>
      </c>
      <c r="K2031" s="98" t="s">
        <v>3853</v>
      </c>
      <c r="L2031" s="17" t="s">
        <v>4878</v>
      </c>
      <c r="M2031" s="57" t="s">
        <v>4938</v>
      </c>
      <c r="P2031" s="116" t="str">
        <f t="shared" si="579"/>
        <v>ITM_1987</v>
      </c>
      <c r="Q2031" s="16"/>
      <c r="S2031" s="17" t="str">
        <f t="shared" si="573"/>
        <v/>
      </c>
      <c r="T2031" s="17" t="str">
        <f>IF(ISNA(VLOOKUP(AF2031,#REF!,1)),"//","")</f>
        <v/>
      </c>
      <c r="V2031">
        <f t="shared" si="580"/>
        <v>619</v>
      </c>
      <c r="W2031" s="94" t="s">
        <v>2278</v>
      </c>
      <c r="X2031" s="98" t="s">
        <v>2278</v>
      </c>
      <c r="Y2031" s="98" t="s">
        <v>2278</v>
      </c>
      <c r="Z2031" s="25" t="str">
        <f t="shared" si="575"/>
        <v/>
      </c>
      <c r="AA2031" s="25" t="str">
        <f t="shared" si="581"/>
        <v/>
      </c>
      <c r="AB2031" s="1">
        <f t="shared" si="576"/>
        <v>1987</v>
      </c>
      <c r="AC2031" t="str">
        <f t="shared" si="582"/>
        <v>ITM_1987</v>
      </c>
      <c r="AD2031" s="136" t="str">
        <f>IF(ISNA(VLOOKUP(AA2031,Sheet2!J:J,1,0)),"//","")</f>
        <v/>
      </c>
      <c r="AF2031" s="94" t="str">
        <f t="shared" si="583"/>
        <v/>
      </c>
      <c r="AG2031" t="b">
        <f t="shared" si="584"/>
        <v>1</v>
      </c>
    </row>
    <row r="2032" spans="1:33" s="17" customFormat="1">
      <c r="A2032" s="216">
        <f t="shared" si="567"/>
        <v>2032</v>
      </c>
      <c r="B2032" s="217">
        <f t="shared" si="568"/>
        <v>1988</v>
      </c>
      <c r="C2032" s="95" t="s">
        <v>3839</v>
      </c>
      <c r="D2032" s="95" t="s">
        <v>7</v>
      </c>
      <c r="E2032" s="115" t="str">
        <f t="shared" si="577"/>
        <v>"1988"</v>
      </c>
      <c r="F2032" s="96" t="str">
        <f t="shared" si="578"/>
        <v>"1988"</v>
      </c>
      <c r="G2032" s="162">
        <v>0</v>
      </c>
      <c r="H2032" s="162">
        <v>0</v>
      </c>
      <c r="I2032" s="152" t="s">
        <v>28</v>
      </c>
      <c r="J2032" s="97" t="s">
        <v>1407</v>
      </c>
      <c r="K2032" s="98" t="s">
        <v>3853</v>
      </c>
      <c r="L2032" s="17" t="s">
        <v>4878</v>
      </c>
      <c r="M2032" s="57" t="s">
        <v>4938</v>
      </c>
      <c r="P2032" s="116" t="str">
        <f t="shared" si="579"/>
        <v>ITM_1988</v>
      </c>
      <c r="Q2032" s="16"/>
      <c r="S2032" s="17" t="str">
        <f t="shared" si="573"/>
        <v/>
      </c>
      <c r="T2032" s="17" t="str">
        <f>IF(ISNA(VLOOKUP(AF2032,#REF!,1)),"//","")</f>
        <v/>
      </c>
      <c r="V2032">
        <f t="shared" si="580"/>
        <v>619</v>
      </c>
      <c r="W2032" s="94" t="s">
        <v>2278</v>
      </c>
      <c r="X2032" s="98" t="s">
        <v>2278</v>
      </c>
      <c r="Y2032" s="98" t="s">
        <v>2278</v>
      </c>
      <c r="Z2032" s="25" t="str">
        <f t="shared" si="575"/>
        <v/>
      </c>
      <c r="AA2032" s="25" t="str">
        <f t="shared" si="581"/>
        <v/>
      </c>
      <c r="AB2032" s="1">
        <f t="shared" si="576"/>
        <v>1988</v>
      </c>
      <c r="AC2032" t="str">
        <f t="shared" si="582"/>
        <v>ITM_1988</v>
      </c>
      <c r="AD2032" s="136" t="str">
        <f>IF(ISNA(VLOOKUP(AA2032,Sheet2!J:J,1,0)),"//","")</f>
        <v/>
      </c>
      <c r="AF2032" s="94" t="str">
        <f t="shared" si="583"/>
        <v/>
      </c>
      <c r="AG2032" t="b">
        <f t="shared" si="584"/>
        <v>1</v>
      </c>
    </row>
    <row r="2033" spans="1:33">
      <c r="A2033" s="216">
        <f t="shared" si="567"/>
        <v>2033</v>
      </c>
      <c r="B2033" s="217">
        <f t="shared" si="568"/>
        <v>1989</v>
      </c>
      <c r="C2033" s="86" t="s">
        <v>3822</v>
      </c>
      <c r="D2033" s="86">
        <v>6</v>
      </c>
      <c r="E2033" s="89" t="s">
        <v>2790</v>
      </c>
      <c r="F2033" s="89" t="s">
        <v>2790</v>
      </c>
      <c r="G2033" s="92">
        <v>0</v>
      </c>
      <c r="H2033" s="92">
        <v>0</v>
      </c>
      <c r="I2033" s="156" t="s">
        <v>1</v>
      </c>
      <c r="J2033" s="87" t="s">
        <v>1406</v>
      </c>
      <c r="K2033" s="89" t="s">
        <v>4017</v>
      </c>
      <c r="L2033" s="90" t="s">
        <v>4878</v>
      </c>
      <c r="M2033" s="90" t="s">
        <v>4938</v>
      </c>
      <c r="N2033" s="90"/>
      <c r="O2033" s="90" t="s">
        <v>2785</v>
      </c>
      <c r="P2033" s="89" t="s">
        <v>2804</v>
      </c>
      <c r="Q2033" s="90"/>
      <c r="R2033" s="24"/>
      <c r="S2033" t="str">
        <f t="shared" si="573"/>
        <v/>
      </c>
      <c r="T2033" s="24" t="str">
        <f>IF(ISNA(VLOOKUP(AF2033,#REF!,1)),"//","")</f>
        <v/>
      </c>
      <c r="U2033" s="24"/>
      <c r="V2033">
        <f t="shared" si="574"/>
        <v>619</v>
      </c>
      <c r="W2033" s="81" t="s">
        <v>2787</v>
      </c>
      <c r="X2033" s="59" t="s">
        <v>2648</v>
      </c>
      <c r="Y2033" s="59" t="s">
        <v>2278</v>
      </c>
      <c r="Z2033" s="25" t="str">
        <f t="shared" si="575"/>
        <v/>
      </c>
      <c r="AA2033" s="25" t="str">
        <f t="shared" si="569"/>
        <v/>
      </c>
      <c r="AB2033" s="1">
        <f t="shared" si="576"/>
        <v>1989</v>
      </c>
      <c r="AC2033" t="str">
        <f t="shared" si="570"/>
        <v>ITM_S06</v>
      </c>
      <c r="AD2033" s="136" t="str">
        <f>IF(ISNA(VLOOKUP(AA2033,Sheet2!J:J,1,0)),"//","")</f>
        <v/>
      </c>
      <c r="AF2033" s="94" t="str">
        <f t="shared" si="571"/>
        <v/>
      </c>
      <c r="AG2033" t="b">
        <f t="shared" si="572"/>
        <v>1</v>
      </c>
    </row>
    <row r="2034" spans="1:33">
      <c r="A2034" s="216">
        <f t="shared" si="567"/>
        <v>2034</v>
      </c>
      <c r="B2034" s="217">
        <f t="shared" si="568"/>
        <v>1990</v>
      </c>
      <c r="C2034" s="86" t="s">
        <v>3822</v>
      </c>
      <c r="D2034" s="86">
        <v>8</v>
      </c>
      <c r="E2034" s="89" t="s">
        <v>2791</v>
      </c>
      <c r="F2034" s="89" t="s">
        <v>2791</v>
      </c>
      <c r="G2034" s="92">
        <v>0</v>
      </c>
      <c r="H2034" s="92">
        <v>0</v>
      </c>
      <c r="I2034" s="156" t="s">
        <v>1</v>
      </c>
      <c r="J2034" s="87" t="s">
        <v>1406</v>
      </c>
      <c r="K2034" s="89" t="s">
        <v>4017</v>
      </c>
      <c r="L2034" s="90" t="s">
        <v>4878</v>
      </c>
      <c r="M2034" s="90" t="s">
        <v>4938</v>
      </c>
      <c r="N2034" s="90"/>
      <c r="O2034" s="90" t="s">
        <v>2785</v>
      </c>
      <c r="P2034" s="89" t="s">
        <v>2805</v>
      </c>
      <c r="Q2034" s="90"/>
      <c r="R2034" s="24"/>
      <c r="S2034" t="str">
        <f t="shared" si="573"/>
        <v/>
      </c>
      <c r="T2034" s="24" t="str">
        <f>IF(ISNA(VLOOKUP(AF2034,#REF!,1)),"//","")</f>
        <v/>
      </c>
      <c r="U2034" s="24"/>
      <c r="V2034">
        <f t="shared" si="574"/>
        <v>619</v>
      </c>
      <c r="W2034" s="81" t="s">
        <v>2787</v>
      </c>
      <c r="X2034" s="59" t="s">
        <v>2648</v>
      </c>
      <c r="Y2034" s="59" t="s">
        <v>2278</v>
      </c>
      <c r="Z2034" s="25" t="str">
        <f t="shared" si="575"/>
        <v/>
      </c>
      <c r="AA2034" s="25" t="str">
        <f t="shared" si="569"/>
        <v/>
      </c>
      <c r="AB2034" s="1">
        <f t="shared" si="576"/>
        <v>1990</v>
      </c>
      <c r="AC2034" t="str">
        <f t="shared" si="570"/>
        <v>ITM_S08</v>
      </c>
      <c r="AD2034" s="136" t="str">
        <f>IF(ISNA(VLOOKUP(AA2034,Sheet2!J:J,1,0)),"//","")</f>
        <v/>
      </c>
      <c r="AF2034" s="94" t="str">
        <f t="shared" si="571"/>
        <v/>
      </c>
      <c r="AG2034" t="b">
        <f t="shared" si="572"/>
        <v>1</v>
      </c>
    </row>
    <row r="2035" spans="1:33">
      <c r="A2035" s="216">
        <f t="shared" si="567"/>
        <v>2035</v>
      </c>
      <c r="B2035" s="217">
        <f t="shared" si="568"/>
        <v>1991</v>
      </c>
      <c r="C2035" s="86" t="s">
        <v>3822</v>
      </c>
      <c r="D2035" s="86">
        <v>16</v>
      </c>
      <c r="E2035" s="89" t="s">
        <v>2792</v>
      </c>
      <c r="F2035" s="89" t="s">
        <v>2792</v>
      </c>
      <c r="G2035" s="92">
        <v>0</v>
      </c>
      <c r="H2035" s="92">
        <v>0</v>
      </c>
      <c r="I2035" s="156" t="s">
        <v>1</v>
      </c>
      <c r="J2035" s="87" t="s">
        <v>1406</v>
      </c>
      <c r="K2035" s="89" t="s">
        <v>4017</v>
      </c>
      <c r="L2035" s="90" t="s">
        <v>4878</v>
      </c>
      <c r="M2035" s="90" t="s">
        <v>4938</v>
      </c>
      <c r="N2035" s="90"/>
      <c r="O2035" s="90" t="s">
        <v>2785</v>
      </c>
      <c r="P2035" s="89" t="s">
        <v>2806</v>
      </c>
      <c r="Q2035" s="90"/>
      <c r="R2035" s="24"/>
      <c r="S2035" t="str">
        <f t="shared" si="573"/>
        <v/>
      </c>
      <c r="T2035" s="24" t="str">
        <f>IF(ISNA(VLOOKUP(AF2035,#REF!,1)),"//","")</f>
        <v/>
      </c>
      <c r="U2035" s="24"/>
      <c r="V2035">
        <f t="shared" si="574"/>
        <v>619</v>
      </c>
      <c r="W2035" s="81" t="s">
        <v>2787</v>
      </c>
      <c r="X2035" s="59" t="s">
        <v>2648</v>
      </c>
      <c r="Y2035" s="59" t="s">
        <v>2278</v>
      </c>
      <c r="Z2035" s="25" t="str">
        <f t="shared" si="575"/>
        <v/>
      </c>
      <c r="AA2035" s="25" t="str">
        <f t="shared" si="569"/>
        <v/>
      </c>
      <c r="AB2035" s="1">
        <f t="shared" si="576"/>
        <v>1991</v>
      </c>
      <c r="AC2035" t="str">
        <f t="shared" si="570"/>
        <v>ITM_S16</v>
      </c>
      <c r="AD2035" s="136" t="str">
        <f>IF(ISNA(VLOOKUP(AA2035,Sheet2!J:J,1,0)),"//","")</f>
        <v/>
      </c>
      <c r="AF2035" s="94" t="str">
        <f t="shared" si="571"/>
        <v/>
      </c>
      <c r="AG2035" t="b">
        <f t="shared" si="572"/>
        <v>1</v>
      </c>
    </row>
    <row r="2036" spans="1:33">
      <c r="A2036" s="216">
        <f t="shared" si="567"/>
        <v>2036</v>
      </c>
      <c r="B2036" s="217">
        <f t="shared" si="568"/>
        <v>1992</v>
      </c>
      <c r="C2036" s="86" t="s">
        <v>3822</v>
      </c>
      <c r="D2036" s="86">
        <v>32</v>
      </c>
      <c r="E2036" s="89" t="s">
        <v>2793</v>
      </c>
      <c r="F2036" s="89" t="s">
        <v>2793</v>
      </c>
      <c r="G2036" s="92">
        <v>0</v>
      </c>
      <c r="H2036" s="92">
        <v>0</v>
      </c>
      <c r="I2036" s="156" t="s">
        <v>1</v>
      </c>
      <c r="J2036" s="87" t="s">
        <v>1406</v>
      </c>
      <c r="K2036" s="89" t="s">
        <v>4017</v>
      </c>
      <c r="L2036" s="90" t="s">
        <v>4878</v>
      </c>
      <c r="M2036" s="90" t="s">
        <v>4938</v>
      </c>
      <c r="N2036" s="90"/>
      <c r="O2036" s="90" t="s">
        <v>2785</v>
      </c>
      <c r="P2036" s="89" t="s">
        <v>2807</v>
      </c>
      <c r="Q2036" s="90"/>
      <c r="R2036" s="24"/>
      <c r="S2036" t="str">
        <f t="shared" ref="S2036:S2067" si="585">IF(E2036=F2036,"","NOT EQUAL")</f>
        <v/>
      </c>
      <c r="T2036" s="24" t="str">
        <f>IF(ISNA(VLOOKUP(AF2036,#REF!,1)),"//","")</f>
        <v/>
      </c>
      <c r="U2036" s="24"/>
      <c r="V2036">
        <f t="shared" si="574"/>
        <v>619</v>
      </c>
      <c r="W2036" s="81" t="s">
        <v>2787</v>
      </c>
      <c r="X2036" s="59" t="s">
        <v>2648</v>
      </c>
      <c r="Y2036" s="59" t="s">
        <v>2278</v>
      </c>
      <c r="Z2036" s="25" t="str">
        <f t="shared" si="575"/>
        <v/>
      </c>
      <c r="AA2036" s="25" t="str">
        <f t="shared" si="569"/>
        <v/>
      </c>
      <c r="AB2036" s="1">
        <f t="shared" si="576"/>
        <v>1992</v>
      </c>
      <c r="AC2036" t="str">
        <f t="shared" si="570"/>
        <v>ITM_S32</v>
      </c>
      <c r="AD2036" s="136" t="str">
        <f>IF(ISNA(VLOOKUP(AA2036,Sheet2!J:J,1,0)),"//","")</f>
        <v/>
      </c>
      <c r="AF2036" s="94" t="str">
        <f t="shared" si="571"/>
        <v/>
      </c>
      <c r="AG2036" t="b">
        <f t="shared" si="572"/>
        <v>1</v>
      </c>
    </row>
    <row r="2037" spans="1:33">
      <c r="A2037" s="216">
        <f t="shared" si="567"/>
        <v>2037</v>
      </c>
      <c r="B2037" s="217">
        <f t="shared" si="568"/>
        <v>1993</v>
      </c>
      <c r="C2037" s="86" t="s">
        <v>3822</v>
      </c>
      <c r="D2037" s="86">
        <v>64</v>
      </c>
      <c r="E2037" s="89" t="s">
        <v>2794</v>
      </c>
      <c r="F2037" s="89" t="s">
        <v>2794</v>
      </c>
      <c r="G2037" s="92">
        <v>0</v>
      </c>
      <c r="H2037" s="92">
        <v>0</v>
      </c>
      <c r="I2037" s="156" t="s">
        <v>1</v>
      </c>
      <c r="J2037" s="87" t="s">
        <v>1406</v>
      </c>
      <c r="K2037" s="89" t="s">
        <v>4017</v>
      </c>
      <c r="L2037" s="90" t="s">
        <v>4878</v>
      </c>
      <c r="M2037" s="90" t="s">
        <v>4938</v>
      </c>
      <c r="N2037" s="90"/>
      <c r="O2037" s="90" t="s">
        <v>2785</v>
      </c>
      <c r="P2037" s="89" t="s">
        <v>2808</v>
      </c>
      <c r="Q2037" s="90"/>
      <c r="R2037" s="24"/>
      <c r="S2037" t="str">
        <f t="shared" si="585"/>
        <v/>
      </c>
      <c r="T2037" s="24" t="str">
        <f>IF(ISNA(VLOOKUP(AF2037,#REF!,1)),"//","")</f>
        <v/>
      </c>
      <c r="U2037" s="24"/>
      <c r="V2037">
        <f t="shared" si="574"/>
        <v>619</v>
      </c>
      <c r="W2037" s="81" t="s">
        <v>2787</v>
      </c>
      <c r="X2037" s="59" t="s">
        <v>2648</v>
      </c>
      <c r="Y2037" s="59" t="s">
        <v>2278</v>
      </c>
      <c r="Z2037" s="25" t="str">
        <f t="shared" si="575"/>
        <v/>
      </c>
      <c r="AA2037" s="25" t="str">
        <f t="shared" si="569"/>
        <v/>
      </c>
      <c r="AB2037" s="1">
        <f t="shared" si="576"/>
        <v>1993</v>
      </c>
      <c r="AC2037" t="str">
        <f t="shared" si="570"/>
        <v>ITM_S64</v>
      </c>
      <c r="AD2037" s="136" t="str">
        <f>IF(ISNA(VLOOKUP(AA2037,Sheet2!J:J,1,0)),"//","")</f>
        <v/>
      </c>
      <c r="AF2037" s="94" t="str">
        <f t="shared" si="571"/>
        <v/>
      </c>
      <c r="AG2037" t="b">
        <f t="shared" si="572"/>
        <v>1</v>
      </c>
    </row>
    <row r="2038" spans="1:33">
      <c r="A2038" s="216">
        <f t="shared" si="567"/>
        <v>2038</v>
      </c>
      <c r="B2038" s="217">
        <f t="shared" si="568"/>
        <v>1994</v>
      </c>
      <c r="C2038" s="86" t="s">
        <v>3823</v>
      </c>
      <c r="D2038" s="86">
        <v>6</v>
      </c>
      <c r="E2038" s="89" t="s">
        <v>2795</v>
      </c>
      <c r="F2038" s="89" t="s">
        <v>2795</v>
      </c>
      <c r="G2038" s="92">
        <v>0</v>
      </c>
      <c r="H2038" s="92">
        <v>0</v>
      </c>
      <c r="I2038" s="156" t="s">
        <v>1</v>
      </c>
      <c r="J2038" s="87" t="s">
        <v>1406</v>
      </c>
      <c r="K2038" s="89" t="s">
        <v>4017</v>
      </c>
      <c r="L2038" s="90" t="s">
        <v>4878</v>
      </c>
      <c r="M2038" s="90" t="s">
        <v>4938</v>
      </c>
      <c r="N2038" s="90"/>
      <c r="O2038" s="90" t="s">
        <v>2785</v>
      </c>
      <c r="P2038" s="89" t="s">
        <v>2809</v>
      </c>
      <c r="Q2038" s="90"/>
      <c r="R2038" s="24"/>
      <c r="S2038" t="str">
        <f t="shared" si="585"/>
        <v/>
      </c>
      <c r="T2038" s="24" t="str">
        <f>IF(ISNA(VLOOKUP(AF2038,#REF!,1)),"//","")</f>
        <v/>
      </c>
      <c r="U2038" s="24"/>
      <c r="V2038">
        <f t="shared" si="574"/>
        <v>619</v>
      </c>
      <c r="W2038" s="81" t="s">
        <v>2787</v>
      </c>
      <c r="X2038" s="59" t="s">
        <v>2648</v>
      </c>
      <c r="Y2038" s="59" t="s">
        <v>2278</v>
      </c>
      <c r="Z2038" s="25" t="str">
        <f t="shared" si="575"/>
        <v/>
      </c>
      <c r="AA2038" s="25" t="str">
        <f t="shared" si="569"/>
        <v/>
      </c>
      <c r="AB2038" s="1">
        <f t="shared" si="576"/>
        <v>1994</v>
      </c>
      <c r="AC2038" t="str">
        <f t="shared" si="570"/>
        <v>ITM_U06</v>
      </c>
      <c r="AD2038" s="136" t="str">
        <f>IF(ISNA(VLOOKUP(AA2038,Sheet2!J:J,1,0)),"//","")</f>
        <v/>
      </c>
      <c r="AF2038" s="94" t="str">
        <f t="shared" si="571"/>
        <v/>
      </c>
      <c r="AG2038" t="b">
        <f t="shared" si="572"/>
        <v>1</v>
      </c>
    </row>
    <row r="2039" spans="1:33">
      <c r="A2039" s="216">
        <f t="shared" si="567"/>
        <v>2039</v>
      </c>
      <c r="B2039" s="217">
        <f t="shared" si="568"/>
        <v>1995</v>
      </c>
      <c r="C2039" s="86" t="s">
        <v>3823</v>
      </c>
      <c r="D2039" s="86">
        <v>8</v>
      </c>
      <c r="E2039" s="89" t="s">
        <v>2796</v>
      </c>
      <c r="F2039" s="89" t="s">
        <v>2796</v>
      </c>
      <c r="G2039" s="92">
        <v>0</v>
      </c>
      <c r="H2039" s="92">
        <v>0</v>
      </c>
      <c r="I2039" s="156" t="s">
        <v>1</v>
      </c>
      <c r="J2039" s="87" t="s">
        <v>1406</v>
      </c>
      <c r="K2039" s="89" t="s">
        <v>4017</v>
      </c>
      <c r="L2039" s="90" t="s">
        <v>4878</v>
      </c>
      <c r="M2039" s="90" t="s">
        <v>4938</v>
      </c>
      <c r="N2039" s="90"/>
      <c r="O2039" s="90" t="s">
        <v>2785</v>
      </c>
      <c r="P2039" s="89" t="s">
        <v>2810</v>
      </c>
      <c r="Q2039" s="90"/>
      <c r="R2039" s="24"/>
      <c r="S2039" t="str">
        <f t="shared" si="585"/>
        <v/>
      </c>
      <c r="T2039" s="24" t="str">
        <f>IF(ISNA(VLOOKUP(AF2039,#REF!,1)),"//","")</f>
        <v/>
      </c>
      <c r="U2039" s="24"/>
      <c r="V2039">
        <f t="shared" si="574"/>
        <v>619</v>
      </c>
      <c r="W2039" s="81" t="s">
        <v>2787</v>
      </c>
      <c r="X2039" s="59" t="s">
        <v>2648</v>
      </c>
      <c r="Y2039" s="59" t="s">
        <v>2278</v>
      </c>
      <c r="Z2039" s="25" t="str">
        <f t="shared" si="575"/>
        <v/>
      </c>
      <c r="AA2039" s="25" t="str">
        <f t="shared" si="569"/>
        <v/>
      </c>
      <c r="AB2039" s="1">
        <f t="shared" si="576"/>
        <v>1995</v>
      </c>
      <c r="AC2039" t="str">
        <f t="shared" si="570"/>
        <v>ITM_U08</v>
      </c>
      <c r="AD2039" s="136" t="str">
        <f>IF(ISNA(VLOOKUP(AA2039,Sheet2!J:J,1,0)),"//","")</f>
        <v/>
      </c>
      <c r="AF2039" s="94" t="str">
        <f t="shared" si="571"/>
        <v/>
      </c>
      <c r="AG2039" t="b">
        <f t="shared" si="572"/>
        <v>1</v>
      </c>
    </row>
    <row r="2040" spans="1:33">
      <c r="A2040" s="216">
        <f t="shared" si="567"/>
        <v>2040</v>
      </c>
      <c r="B2040" s="217">
        <f t="shared" si="568"/>
        <v>1996</v>
      </c>
      <c r="C2040" s="86" t="s">
        <v>3823</v>
      </c>
      <c r="D2040" s="86">
        <v>16</v>
      </c>
      <c r="E2040" s="89" t="s">
        <v>2797</v>
      </c>
      <c r="F2040" s="89" t="s">
        <v>2797</v>
      </c>
      <c r="G2040" s="92">
        <v>0</v>
      </c>
      <c r="H2040" s="92">
        <v>0</v>
      </c>
      <c r="I2040" s="156" t="s">
        <v>1</v>
      </c>
      <c r="J2040" s="87" t="s">
        <v>1406</v>
      </c>
      <c r="K2040" s="89" t="s">
        <v>4017</v>
      </c>
      <c r="L2040" s="90" t="s">
        <v>4878</v>
      </c>
      <c r="M2040" s="90" t="s">
        <v>4938</v>
      </c>
      <c r="N2040" s="90"/>
      <c r="O2040" s="90" t="s">
        <v>2785</v>
      </c>
      <c r="P2040" s="89" t="s">
        <v>2811</v>
      </c>
      <c r="Q2040" s="90"/>
      <c r="R2040" s="24"/>
      <c r="S2040" t="str">
        <f t="shared" si="585"/>
        <v/>
      </c>
      <c r="T2040" s="24" t="str">
        <f>IF(ISNA(VLOOKUP(AF2040,#REF!,1)),"//","")</f>
        <v/>
      </c>
      <c r="U2040" s="24"/>
      <c r="V2040">
        <f t="shared" si="574"/>
        <v>619</v>
      </c>
      <c r="W2040" s="81" t="s">
        <v>2787</v>
      </c>
      <c r="X2040" s="59" t="s">
        <v>2648</v>
      </c>
      <c r="Y2040" s="59" t="s">
        <v>2278</v>
      </c>
      <c r="Z2040" s="25" t="str">
        <f t="shared" si="575"/>
        <v/>
      </c>
      <c r="AA2040" s="25" t="str">
        <f t="shared" si="569"/>
        <v/>
      </c>
      <c r="AB2040" s="1">
        <f t="shared" si="576"/>
        <v>1996</v>
      </c>
      <c r="AC2040" t="str">
        <f t="shared" si="570"/>
        <v>ITM_U16</v>
      </c>
      <c r="AD2040" s="136" t="str">
        <f>IF(ISNA(VLOOKUP(AA2040,Sheet2!J:J,1,0)),"//","")</f>
        <v/>
      </c>
      <c r="AF2040" s="94" t="str">
        <f t="shared" si="571"/>
        <v/>
      </c>
      <c r="AG2040" t="b">
        <f t="shared" si="572"/>
        <v>1</v>
      </c>
    </row>
    <row r="2041" spans="1:33">
      <c r="A2041" s="216">
        <f t="shared" si="567"/>
        <v>2041</v>
      </c>
      <c r="B2041" s="217">
        <f t="shared" si="568"/>
        <v>1997</v>
      </c>
      <c r="C2041" s="86" t="s">
        <v>3823</v>
      </c>
      <c r="D2041" s="86">
        <v>32</v>
      </c>
      <c r="E2041" s="89" t="s">
        <v>2798</v>
      </c>
      <c r="F2041" s="89" t="s">
        <v>2798</v>
      </c>
      <c r="G2041" s="92">
        <v>0</v>
      </c>
      <c r="H2041" s="92">
        <v>0</v>
      </c>
      <c r="I2041" s="156" t="s">
        <v>1</v>
      </c>
      <c r="J2041" s="87" t="s">
        <v>1406</v>
      </c>
      <c r="K2041" s="89" t="s">
        <v>4017</v>
      </c>
      <c r="L2041" s="90" t="s">
        <v>4878</v>
      </c>
      <c r="M2041" s="90" t="s">
        <v>4938</v>
      </c>
      <c r="N2041" s="90"/>
      <c r="O2041" s="90" t="s">
        <v>2785</v>
      </c>
      <c r="P2041" s="89" t="s">
        <v>2812</v>
      </c>
      <c r="Q2041" s="90"/>
      <c r="R2041" s="24"/>
      <c r="S2041" t="str">
        <f t="shared" si="585"/>
        <v/>
      </c>
      <c r="T2041" s="24" t="str">
        <f>IF(ISNA(VLOOKUP(AF2041,#REF!,1)),"//","")</f>
        <v/>
      </c>
      <c r="U2041" s="24"/>
      <c r="V2041">
        <f t="shared" si="574"/>
        <v>619</v>
      </c>
      <c r="W2041" s="81" t="s">
        <v>2787</v>
      </c>
      <c r="X2041" s="59" t="s">
        <v>2648</v>
      </c>
      <c r="Y2041" s="59" t="s">
        <v>2278</v>
      </c>
      <c r="Z2041" s="25" t="str">
        <f t="shared" si="575"/>
        <v/>
      </c>
      <c r="AA2041" s="25" t="str">
        <f t="shared" si="569"/>
        <v/>
      </c>
      <c r="AB2041" s="1">
        <f t="shared" si="576"/>
        <v>1997</v>
      </c>
      <c r="AC2041" t="str">
        <f t="shared" si="570"/>
        <v>ITM_U32</v>
      </c>
      <c r="AD2041" s="136" t="str">
        <f>IF(ISNA(VLOOKUP(AA2041,Sheet2!J:J,1,0)),"//","")</f>
        <v/>
      </c>
      <c r="AF2041" s="94" t="str">
        <f t="shared" si="571"/>
        <v/>
      </c>
      <c r="AG2041" t="b">
        <f t="shared" si="572"/>
        <v>1</v>
      </c>
    </row>
    <row r="2042" spans="1:33">
      <c r="A2042" s="216">
        <f t="shared" si="567"/>
        <v>2042</v>
      </c>
      <c r="B2042" s="217">
        <f t="shared" si="568"/>
        <v>1998</v>
      </c>
      <c r="C2042" s="86" t="s">
        <v>3823</v>
      </c>
      <c r="D2042" s="86">
        <v>64</v>
      </c>
      <c r="E2042" s="89" t="s">
        <v>2799</v>
      </c>
      <c r="F2042" s="89" t="s">
        <v>2799</v>
      </c>
      <c r="G2042" s="92">
        <v>0</v>
      </c>
      <c r="H2042" s="92">
        <v>0</v>
      </c>
      <c r="I2042" s="156" t="s">
        <v>1</v>
      </c>
      <c r="J2042" s="87" t="s">
        <v>1406</v>
      </c>
      <c r="K2042" s="89" t="s">
        <v>4017</v>
      </c>
      <c r="L2042" s="90" t="s">
        <v>4878</v>
      </c>
      <c r="M2042" s="90" t="s">
        <v>4938</v>
      </c>
      <c r="N2042" s="90"/>
      <c r="O2042" s="90" t="s">
        <v>2785</v>
      </c>
      <c r="P2042" s="89" t="s">
        <v>2813</v>
      </c>
      <c r="Q2042" s="90"/>
      <c r="R2042" s="24"/>
      <c r="S2042" t="str">
        <f t="shared" si="585"/>
        <v/>
      </c>
      <c r="T2042" s="24" t="str">
        <f>IF(ISNA(VLOOKUP(AF2042,#REF!,1)),"//","")</f>
        <v/>
      </c>
      <c r="U2042" s="24"/>
      <c r="V2042">
        <f t="shared" si="574"/>
        <v>619</v>
      </c>
      <c r="W2042" s="81" t="s">
        <v>2787</v>
      </c>
      <c r="X2042" s="59" t="s">
        <v>2648</v>
      </c>
      <c r="Y2042" s="59" t="s">
        <v>2278</v>
      </c>
      <c r="Z2042" s="25" t="str">
        <f t="shared" si="575"/>
        <v/>
      </c>
      <c r="AA2042" s="25" t="str">
        <f t="shared" si="569"/>
        <v/>
      </c>
      <c r="AB2042" s="1">
        <f t="shared" si="576"/>
        <v>1998</v>
      </c>
      <c r="AC2042" t="str">
        <f t="shared" si="570"/>
        <v>ITM_U64</v>
      </c>
      <c r="AD2042" s="136" t="str">
        <f>IF(ISNA(VLOOKUP(AA2042,Sheet2!J:J,1,0)),"//","")</f>
        <v/>
      </c>
      <c r="AF2042" s="94" t="str">
        <f t="shared" si="571"/>
        <v/>
      </c>
      <c r="AG2042" t="b">
        <f t="shared" si="572"/>
        <v>1</v>
      </c>
    </row>
    <row r="2043" spans="1:33">
      <c r="A2043" s="216">
        <f t="shared" si="567"/>
        <v>2043</v>
      </c>
      <c r="B2043" s="217">
        <f t="shared" si="568"/>
        <v>1999</v>
      </c>
      <c r="C2043" s="86" t="s">
        <v>3824</v>
      </c>
      <c r="D2043" s="86">
        <v>1</v>
      </c>
      <c r="E2043" s="89" t="s">
        <v>2800</v>
      </c>
      <c r="F2043" s="89" t="s">
        <v>2800</v>
      </c>
      <c r="G2043" s="92">
        <v>0</v>
      </c>
      <c r="H2043" s="92">
        <v>0</v>
      </c>
      <c r="I2043" s="151" t="s">
        <v>3</v>
      </c>
      <c r="J2043" s="87" t="s">
        <v>1406</v>
      </c>
      <c r="K2043" s="89" t="s">
        <v>4017</v>
      </c>
      <c r="L2043" s="90" t="s">
        <v>4878</v>
      </c>
      <c r="M2043" s="90" t="s">
        <v>4938</v>
      </c>
      <c r="N2043" s="90"/>
      <c r="O2043" s="90" t="s">
        <v>2785</v>
      </c>
      <c r="P2043" s="89" t="s">
        <v>2814</v>
      </c>
      <c r="Q2043" s="90"/>
      <c r="R2043" s="24"/>
      <c r="S2043" t="str">
        <f t="shared" si="585"/>
        <v/>
      </c>
      <c r="T2043" s="24" t="str">
        <f>IF(ISNA(VLOOKUP(AF2043,#REF!,1)),"//","")</f>
        <v/>
      </c>
      <c r="U2043" s="24"/>
      <c r="V2043">
        <f t="shared" si="574"/>
        <v>619</v>
      </c>
      <c r="W2043" s="81" t="s">
        <v>2787</v>
      </c>
      <c r="X2043" s="59" t="s">
        <v>2648</v>
      </c>
      <c r="Y2043" s="59" t="s">
        <v>2278</v>
      </c>
      <c r="Z2043" s="25" t="str">
        <f t="shared" si="575"/>
        <v/>
      </c>
      <c r="AA2043" s="25" t="str">
        <f t="shared" si="569"/>
        <v/>
      </c>
      <c r="AB2043" s="1">
        <f t="shared" si="576"/>
        <v>1999</v>
      </c>
      <c r="AC2043" t="str">
        <f t="shared" si="570"/>
        <v>ITM_SL1</v>
      </c>
      <c r="AD2043" s="136" t="str">
        <f>IF(ISNA(VLOOKUP(AA2043,Sheet2!J:J,1,0)),"//","")</f>
        <v/>
      </c>
      <c r="AF2043" s="94" t="str">
        <f t="shared" si="571"/>
        <v/>
      </c>
      <c r="AG2043" t="b">
        <f t="shared" si="572"/>
        <v>1</v>
      </c>
    </row>
    <row r="2044" spans="1:33">
      <c r="A2044" s="216">
        <f t="shared" si="567"/>
        <v>2044</v>
      </c>
      <c r="B2044" s="217">
        <f t="shared" si="568"/>
        <v>2000</v>
      </c>
      <c r="C2044" s="86" t="s">
        <v>3824</v>
      </c>
      <c r="D2044" s="86">
        <v>2</v>
      </c>
      <c r="E2044" s="89" t="s">
        <v>2801</v>
      </c>
      <c r="F2044" s="89" t="s">
        <v>2801</v>
      </c>
      <c r="G2044" s="92">
        <v>0</v>
      </c>
      <c r="H2044" s="92">
        <v>0</v>
      </c>
      <c r="I2044" s="151" t="s">
        <v>3</v>
      </c>
      <c r="J2044" s="87" t="s">
        <v>1406</v>
      </c>
      <c r="K2044" s="89" t="s">
        <v>4017</v>
      </c>
      <c r="L2044" s="90" t="s">
        <v>4878</v>
      </c>
      <c r="M2044" s="90" t="s">
        <v>4938</v>
      </c>
      <c r="N2044" s="90"/>
      <c r="O2044" s="90" t="s">
        <v>2785</v>
      </c>
      <c r="P2044" s="89" t="s">
        <v>2815</v>
      </c>
      <c r="Q2044" s="90"/>
      <c r="R2044" s="24"/>
      <c r="S2044" t="str">
        <f t="shared" si="585"/>
        <v/>
      </c>
      <c r="T2044" s="24" t="str">
        <f>IF(ISNA(VLOOKUP(AF2044,#REF!,1)),"//","")</f>
        <v/>
      </c>
      <c r="U2044" s="24"/>
      <c r="V2044">
        <f t="shared" si="574"/>
        <v>619</v>
      </c>
      <c r="W2044" s="81" t="s">
        <v>2787</v>
      </c>
      <c r="X2044" s="59" t="s">
        <v>2648</v>
      </c>
      <c r="Y2044" s="59" t="s">
        <v>2278</v>
      </c>
      <c r="Z2044" s="25" t="str">
        <f t="shared" si="575"/>
        <v/>
      </c>
      <c r="AA2044" s="25" t="str">
        <f t="shared" si="569"/>
        <v/>
      </c>
      <c r="AB2044" s="1">
        <f t="shared" si="576"/>
        <v>2000</v>
      </c>
      <c r="AC2044" t="str">
        <f t="shared" si="570"/>
        <v>ITM_SR1</v>
      </c>
      <c r="AD2044" s="136" t="str">
        <f>IF(ISNA(VLOOKUP(AA2044,Sheet2!J:J,1,0)),"//","")</f>
        <v/>
      </c>
      <c r="AF2044" s="94" t="str">
        <f t="shared" si="571"/>
        <v/>
      </c>
      <c r="AG2044" t="b">
        <f t="shared" si="572"/>
        <v>1</v>
      </c>
    </row>
    <row r="2045" spans="1:33">
      <c r="A2045" s="216">
        <f t="shared" si="567"/>
        <v>2045</v>
      </c>
      <c r="B2045" s="217">
        <f t="shared" si="568"/>
        <v>2001</v>
      </c>
      <c r="C2045" s="86" t="s">
        <v>3824</v>
      </c>
      <c r="D2045" s="86">
        <v>3</v>
      </c>
      <c r="E2045" s="89" t="s">
        <v>2802</v>
      </c>
      <c r="F2045" s="89" t="s">
        <v>2802</v>
      </c>
      <c r="G2045" s="92">
        <v>0</v>
      </c>
      <c r="H2045" s="92">
        <v>0</v>
      </c>
      <c r="I2045" s="151" t="s">
        <v>3</v>
      </c>
      <c r="J2045" s="87" t="s">
        <v>1406</v>
      </c>
      <c r="K2045" s="89" t="s">
        <v>4017</v>
      </c>
      <c r="L2045" s="90" t="s">
        <v>4878</v>
      </c>
      <c r="M2045" s="90" t="s">
        <v>4938</v>
      </c>
      <c r="N2045" s="90"/>
      <c r="O2045" s="90" t="s">
        <v>2785</v>
      </c>
      <c r="P2045" s="89" t="s">
        <v>2816</v>
      </c>
      <c r="Q2045" s="90"/>
      <c r="R2045" s="24"/>
      <c r="S2045" t="str">
        <f t="shared" si="585"/>
        <v/>
      </c>
      <c r="T2045" s="24" t="str">
        <f>IF(ISNA(VLOOKUP(AF2045,#REF!,1)),"//","")</f>
        <v/>
      </c>
      <c r="U2045" s="24"/>
      <c r="V2045">
        <f t="shared" si="574"/>
        <v>619</v>
      </c>
      <c r="W2045" s="81" t="s">
        <v>2787</v>
      </c>
      <c r="X2045" s="59" t="s">
        <v>2648</v>
      </c>
      <c r="Y2045" s="59" t="s">
        <v>2278</v>
      </c>
      <c r="Z2045" s="25" t="str">
        <f t="shared" si="575"/>
        <v/>
      </c>
      <c r="AA2045" s="25" t="str">
        <f t="shared" si="569"/>
        <v/>
      </c>
      <c r="AB2045" s="1">
        <f t="shared" si="576"/>
        <v>2001</v>
      </c>
      <c r="AC2045" t="str">
        <f t="shared" si="570"/>
        <v>ITM_RL1</v>
      </c>
      <c r="AD2045" s="136" t="str">
        <f>IF(ISNA(VLOOKUP(AA2045,Sheet2!J:J,1,0)),"//","")</f>
        <v/>
      </c>
      <c r="AF2045" s="94" t="str">
        <f t="shared" si="571"/>
        <v/>
      </c>
      <c r="AG2045" t="b">
        <f t="shared" si="572"/>
        <v>1</v>
      </c>
    </row>
    <row r="2046" spans="1:33">
      <c r="A2046" s="216">
        <f t="shared" si="567"/>
        <v>2046</v>
      </c>
      <c r="B2046" s="217">
        <f t="shared" si="568"/>
        <v>2002</v>
      </c>
      <c r="C2046" s="86" t="s">
        <v>3824</v>
      </c>
      <c r="D2046" s="86">
        <v>4</v>
      </c>
      <c r="E2046" s="89" t="s">
        <v>2803</v>
      </c>
      <c r="F2046" s="89" t="s">
        <v>2803</v>
      </c>
      <c r="G2046" s="92">
        <v>0</v>
      </c>
      <c r="H2046" s="92">
        <v>0</v>
      </c>
      <c r="I2046" s="151" t="s">
        <v>3</v>
      </c>
      <c r="J2046" s="87" t="s">
        <v>1406</v>
      </c>
      <c r="K2046" s="89" t="s">
        <v>4017</v>
      </c>
      <c r="L2046" s="90" t="s">
        <v>4878</v>
      </c>
      <c r="M2046" s="90" t="s">
        <v>4938</v>
      </c>
      <c r="N2046" s="90"/>
      <c r="O2046" s="90" t="s">
        <v>2785</v>
      </c>
      <c r="P2046" s="89" t="s">
        <v>2817</v>
      </c>
      <c r="Q2046" s="90"/>
      <c r="R2046" s="24"/>
      <c r="S2046" t="str">
        <f t="shared" si="585"/>
        <v/>
      </c>
      <c r="T2046" s="24" t="str">
        <f>IF(ISNA(VLOOKUP(AF2046,#REF!,1)),"//","")</f>
        <v/>
      </c>
      <c r="U2046" s="24"/>
      <c r="V2046">
        <f t="shared" si="574"/>
        <v>619</v>
      </c>
      <c r="W2046" s="81" t="s">
        <v>2787</v>
      </c>
      <c r="X2046" s="59" t="s">
        <v>2648</v>
      </c>
      <c r="Y2046" s="59" t="s">
        <v>2278</v>
      </c>
      <c r="Z2046" s="25" t="str">
        <f t="shared" si="575"/>
        <v/>
      </c>
      <c r="AA2046" s="25" t="str">
        <f t="shared" si="569"/>
        <v/>
      </c>
      <c r="AB2046" s="1">
        <f t="shared" si="576"/>
        <v>2002</v>
      </c>
      <c r="AC2046" t="str">
        <f t="shared" si="570"/>
        <v>ITM_RR1</v>
      </c>
      <c r="AD2046" s="136" t="str">
        <f>IF(ISNA(VLOOKUP(AA2046,Sheet2!J:J,1,0)),"//","")</f>
        <v/>
      </c>
      <c r="AF2046" s="94" t="str">
        <f t="shared" si="571"/>
        <v/>
      </c>
      <c r="AG2046" t="b">
        <f t="shared" si="572"/>
        <v>1</v>
      </c>
    </row>
    <row r="2047" spans="1:33">
      <c r="A2047" s="216">
        <f t="shared" si="567"/>
        <v>2047</v>
      </c>
      <c r="B2047" s="217">
        <f t="shared" si="568"/>
        <v>2003</v>
      </c>
      <c r="C2047" s="86" t="s">
        <v>3824</v>
      </c>
      <c r="D2047" s="86">
        <v>5</v>
      </c>
      <c r="E2047" s="89" t="s">
        <v>2825</v>
      </c>
      <c r="F2047" s="89" t="s">
        <v>2825</v>
      </c>
      <c r="G2047" s="92">
        <v>0</v>
      </c>
      <c r="H2047" s="92">
        <v>0</v>
      </c>
      <c r="I2047" s="151" t="s">
        <v>3</v>
      </c>
      <c r="J2047" s="87" t="s">
        <v>1407</v>
      </c>
      <c r="K2047" s="89" t="s">
        <v>4017</v>
      </c>
      <c r="L2047" s="90" t="s">
        <v>4878</v>
      </c>
      <c r="M2047" s="90" t="s">
        <v>4938</v>
      </c>
      <c r="N2047" s="90"/>
      <c r="O2047" s="90" t="s">
        <v>2785</v>
      </c>
      <c r="P2047" s="89" t="s">
        <v>2818</v>
      </c>
      <c r="Q2047" s="90"/>
      <c r="R2047" s="24"/>
      <c r="S2047" t="str">
        <f t="shared" si="585"/>
        <v/>
      </c>
      <c r="T2047" s="24" t="str">
        <f>IF(ISNA(VLOOKUP(AF2047,#REF!,1)),"//","")</f>
        <v/>
      </c>
      <c r="U2047" s="24"/>
      <c r="V2047">
        <f t="shared" si="574"/>
        <v>619</v>
      </c>
      <c r="W2047" s="81" t="s">
        <v>2787</v>
      </c>
      <c r="X2047" s="59" t="s">
        <v>2648</v>
      </c>
      <c r="Y2047" s="59" t="s">
        <v>2278</v>
      </c>
      <c r="Z2047" s="25" t="str">
        <f t="shared" si="575"/>
        <v/>
      </c>
      <c r="AA2047" s="25" t="str">
        <f t="shared" si="569"/>
        <v/>
      </c>
      <c r="AB2047" s="1">
        <f t="shared" si="576"/>
        <v>2003</v>
      </c>
      <c r="AC2047" t="str">
        <f t="shared" si="570"/>
        <v>ITM_FWORD</v>
      </c>
      <c r="AD2047" s="136" t="str">
        <f>IF(ISNA(VLOOKUP(AA2047,Sheet2!J:J,1,0)),"//","")</f>
        <v/>
      </c>
      <c r="AF2047" s="94" t="str">
        <f t="shared" si="571"/>
        <v/>
      </c>
      <c r="AG2047" t="b">
        <f t="shared" si="572"/>
        <v>1</v>
      </c>
    </row>
    <row r="2048" spans="1:33">
      <c r="A2048" s="216">
        <f t="shared" si="567"/>
        <v>2048</v>
      </c>
      <c r="B2048" s="217">
        <f t="shared" si="568"/>
        <v>2004</v>
      </c>
      <c r="C2048" s="86" t="s">
        <v>3824</v>
      </c>
      <c r="D2048" s="86">
        <v>6</v>
      </c>
      <c r="E2048" s="89" t="s">
        <v>2826</v>
      </c>
      <c r="F2048" s="89" t="s">
        <v>2826</v>
      </c>
      <c r="G2048" s="92">
        <v>0</v>
      </c>
      <c r="H2048" s="92">
        <v>0</v>
      </c>
      <c r="I2048" s="151" t="s">
        <v>3</v>
      </c>
      <c r="J2048" s="87" t="s">
        <v>1407</v>
      </c>
      <c r="K2048" s="89" t="s">
        <v>4017</v>
      </c>
      <c r="L2048" s="90" t="s">
        <v>4878</v>
      </c>
      <c r="M2048" s="90" t="s">
        <v>4938</v>
      </c>
      <c r="N2048" s="90"/>
      <c r="O2048" s="90" t="s">
        <v>2785</v>
      </c>
      <c r="P2048" s="89" t="s">
        <v>2819</v>
      </c>
      <c r="Q2048" s="90"/>
      <c r="R2048" s="24"/>
      <c r="S2048" t="str">
        <f t="shared" si="585"/>
        <v/>
      </c>
      <c r="T2048" s="24" t="str">
        <f>IF(ISNA(VLOOKUP(AF2048,#REF!,1)),"//","")</f>
        <v/>
      </c>
      <c r="U2048" s="24"/>
      <c r="V2048">
        <f t="shared" si="574"/>
        <v>619</v>
      </c>
      <c r="W2048" s="81" t="s">
        <v>2787</v>
      </c>
      <c r="X2048" s="59" t="s">
        <v>2648</v>
      </c>
      <c r="Y2048" s="59" t="s">
        <v>2278</v>
      </c>
      <c r="Z2048" s="25" t="str">
        <f t="shared" si="575"/>
        <v/>
      </c>
      <c r="AA2048" s="25" t="str">
        <f t="shared" si="569"/>
        <v/>
      </c>
      <c r="AB2048" s="1">
        <f t="shared" si="576"/>
        <v>2004</v>
      </c>
      <c r="AC2048" t="str">
        <f t="shared" si="570"/>
        <v>ITM_FBYTE</v>
      </c>
      <c r="AD2048" s="136" t="str">
        <f>IF(ISNA(VLOOKUP(AA2048,Sheet2!J:J,1,0)),"//","")</f>
        <v/>
      </c>
      <c r="AF2048" s="94" t="str">
        <f t="shared" si="571"/>
        <v/>
      </c>
      <c r="AG2048" t="b">
        <f t="shared" si="572"/>
        <v>1</v>
      </c>
    </row>
    <row r="2049" spans="1:33">
      <c r="A2049" s="216">
        <f t="shared" si="567"/>
        <v>2049</v>
      </c>
      <c r="B2049" s="217">
        <f t="shared" si="568"/>
        <v>2005</v>
      </c>
      <c r="C2049" s="86" t="s">
        <v>3825</v>
      </c>
      <c r="D2049" s="86" t="s">
        <v>7</v>
      </c>
      <c r="E2049" s="89" t="s">
        <v>2845</v>
      </c>
      <c r="F2049" s="89" t="s">
        <v>2845</v>
      </c>
      <c r="G2049" s="92">
        <v>0</v>
      </c>
      <c r="H2049" s="92">
        <v>0</v>
      </c>
      <c r="I2049" s="156" t="s">
        <v>1</v>
      </c>
      <c r="J2049" s="87" t="s">
        <v>1407</v>
      </c>
      <c r="K2049" s="89" t="s">
        <v>4017</v>
      </c>
      <c r="L2049" s="90" t="s">
        <v>4878</v>
      </c>
      <c r="M2049" s="90" t="s">
        <v>4938</v>
      </c>
      <c r="N2049" s="90"/>
      <c r="O2049" s="90" t="s">
        <v>2829</v>
      </c>
      <c r="P2049" s="89" t="s">
        <v>2820</v>
      </c>
      <c r="Q2049" s="90"/>
      <c r="R2049" s="24"/>
      <c r="S2049" t="str">
        <f t="shared" si="585"/>
        <v/>
      </c>
      <c r="T2049" s="24" t="str">
        <f>IF(ISNA(VLOOKUP(AF2049,#REF!,1)),"//","")</f>
        <v/>
      </c>
      <c r="U2049" s="24"/>
      <c r="V2049">
        <f t="shared" si="574"/>
        <v>620</v>
      </c>
      <c r="W2049" s="81" t="s">
        <v>2719</v>
      </c>
      <c r="X2049" s="59" t="s">
        <v>2654</v>
      </c>
      <c r="Y2049" s="59" t="s">
        <v>2278</v>
      </c>
      <c r="Z2049" s="25" t="str">
        <f t="shared" si="575"/>
        <v>"EXITCLR"</v>
      </c>
      <c r="AA2049" s="25" t="str">
        <f t="shared" si="569"/>
        <v>EXITCLR</v>
      </c>
      <c r="AB2049" s="1">
        <f t="shared" si="576"/>
        <v>2005</v>
      </c>
      <c r="AC2049" t="str">
        <f t="shared" si="570"/>
        <v>ITM_CLAIM</v>
      </c>
      <c r="AD2049" s="136" t="str">
        <f>IF(ISNA(VLOOKUP(AA2049,Sheet2!J:J,1,0)),"//","")</f>
        <v>//</v>
      </c>
      <c r="AF2049" s="94" t="str">
        <f t="shared" si="571"/>
        <v>EXITCLR</v>
      </c>
      <c r="AG2049" t="b">
        <f t="shared" si="572"/>
        <v>1</v>
      </c>
    </row>
    <row r="2050" spans="1:33">
      <c r="A2050" s="216">
        <f t="shared" si="567"/>
        <v>2050</v>
      </c>
      <c r="B2050" s="217">
        <f t="shared" si="568"/>
        <v>2006</v>
      </c>
      <c r="C2050" s="86" t="s">
        <v>3826</v>
      </c>
      <c r="D2050" s="86" t="s">
        <v>12</v>
      </c>
      <c r="E2050" s="195" t="s">
        <v>527</v>
      </c>
      <c r="F2050" s="87" t="s">
        <v>2828</v>
      </c>
      <c r="G2050" s="92">
        <v>0</v>
      </c>
      <c r="H2050" s="92">
        <v>3</v>
      </c>
      <c r="I2050" s="156" t="s">
        <v>1</v>
      </c>
      <c r="J2050" s="87" t="s">
        <v>1407</v>
      </c>
      <c r="K2050" s="89" t="s">
        <v>3853</v>
      </c>
      <c r="L2050" s="90" t="s">
        <v>4878</v>
      </c>
      <c r="M2050" s="90" t="s">
        <v>4938</v>
      </c>
      <c r="N2050" s="90"/>
      <c r="O2050" s="90" t="s">
        <v>2785</v>
      </c>
      <c r="P2050" s="89" t="s">
        <v>2827</v>
      </c>
      <c r="Q2050" s="89"/>
      <c r="R2050"/>
      <c r="S2050" t="str">
        <f t="shared" si="585"/>
        <v>NOT EQUAL</v>
      </c>
      <c r="T2050" t="str">
        <f>IF(ISNA(VLOOKUP(AF2050,#REF!,1)),"//","")</f>
        <v/>
      </c>
      <c r="U2050"/>
      <c r="V2050">
        <f t="shared" si="574"/>
        <v>620</v>
      </c>
      <c r="W2050" s="81" t="s">
        <v>2787</v>
      </c>
      <c r="X2050" s="59" t="s">
        <v>2648</v>
      </c>
      <c r="Y2050" s="59" t="s">
        <v>2278</v>
      </c>
      <c r="Z2050" s="25" t="str">
        <f t="shared" si="575"/>
        <v/>
      </c>
      <c r="AA2050" s="25" t="str">
        <f t="shared" si="569"/>
        <v/>
      </c>
      <c r="AB2050" s="1">
        <f t="shared" si="576"/>
        <v>2006</v>
      </c>
      <c r="AC2050" t="str">
        <f t="shared" si="570"/>
        <v>ITM_SHOIREP</v>
      </c>
      <c r="AD2050" s="136" t="str">
        <f>IF(ISNA(VLOOKUP(AA2050,Sheet2!J:J,1,0)),"//","")</f>
        <v/>
      </c>
      <c r="AF2050" s="94" t="str">
        <f t="shared" si="571"/>
        <v/>
      </c>
      <c r="AG2050" t="b">
        <f t="shared" si="572"/>
        <v>1</v>
      </c>
    </row>
    <row r="2051" spans="1:33">
      <c r="A2051" s="216">
        <f t="shared" si="567"/>
        <v>2051</v>
      </c>
      <c r="B2051" s="217">
        <f t="shared" si="568"/>
        <v>2007</v>
      </c>
      <c r="C2051" s="86" t="s">
        <v>3827</v>
      </c>
      <c r="D2051" s="86" t="s">
        <v>7</v>
      </c>
      <c r="E2051" s="195" t="s">
        <v>527</v>
      </c>
      <c r="F2051" s="89" t="s">
        <v>4983</v>
      </c>
      <c r="G2051" s="92">
        <v>0</v>
      </c>
      <c r="H2051" s="92">
        <v>0</v>
      </c>
      <c r="I2051" s="156" t="s">
        <v>1</v>
      </c>
      <c r="J2051" s="87" t="s">
        <v>1407</v>
      </c>
      <c r="K2051" s="89" t="s">
        <v>3853</v>
      </c>
      <c r="L2051" s="90" t="s">
        <v>4878</v>
      </c>
      <c r="M2051" s="90" t="s">
        <v>4938</v>
      </c>
      <c r="N2051" s="90"/>
      <c r="O2051" s="90" t="s">
        <v>988</v>
      </c>
      <c r="P2051" s="89" t="s">
        <v>2844</v>
      </c>
      <c r="Q2051" s="90"/>
      <c r="R2051" s="24"/>
      <c r="S2051" t="str">
        <f t="shared" si="585"/>
        <v>NOT EQUAL</v>
      </c>
      <c r="T2051" s="24" t="str">
        <f>IF(ISNA(VLOOKUP(AF2051,#REF!,1)),"//","")</f>
        <v/>
      </c>
      <c r="U2051" s="24"/>
      <c r="V2051">
        <f t="shared" si="574"/>
        <v>620</v>
      </c>
      <c r="W2051" s="81" t="s">
        <v>2278</v>
      </c>
      <c r="X2051" s="59"/>
      <c r="Y2051" s="59" t="s">
        <v>2278</v>
      </c>
      <c r="Z2051" s="25" t="str">
        <f t="shared" si="575"/>
        <v/>
      </c>
      <c r="AA2051" s="25" t="str">
        <f t="shared" si="569"/>
        <v/>
      </c>
      <c r="AB2051" s="1">
        <f t="shared" si="576"/>
        <v>2007</v>
      </c>
      <c r="AC2051" t="str">
        <f t="shared" si="570"/>
        <v>ITM_SCALE</v>
      </c>
      <c r="AD2051" s="136" t="str">
        <f>IF(ISNA(VLOOKUP(AA2051,Sheet2!J:J,1,0)),"//","")</f>
        <v/>
      </c>
      <c r="AF2051" s="94" t="str">
        <f t="shared" si="571"/>
        <v/>
      </c>
      <c r="AG2051" t="b">
        <f t="shared" si="572"/>
        <v>1</v>
      </c>
    </row>
    <row r="2052" spans="1:33" s="17" customFormat="1">
      <c r="A2052" s="216">
        <f t="shared" ref="A2052" si="586">IF(B2052=INT(B2052),ROW(),"")</f>
        <v>2052</v>
      </c>
      <c r="B2052" s="217">
        <f t="shared" ref="B2052" si="587">IF(AND(MID(C2052,2,1)&lt;&gt;"/",MID(C2052,1,1)="/"),INT(B2051)+1,B2051+0.01)</f>
        <v>2008</v>
      </c>
      <c r="C2052" s="95" t="s">
        <v>3839</v>
      </c>
      <c r="D2052" s="95" t="s">
        <v>7</v>
      </c>
      <c r="E2052" s="115" t="str">
        <f t="shared" ref="E2052" si="588">CHAR(34)&amp;IF(B2052&lt;10,"000",IF(B2052&lt;100,"00",IF(B2052&lt;1000,"0","")))&amp;$B2052&amp;CHAR(34)</f>
        <v>"2008"</v>
      </c>
      <c r="F2052" s="96" t="str">
        <f t="shared" ref="F2052" si="589">E2052</f>
        <v>"2008"</v>
      </c>
      <c r="G2052" s="162">
        <v>0</v>
      </c>
      <c r="H2052" s="162">
        <v>0</v>
      </c>
      <c r="I2052" s="152" t="s">
        <v>28</v>
      </c>
      <c r="J2052" s="97" t="s">
        <v>1407</v>
      </c>
      <c r="K2052" s="98" t="s">
        <v>3853</v>
      </c>
      <c r="L2052" s="17" t="s">
        <v>4878</v>
      </c>
      <c r="M2052" s="57" t="s">
        <v>4938</v>
      </c>
      <c r="P2052" s="116" t="str">
        <f t="shared" ref="P2052" si="590">"ITM_"&amp;IF(B2052&lt;10,"000",IF(B2052&lt;100,"00",IF(B2052&lt;1000,"0","")))&amp;$B2052</f>
        <v>ITM_2008</v>
      </c>
      <c r="Q2052" s="16"/>
      <c r="S2052" s="17" t="str">
        <f t="shared" ref="S2052" si="591">IF(E2052=F2052,"","NOT EQUAL")</f>
        <v/>
      </c>
      <c r="T2052" s="17" t="str">
        <f>IF(ISNA(VLOOKUP(AF2052,#REF!,1)),"//","")</f>
        <v/>
      </c>
      <c r="V2052">
        <f t="shared" si="574"/>
        <v>620</v>
      </c>
      <c r="W2052" s="94" t="s">
        <v>2278</v>
      </c>
      <c r="X2052" s="98" t="s">
        <v>2278</v>
      </c>
      <c r="Y2052" s="98" t="s">
        <v>2278</v>
      </c>
      <c r="Z2052" s="25" t="str">
        <f t="shared" ref="Z2052" si="592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569"/>
        <v/>
      </c>
      <c r="AB2052" s="1">
        <f t="shared" ref="AB2052" si="593">B2052</f>
        <v>2008</v>
      </c>
      <c r="AC2052" t="str">
        <f t="shared" si="570"/>
        <v>ITM_2008</v>
      </c>
      <c r="AD2052" s="136" t="str">
        <f>IF(ISNA(VLOOKUP(AA2052,Sheet2!J:J,1,0)),"//","")</f>
        <v/>
      </c>
      <c r="AF2052" s="94" t="str">
        <f t="shared" si="571"/>
        <v/>
      </c>
      <c r="AG2052" t="b">
        <f t="shared" si="572"/>
        <v>1</v>
      </c>
    </row>
    <row r="2053" spans="1:33">
      <c r="A2053" s="216">
        <f t="shared" si="567"/>
        <v>2053</v>
      </c>
      <c r="B2053" s="217">
        <f t="shared" si="568"/>
        <v>2009</v>
      </c>
      <c r="C2053" s="86" t="s">
        <v>3828</v>
      </c>
      <c r="D2053" s="86" t="s">
        <v>7</v>
      </c>
      <c r="E2053" s="195" t="s">
        <v>527</v>
      </c>
      <c r="F2053" s="87" t="s">
        <v>2834</v>
      </c>
      <c r="G2053" s="92">
        <v>0</v>
      </c>
      <c r="H2053" s="92">
        <v>0</v>
      </c>
      <c r="I2053" s="156" t="s">
        <v>1</v>
      </c>
      <c r="J2053" s="87" t="s">
        <v>1407</v>
      </c>
      <c r="K2053" s="89" t="s">
        <v>3853</v>
      </c>
      <c r="L2053" s="90" t="s">
        <v>4878</v>
      </c>
      <c r="M2053" s="90" t="s">
        <v>4938</v>
      </c>
      <c r="N2053" s="90"/>
      <c r="O2053" s="90" t="s">
        <v>2836</v>
      </c>
      <c r="P2053" s="89" t="s">
        <v>2837</v>
      </c>
      <c r="Q2053" s="89"/>
      <c r="R2053"/>
      <c r="S2053" t="str">
        <f t="shared" si="585"/>
        <v>NOT EQUAL</v>
      </c>
      <c r="T2053" t="str">
        <f>IF(ISNA(VLOOKUP(AF2053,#REF!,1)),"//","")</f>
        <v/>
      </c>
      <c r="U2053"/>
      <c r="V2053">
        <f t="shared" si="574"/>
        <v>620</v>
      </c>
      <c r="W2053" s="81" t="s">
        <v>2737</v>
      </c>
      <c r="X2053" s="59" t="s">
        <v>2278</v>
      </c>
      <c r="Y2053" s="59" t="s">
        <v>2278</v>
      </c>
      <c r="Z2053" s="25" t="str">
        <f t="shared" si="575"/>
        <v/>
      </c>
      <c r="AA2053" s="25" t="str">
        <f t="shared" si="569"/>
        <v/>
      </c>
      <c r="AB2053" s="1">
        <f t="shared" si="576"/>
        <v>2009</v>
      </c>
      <c r="AC2053" t="str">
        <f t="shared" si="570"/>
        <v>ITM_PLINE</v>
      </c>
      <c r="AD2053" s="136" t="str">
        <f>IF(ISNA(VLOOKUP(AA2053,Sheet2!J:J,1,0)),"//","")</f>
        <v/>
      </c>
      <c r="AF2053" s="94" t="str">
        <f t="shared" si="571"/>
        <v/>
      </c>
      <c r="AG2053" t="b">
        <f t="shared" si="572"/>
        <v>1</v>
      </c>
    </row>
    <row r="2054" spans="1:33">
      <c r="A2054" s="216">
        <f t="shared" si="567"/>
        <v>2054</v>
      </c>
      <c r="B2054" s="217">
        <f t="shared" si="568"/>
        <v>2010</v>
      </c>
      <c r="C2054" s="86" t="s">
        <v>3829</v>
      </c>
      <c r="D2054" s="86" t="s">
        <v>7</v>
      </c>
      <c r="E2054" s="195" t="s">
        <v>527</v>
      </c>
      <c r="F2054" s="87" t="s">
        <v>1080</v>
      </c>
      <c r="G2054" s="88">
        <v>0</v>
      </c>
      <c r="H2054" s="88">
        <v>0</v>
      </c>
      <c r="I2054" s="156" t="s">
        <v>1</v>
      </c>
      <c r="J2054" s="87" t="s">
        <v>1407</v>
      </c>
      <c r="K2054" s="89" t="s">
        <v>3853</v>
      </c>
      <c r="L2054" s="90" t="s">
        <v>4878</v>
      </c>
      <c r="M2054" s="90" t="s">
        <v>4938</v>
      </c>
      <c r="N2054" s="90"/>
      <c r="O2054" s="86" t="s">
        <v>2836</v>
      </c>
      <c r="P2054" s="89" t="s">
        <v>2838</v>
      </c>
      <c r="Q2054" s="89"/>
      <c r="R2054"/>
      <c r="S2054" t="str">
        <f t="shared" si="585"/>
        <v>NOT EQUAL</v>
      </c>
      <c r="T2054" t="str">
        <f>IF(ISNA(VLOOKUP(AF2054,#REF!,1)),"//","")</f>
        <v/>
      </c>
      <c r="U2054"/>
      <c r="V2054">
        <f t="shared" si="574"/>
        <v>620</v>
      </c>
      <c r="W2054" s="81" t="s">
        <v>2737</v>
      </c>
      <c r="X2054" s="59" t="s">
        <v>2278</v>
      </c>
      <c r="Y2054" s="59" t="s">
        <v>2278</v>
      </c>
      <c r="Z2054" s="25" t="str">
        <f t="shared" si="575"/>
        <v/>
      </c>
      <c r="AA2054" s="25" t="str">
        <f t="shared" ref="AA2054:AA2120" si="594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576"/>
        <v>2010</v>
      </c>
      <c r="AC2054" t="str">
        <f t="shared" ref="AC2054:AC2120" si="595">P2054</f>
        <v>ITM_PCROS</v>
      </c>
      <c r="AD2054" s="136" t="str">
        <f>IF(ISNA(VLOOKUP(AA2054,Sheet2!J:J,1,0)),"//","")</f>
        <v/>
      </c>
      <c r="AF2054" s="94" t="str">
        <f t="shared" ref="AF2054:AF2085" si="596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597">AA2054=AF2054</f>
        <v>1</v>
      </c>
    </row>
    <row r="2055" spans="1:33">
      <c r="A2055" s="216">
        <f t="shared" si="567"/>
        <v>2055</v>
      </c>
      <c r="B2055" s="217">
        <f t="shared" si="568"/>
        <v>2011</v>
      </c>
      <c r="C2055" s="86" t="s">
        <v>3830</v>
      </c>
      <c r="D2055" s="86" t="s">
        <v>7</v>
      </c>
      <c r="E2055" s="195" t="s">
        <v>527</v>
      </c>
      <c r="F2055" s="87" t="s">
        <v>2835</v>
      </c>
      <c r="G2055" s="88">
        <v>0</v>
      </c>
      <c r="H2055" s="88">
        <v>0</v>
      </c>
      <c r="I2055" s="156" t="s">
        <v>1</v>
      </c>
      <c r="J2055" s="87" t="s">
        <v>1407</v>
      </c>
      <c r="K2055" s="89" t="s">
        <v>3853</v>
      </c>
      <c r="L2055" s="90" t="s">
        <v>4878</v>
      </c>
      <c r="M2055" s="90" t="s">
        <v>4938</v>
      </c>
      <c r="N2055" s="90"/>
      <c r="O2055" s="86" t="s">
        <v>2836</v>
      </c>
      <c r="P2055" s="89" t="s">
        <v>2839</v>
      </c>
      <c r="Q2055" s="89"/>
      <c r="R2055"/>
      <c r="S2055" t="str">
        <f t="shared" si="585"/>
        <v>NOT EQUAL</v>
      </c>
      <c r="T2055" t="str">
        <f>IF(ISNA(VLOOKUP(AF2055,#REF!,1)),"//","")</f>
        <v/>
      </c>
      <c r="U2055"/>
      <c r="V2055">
        <f t="shared" si="574"/>
        <v>620</v>
      </c>
      <c r="W2055" s="81" t="s">
        <v>2737</v>
      </c>
      <c r="X2055" s="59" t="s">
        <v>2278</v>
      </c>
      <c r="Y2055" s="59" t="s">
        <v>2278</v>
      </c>
      <c r="Z2055" s="25" t="str">
        <f t="shared" si="575"/>
        <v/>
      </c>
      <c r="AA2055" s="25" t="str">
        <f t="shared" si="594"/>
        <v/>
      </c>
      <c r="AB2055" s="1">
        <f t="shared" si="576"/>
        <v>2011</v>
      </c>
      <c r="AC2055" t="str">
        <f t="shared" si="595"/>
        <v>ITM_PBOX</v>
      </c>
      <c r="AD2055" s="136" t="str">
        <f>IF(ISNA(VLOOKUP(AA2055,Sheet2!J:J,1,0)),"//","")</f>
        <v/>
      </c>
      <c r="AF2055" s="94" t="str">
        <f t="shared" si="596"/>
        <v/>
      </c>
      <c r="AG2055" t="b">
        <f t="shared" si="597"/>
        <v>1</v>
      </c>
    </row>
    <row r="2056" spans="1:33">
      <c r="A2056" s="216">
        <f t="shared" si="567"/>
        <v>2056</v>
      </c>
      <c r="B2056" s="217">
        <f t="shared" si="568"/>
        <v>2012</v>
      </c>
      <c r="C2056" s="86" t="s">
        <v>3831</v>
      </c>
      <c r="D2056" s="86" t="s">
        <v>7</v>
      </c>
      <c r="E2056" s="195" t="s">
        <v>527</v>
      </c>
      <c r="F2056" s="87" t="s">
        <v>2840</v>
      </c>
      <c r="G2056" s="88">
        <v>0</v>
      </c>
      <c r="H2056" s="88">
        <v>0</v>
      </c>
      <c r="I2056" s="156" t="s">
        <v>1</v>
      </c>
      <c r="J2056" s="87" t="s">
        <v>1407</v>
      </c>
      <c r="K2056" s="89" t="s">
        <v>3853</v>
      </c>
      <c r="L2056" s="90" t="s">
        <v>4878</v>
      </c>
      <c r="M2056" s="90" t="s">
        <v>4938</v>
      </c>
      <c r="N2056" s="90"/>
      <c r="O2056" s="86" t="s">
        <v>2331</v>
      </c>
      <c r="P2056" s="89" t="s">
        <v>2332</v>
      </c>
      <c r="Q2056" s="89"/>
      <c r="R2056"/>
      <c r="S2056" t="str">
        <f t="shared" si="585"/>
        <v>NOT EQUAL</v>
      </c>
      <c r="T2056" t="str">
        <f>IF(ISNA(VLOOKUP(AF2056,#REF!,1)),"//","")</f>
        <v/>
      </c>
      <c r="U2056"/>
      <c r="V2056">
        <f t="shared" si="574"/>
        <v>620</v>
      </c>
      <c r="W2056" s="81" t="s">
        <v>2737</v>
      </c>
      <c r="X2056" s="59" t="s">
        <v>2278</v>
      </c>
      <c r="Y2056" s="59" t="s">
        <v>2278</v>
      </c>
      <c r="Z2056" s="25" t="str">
        <f t="shared" si="575"/>
        <v/>
      </c>
      <c r="AA2056" s="25" t="str">
        <f t="shared" si="594"/>
        <v/>
      </c>
      <c r="AB2056" s="1">
        <f t="shared" si="576"/>
        <v>2012</v>
      </c>
      <c r="AC2056" t="str">
        <f t="shared" si="595"/>
        <v>ITM_VECT</v>
      </c>
      <c r="AD2056" s="136" t="str">
        <f>IF(ISNA(VLOOKUP(AA2056,Sheet2!J:J,1,0)),"//","")</f>
        <v/>
      </c>
      <c r="AF2056" s="94" t="str">
        <f t="shared" si="596"/>
        <v/>
      </c>
      <c r="AG2056" t="b">
        <f t="shared" si="597"/>
        <v>1</v>
      </c>
    </row>
    <row r="2057" spans="1:33">
      <c r="A2057" s="216">
        <f t="shared" si="567"/>
        <v>2057</v>
      </c>
      <c r="B2057" s="217">
        <f t="shared" si="568"/>
        <v>2013</v>
      </c>
      <c r="C2057" s="86" t="s">
        <v>3832</v>
      </c>
      <c r="D2057" s="86" t="s">
        <v>7</v>
      </c>
      <c r="E2057" s="195" t="s">
        <v>527</v>
      </c>
      <c r="F2057" s="87" t="s">
        <v>2841</v>
      </c>
      <c r="G2057" s="88">
        <v>0</v>
      </c>
      <c r="H2057" s="88">
        <v>0</v>
      </c>
      <c r="I2057" s="156" t="s">
        <v>1</v>
      </c>
      <c r="J2057" s="87" t="s">
        <v>1407</v>
      </c>
      <c r="K2057" s="89" t="s">
        <v>3853</v>
      </c>
      <c r="L2057" s="90" t="s">
        <v>4878</v>
      </c>
      <c r="M2057" s="90" t="s">
        <v>4938</v>
      </c>
      <c r="N2057" s="90"/>
      <c r="O2057" s="86" t="s">
        <v>2331</v>
      </c>
      <c r="P2057" s="89" t="s">
        <v>2842</v>
      </c>
      <c r="Q2057" s="89"/>
      <c r="R2057"/>
      <c r="S2057" t="str">
        <f t="shared" si="585"/>
        <v>NOT EQUAL</v>
      </c>
      <c r="T2057" t="str">
        <f>IF(ISNA(VLOOKUP(AF2057,#REF!,1)),"//","")</f>
        <v/>
      </c>
      <c r="U2057"/>
      <c r="V2057">
        <f t="shared" si="574"/>
        <v>620</v>
      </c>
      <c r="W2057" s="81" t="s">
        <v>2737</v>
      </c>
      <c r="X2057" s="59" t="s">
        <v>2278</v>
      </c>
      <c r="Y2057" s="59" t="s">
        <v>2278</v>
      </c>
      <c r="Z2057" s="25" t="str">
        <f t="shared" si="575"/>
        <v/>
      </c>
      <c r="AA2057" s="25" t="str">
        <f t="shared" si="594"/>
        <v/>
      </c>
      <c r="AB2057" s="1">
        <f t="shared" si="576"/>
        <v>2013</v>
      </c>
      <c r="AC2057" t="str">
        <f t="shared" si="595"/>
        <v>ITM_NVECT</v>
      </c>
      <c r="AD2057" s="136" t="str">
        <f>IF(ISNA(VLOOKUP(AA2057,Sheet2!J:J,1,0)),"//","")</f>
        <v/>
      </c>
      <c r="AF2057" s="94" t="str">
        <f t="shared" si="596"/>
        <v/>
      </c>
      <c r="AG2057" t="b">
        <f t="shared" si="597"/>
        <v>1</v>
      </c>
    </row>
    <row r="2058" spans="1:33">
      <c r="A2058" s="216">
        <f t="shared" si="567"/>
        <v>2058</v>
      </c>
      <c r="B2058" s="217">
        <f t="shared" si="568"/>
        <v>2014</v>
      </c>
      <c r="C2058" s="86" t="s">
        <v>3833</v>
      </c>
      <c r="D2058" s="86" t="s">
        <v>7</v>
      </c>
      <c r="E2058" s="195" t="s">
        <v>527</v>
      </c>
      <c r="F2058" s="87" t="s">
        <v>4982</v>
      </c>
      <c r="G2058" s="88">
        <v>0</v>
      </c>
      <c r="H2058" s="88">
        <v>0</v>
      </c>
      <c r="I2058" s="156" t="s">
        <v>1</v>
      </c>
      <c r="J2058" s="87" t="s">
        <v>1407</v>
      </c>
      <c r="K2058" s="89" t="s">
        <v>3853</v>
      </c>
      <c r="L2058" s="90" t="s">
        <v>4878</v>
      </c>
      <c r="M2058" s="90" t="s">
        <v>4938</v>
      </c>
      <c r="N2058" s="90"/>
      <c r="O2058" s="86"/>
      <c r="P2058" s="89" t="s">
        <v>2696</v>
      </c>
      <c r="Q2058" s="89"/>
      <c r="R2058"/>
      <c r="S2058" t="str">
        <f t="shared" si="585"/>
        <v>NOT EQUAL</v>
      </c>
      <c r="T2058" t="str">
        <f>IF(ISNA(VLOOKUP(AF2058,#REF!,1)),"//","")</f>
        <v/>
      </c>
      <c r="U2058"/>
      <c r="V2058">
        <f t="shared" ref="V2058:V2105" si="598">IF(AA2058&lt;&gt;"",V2057+1,V2057)</f>
        <v>620</v>
      </c>
      <c r="W2058" s="81" t="s">
        <v>2774</v>
      </c>
      <c r="X2058" s="59" t="s">
        <v>2278</v>
      </c>
      <c r="Y2058" s="59" t="s">
        <v>2278</v>
      </c>
      <c r="Z2058" s="25" t="str">
        <f t="shared" si="575"/>
        <v/>
      </c>
      <c r="AA2058" s="25" t="str">
        <f t="shared" si="594"/>
        <v/>
      </c>
      <c r="AB2058" s="1">
        <f t="shared" si="576"/>
        <v>2014</v>
      </c>
      <c r="AC2058" t="str">
        <f t="shared" si="595"/>
        <v>ITM_EXTX</v>
      </c>
      <c r="AD2058" s="136" t="str">
        <f>IF(ISNA(VLOOKUP(AA2058,Sheet2!J:J,1,0)),"//","")</f>
        <v/>
      </c>
      <c r="AF2058" s="94" t="str">
        <f t="shared" si="596"/>
        <v/>
      </c>
      <c r="AG2058" t="b">
        <f t="shared" si="597"/>
        <v>1</v>
      </c>
    </row>
    <row r="2059" spans="1:33">
      <c r="A2059" s="216">
        <f t="shared" si="567"/>
        <v>2059</v>
      </c>
      <c r="B2059" s="217">
        <f t="shared" si="568"/>
        <v>2015</v>
      </c>
      <c r="C2059" s="86" t="s">
        <v>3834</v>
      </c>
      <c r="D2059" s="86" t="s">
        <v>7</v>
      </c>
      <c r="E2059" s="195" t="s">
        <v>527</v>
      </c>
      <c r="F2059" s="87" t="s">
        <v>4981</v>
      </c>
      <c r="G2059" s="88">
        <v>0</v>
      </c>
      <c r="H2059" s="88">
        <v>0</v>
      </c>
      <c r="I2059" s="156" t="s">
        <v>1</v>
      </c>
      <c r="J2059" s="87" t="s">
        <v>1407</v>
      </c>
      <c r="K2059" s="89" t="s">
        <v>3853</v>
      </c>
      <c r="L2059" s="90" t="s">
        <v>4878</v>
      </c>
      <c r="M2059" s="90" t="s">
        <v>4938</v>
      </c>
      <c r="N2059" s="90"/>
      <c r="O2059" s="86"/>
      <c r="P2059" s="89" t="s">
        <v>2697</v>
      </c>
      <c r="Q2059" s="89"/>
      <c r="R2059"/>
      <c r="S2059" t="str">
        <f t="shared" si="585"/>
        <v>NOT EQUAL</v>
      </c>
      <c r="T2059" t="str">
        <f>IF(ISNA(VLOOKUP(AF2059,#REF!,1)),"//","")</f>
        <v/>
      </c>
      <c r="U2059"/>
      <c r="V2059">
        <f t="shared" si="598"/>
        <v>620</v>
      </c>
      <c r="W2059" s="81" t="s">
        <v>2774</v>
      </c>
      <c r="X2059" s="59" t="s">
        <v>2278</v>
      </c>
      <c r="Y2059" s="59" t="s">
        <v>2278</v>
      </c>
      <c r="Z2059" s="25" t="str">
        <f t="shared" si="575"/>
        <v/>
      </c>
      <c r="AA2059" s="25" t="str">
        <f t="shared" si="594"/>
        <v/>
      </c>
      <c r="AB2059" s="1">
        <f t="shared" si="576"/>
        <v>2015</v>
      </c>
      <c r="AC2059" t="str">
        <f t="shared" si="595"/>
        <v>ITM_EXTY</v>
      </c>
      <c r="AD2059" s="136" t="str">
        <f>IF(ISNA(VLOOKUP(AA2059,Sheet2!J:J,1,0)),"//","")</f>
        <v/>
      </c>
      <c r="AF2059" s="94" t="str">
        <f t="shared" si="596"/>
        <v/>
      </c>
      <c r="AG2059" t="b">
        <f t="shared" si="597"/>
        <v>1</v>
      </c>
    </row>
    <row r="2060" spans="1:33">
      <c r="A2060" s="50">
        <f t="shared" si="567"/>
        <v>2060</v>
      </c>
      <c r="B2060" s="49">
        <f t="shared" si="568"/>
        <v>2016</v>
      </c>
      <c r="C2060" s="53" t="s">
        <v>3656</v>
      </c>
      <c r="D2060" s="53" t="s">
        <v>7</v>
      </c>
      <c r="E2060" s="56" t="s">
        <v>5022</v>
      </c>
      <c r="F2060" s="56" t="s">
        <v>5022</v>
      </c>
      <c r="G2060" s="131">
        <v>0</v>
      </c>
      <c r="H2060" s="131">
        <v>0</v>
      </c>
      <c r="I2060" s="156" t="s">
        <v>1</v>
      </c>
      <c r="J2060" s="58" t="s">
        <v>1406</v>
      </c>
      <c r="K2060" s="59" t="s">
        <v>4017</v>
      </c>
      <c r="L2060" s="57" t="s">
        <v>4878</v>
      </c>
      <c r="M2060" s="57" t="s">
        <v>4936</v>
      </c>
      <c r="N2060" s="57"/>
      <c r="O2060" s="57"/>
      <c r="P2060" s="56" t="s">
        <v>5021</v>
      </c>
      <c r="Q2060" s="23"/>
      <c r="R2060"/>
      <c r="S2060" t="str">
        <f t="shared" si="585"/>
        <v/>
      </c>
      <c r="T2060" t="str">
        <f>IF(ISNA(VLOOKUP(AF2060,#REF!,1)),"//","")</f>
        <v/>
      </c>
      <c r="U2060"/>
      <c r="V2060">
        <f t="shared" si="598"/>
        <v>621</v>
      </c>
      <c r="W2060" s="81" t="s">
        <v>2767</v>
      </c>
      <c r="X2060" s="59" t="s">
        <v>2654</v>
      </c>
      <c r="Y2060" s="59" t="s">
        <v>2278</v>
      </c>
      <c r="Z2060" s="25" t="str">
        <f t="shared" si="575"/>
        <v>"DMX"</v>
      </c>
      <c r="AA2060" s="25" t="str">
        <f t="shared" si="594"/>
        <v>DMX</v>
      </c>
      <c r="AB2060" s="1">
        <f t="shared" si="576"/>
        <v>2016</v>
      </c>
      <c r="AC2060" t="str">
        <f t="shared" si="595"/>
        <v>ITM_DENMAX2</v>
      </c>
      <c r="AD2060" s="136" t="str">
        <f>IF(ISNA(VLOOKUP(AA2060,Sheet2!J:J,1,0)),"//","")</f>
        <v>//</v>
      </c>
      <c r="AF2060" s="94" t="str">
        <f t="shared" si="596"/>
        <v>DMX</v>
      </c>
      <c r="AG2060" t="b">
        <f t="shared" si="597"/>
        <v>1</v>
      </c>
    </row>
    <row r="2061" spans="1:33">
      <c r="A2061" s="50">
        <f t="shared" ref="A2061:A2063" si="599">IF(B2061=INT(B2061),ROW(),"")</f>
        <v>2061</v>
      </c>
      <c r="B2061" s="49">
        <f t="shared" ref="B2061:B2063" si="600">IF(AND(MID(C2061,2,1)&lt;&gt;"/",MID(C2061,1,1)="/"),INT(B2060)+1,B2060+0.01)</f>
        <v>2017</v>
      </c>
      <c r="C2061" s="53" t="s">
        <v>4744</v>
      </c>
      <c r="D2061" s="53" t="s">
        <v>7</v>
      </c>
      <c r="E2061" s="56" t="s">
        <v>5023</v>
      </c>
      <c r="F2061" s="56" t="s">
        <v>5023</v>
      </c>
      <c r="G2061" s="131">
        <v>0</v>
      </c>
      <c r="H2061" s="131">
        <v>0</v>
      </c>
      <c r="I2061" s="156" t="s">
        <v>1</v>
      </c>
      <c r="J2061" s="58" t="s">
        <v>1406</v>
      </c>
      <c r="K2061" s="59" t="s">
        <v>4017</v>
      </c>
      <c r="L2061" s="57" t="s">
        <v>4878</v>
      </c>
      <c r="M2061" s="57" t="s">
        <v>4936</v>
      </c>
      <c r="N2061" s="57"/>
      <c r="O2061" s="57"/>
      <c r="P2061" s="56" t="s">
        <v>5024</v>
      </c>
      <c r="Q2061" s="23"/>
      <c r="R2061"/>
      <c r="S2061" t="str">
        <f t="shared" ref="S2061:S2063" si="601">IF(E2061=F2061,"","NOT EQUAL")</f>
        <v/>
      </c>
      <c r="T2061" t="str">
        <f>IF(ISNA(VLOOKUP(AF2061,#REF!,1)),"//","")</f>
        <v/>
      </c>
      <c r="U2061"/>
      <c r="V2061">
        <f t="shared" ref="V2061:V2063" si="602">IF(AA2061&lt;&gt;"",V2060+1,V2060)</f>
        <v>622</v>
      </c>
      <c r="W2061" s="81" t="s">
        <v>2767</v>
      </c>
      <c r="X2061" s="59" t="s">
        <v>2654</v>
      </c>
      <c r="Y2061" s="59" t="s">
        <v>2278</v>
      </c>
      <c r="Z2061" s="25" t="str">
        <f t="shared" ref="Z2061:Z2063" si="603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04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05">B2061</f>
        <v>2017</v>
      </c>
      <c r="AC2061" t="str">
        <f t="shared" ref="AC2061:AC2063" si="606">P2061</f>
        <v>ITM_SETSIG2</v>
      </c>
      <c r="AD2061" s="136" t="str">
        <f>IF(ISNA(VLOOKUP(AA2061,Sheet2!J:J,1,0)),"//","")</f>
        <v>//</v>
      </c>
      <c r="AF2061" s="94" t="str">
        <f t="shared" ref="AF2061:AF2063" si="607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08">AA2061=AF2061</f>
        <v>1</v>
      </c>
    </row>
    <row r="2062" spans="1:33">
      <c r="A2062" s="50">
        <f t="shared" si="599"/>
        <v>2062</v>
      </c>
      <c r="B2062" s="49">
        <f t="shared" si="600"/>
        <v>2018</v>
      </c>
      <c r="C2062" s="53" t="s">
        <v>4334</v>
      </c>
      <c r="D2062" s="53" t="s">
        <v>12</v>
      </c>
      <c r="E2062" s="58" t="s">
        <v>2294</v>
      </c>
      <c r="F2062" s="58" t="s">
        <v>2294</v>
      </c>
      <c r="G2062" s="161">
        <v>0</v>
      </c>
      <c r="H2062" s="165">
        <v>6</v>
      </c>
      <c r="I2062" s="148" t="s">
        <v>3</v>
      </c>
      <c r="J2062" s="58" t="s">
        <v>1406</v>
      </c>
      <c r="K2062" s="59" t="s">
        <v>4017</v>
      </c>
      <c r="L2062" s="57" t="s">
        <v>4878</v>
      </c>
      <c r="M2062" s="57" t="s">
        <v>4937</v>
      </c>
      <c r="N2062" s="57"/>
      <c r="O2062" s="57"/>
      <c r="P2062" s="56" t="s">
        <v>5027</v>
      </c>
      <c r="Q2062" s="13"/>
      <c r="R2062"/>
      <c r="S2062" t="str">
        <f t="shared" si="601"/>
        <v/>
      </c>
      <c r="T2062" t="str">
        <f>IF(ISNA(VLOOKUP(AF2062,#REF!,1)),"//","")</f>
        <v/>
      </c>
      <c r="U2062"/>
      <c r="V2062">
        <f t="shared" si="602"/>
        <v>623</v>
      </c>
      <c r="W2062" s="81" t="s">
        <v>2278</v>
      </c>
      <c r="X2062" s="59" t="s">
        <v>2278</v>
      </c>
      <c r="Y2062" s="59" t="s">
        <v>2278</v>
      </c>
      <c r="Z2062" s="25" t="str">
        <f t="shared" si="603"/>
        <v>"RMODE"</v>
      </c>
      <c r="AA2062" s="25" t="str">
        <f t="shared" si="604"/>
        <v>RMODE</v>
      </c>
      <c r="AB2062" s="1">
        <f t="shared" si="605"/>
        <v>2018</v>
      </c>
      <c r="AC2062" t="str">
        <f t="shared" si="606"/>
        <v>ITM_RMODE</v>
      </c>
      <c r="AD2062" s="136" t="str">
        <f>IF(ISNA(VLOOKUP(AA2062,Sheet2!J:J,1,0)),"//","")</f>
        <v>//</v>
      </c>
      <c r="AF2062" s="94" t="str">
        <f t="shared" si="607"/>
        <v>RMODE</v>
      </c>
      <c r="AG2062" t="b">
        <f t="shared" si="608"/>
        <v>1</v>
      </c>
    </row>
    <row r="2063" spans="1:33">
      <c r="A2063" s="50">
        <f t="shared" si="599"/>
        <v>2063</v>
      </c>
      <c r="B2063" s="49">
        <f t="shared" si="600"/>
        <v>2019</v>
      </c>
      <c r="C2063" s="53" t="s">
        <v>3690</v>
      </c>
      <c r="D2063" s="53" t="s">
        <v>7</v>
      </c>
      <c r="E2063" s="77" t="s">
        <v>2295</v>
      </c>
      <c r="F2063" s="77" t="s">
        <v>2295</v>
      </c>
      <c r="G2063" s="161">
        <v>0</v>
      </c>
      <c r="H2063" s="161">
        <v>0</v>
      </c>
      <c r="I2063" s="148" t="s">
        <v>3</v>
      </c>
      <c r="J2063" s="58" t="s">
        <v>1406</v>
      </c>
      <c r="K2063" s="59" t="s">
        <v>4017</v>
      </c>
      <c r="L2063" s="57" t="s">
        <v>4878</v>
      </c>
      <c r="M2063" s="57" t="s">
        <v>4936</v>
      </c>
      <c r="N2063" s="57"/>
      <c r="O2063" s="57"/>
      <c r="P2063" s="56" t="s">
        <v>5028</v>
      </c>
      <c r="Q2063" s="13"/>
      <c r="R2063"/>
      <c r="S2063" t="str">
        <f t="shared" si="601"/>
        <v/>
      </c>
      <c r="T2063" t="str">
        <f>IF(ISNA(VLOOKUP(AF2063,#REF!,1)),"//","")</f>
        <v/>
      </c>
      <c r="U2063"/>
      <c r="V2063">
        <f t="shared" si="602"/>
        <v>624</v>
      </c>
      <c r="W2063" s="81" t="s">
        <v>2737</v>
      </c>
      <c r="X2063" s="59" t="s">
        <v>2278</v>
      </c>
      <c r="Y2063" s="59" t="s">
        <v>2278</v>
      </c>
      <c r="Z2063" s="25" t="str">
        <f t="shared" si="603"/>
        <v>"RMODE?"</v>
      </c>
      <c r="AA2063" s="25" t="str">
        <f t="shared" si="604"/>
        <v>RMODE?</v>
      </c>
      <c r="AB2063" s="1">
        <f t="shared" si="605"/>
        <v>2019</v>
      </c>
      <c r="AC2063" t="str">
        <f t="shared" si="606"/>
        <v>ITM_RMODEQ</v>
      </c>
      <c r="AD2063" s="136" t="str">
        <f>IF(ISNA(VLOOKUP(AA2063,Sheet2!J:J,1,0)),"//","")</f>
        <v>//</v>
      </c>
      <c r="AF2063" s="94" t="str">
        <f t="shared" si="607"/>
        <v>RMODE?</v>
      </c>
      <c r="AG2063" t="b">
        <f t="shared" si="608"/>
        <v>1</v>
      </c>
    </row>
    <row r="2064" spans="1:33" s="17" customFormat="1">
      <c r="A2064" s="216">
        <f t="shared" si="567"/>
        <v>2064</v>
      </c>
      <c r="B2064" s="217">
        <f t="shared" si="568"/>
        <v>2020</v>
      </c>
      <c r="C2064" s="95" t="s">
        <v>3839</v>
      </c>
      <c r="D2064" s="95" t="s">
        <v>7</v>
      </c>
      <c r="E2064" s="115" t="str">
        <f t="shared" ref="E2064:E2067" si="609">CHAR(34)&amp;IF(B2064&lt;10,"000",IF(B2064&lt;100,"00",IF(B2064&lt;1000,"0","")))&amp;$B2064&amp;CHAR(34)</f>
        <v>"2020"</v>
      </c>
      <c r="F2064" s="96" t="str">
        <f t="shared" ref="F2064:F2067" si="610">E2064</f>
        <v>"2020"</v>
      </c>
      <c r="G2064" s="162">
        <v>0</v>
      </c>
      <c r="H2064" s="162">
        <v>0</v>
      </c>
      <c r="I2064" s="152" t="s">
        <v>28</v>
      </c>
      <c r="J2064" s="97" t="s">
        <v>1407</v>
      </c>
      <c r="K2064" s="98" t="s">
        <v>3853</v>
      </c>
      <c r="L2064" s="17" t="s">
        <v>4878</v>
      </c>
      <c r="M2064" s="57" t="s">
        <v>4938</v>
      </c>
      <c r="P2064" s="116" t="str">
        <f t="shared" ref="P2064:P2067" si="611">"ITM_"&amp;IF(B2064&lt;10,"000",IF(B2064&lt;100,"00",IF(B2064&lt;1000,"0","")))&amp;$B2064</f>
        <v>ITM_2020</v>
      </c>
      <c r="Q2064" s="16"/>
      <c r="S2064" s="17" t="str">
        <f t="shared" si="585"/>
        <v/>
      </c>
      <c r="T2064" s="17" t="str">
        <f>IF(ISNA(VLOOKUP(AF2064,#REF!,1)),"//","")</f>
        <v/>
      </c>
      <c r="V2064">
        <f t="shared" si="598"/>
        <v>624</v>
      </c>
      <c r="W2064" s="94" t="s">
        <v>2278</v>
      </c>
      <c r="X2064" s="98" t="s">
        <v>2278</v>
      </c>
      <c r="Y2064" s="98" t="s">
        <v>2278</v>
      </c>
      <c r="Z2064" s="25" t="str">
        <f t="shared" si="575"/>
        <v/>
      </c>
      <c r="AA2064" s="25" t="str">
        <f t="shared" si="594"/>
        <v/>
      </c>
      <c r="AB2064" s="1">
        <f t="shared" si="576"/>
        <v>2020</v>
      </c>
      <c r="AC2064" t="str">
        <f t="shared" si="595"/>
        <v>ITM_2020</v>
      </c>
      <c r="AD2064" s="136" t="str">
        <f>IF(ISNA(VLOOKUP(AA2064,Sheet2!J:J,1,0)),"//","")</f>
        <v/>
      </c>
      <c r="AF2064" s="94" t="str">
        <f t="shared" si="596"/>
        <v/>
      </c>
      <c r="AG2064" t="b">
        <f t="shared" si="597"/>
        <v>1</v>
      </c>
    </row>
    <row r="2065" spans="1:33" s="17" customFormat="1">
      <c r="A2065" s="216">
        <f t="shared" si="567"/>
        <v>2065</v>
      </c>
      <c r="B2065" s="217">
        <f t="shared" si="568"/>
        <v>2021</v>
      </c>
      <c r="C2065" s="95" t="s">
        <v>3839</v>
      </c>
      <c r="D2065" s="95" t="s">
        <v>7</v>
      </c>
      <c r="E2065" s="115" t="str">
        <f t="shared" si="609"/>
        <v>"2021"</v>
      </c>
      <c r="F2065" s="96" t="str">
        <f t="shared" si="610"/>
        <v>"2021"</v>
      </c>
      <c r="G2065" s="162">
        <v>0</v>
      </c>
      <c r="H2065" s="162">
        <v>0</v>
      </c>
      <c r="I2065" s="152" t="s">
        <v>28</v>
      </c>
      <c r="J2065" s="97" t="s">
        <v>1407</v>
      </c>
      <c r="K2065" s="98" t="s">
        <v>3853</v>
      </c>
      <c r="L2065" s="17" t="s">
        <v>4878</v>
      </c>
      <c r="M2065" s="57" t="s">
        <v>4938</v>
      </c>
      <c r="P2065" s="116" t="str">
        <f t="shared" si="611"/>
        <v>ITM_2021</v>
      </c>
      <c r="Q2065" s="16"/>
      <c r="S2065" s="17" t="str">
        <f t="shared" si="585"/>
        <v/>
      </c>
      <c r="T2065" s="17" t="str">
        <f>IF(ISNA(VLOOKUP(AF2065,#REF!,1)),"//","")</f>
        <v/>
      </c>
      <c r="V2065">
        <f t="shared" si="598"/>
        <v>624</v>
      </c>
      <c r="W2065" s="94" t="s">
        <v>2278</v>
      </c>
      <c r="X2065" s="98" t="s">
        <v>2278</v>
      </c>
      <c r="Y2065" s="98" t="s">
        <v>2278</v>
      </c>
      <c r="Z2065" s="25" t="str">
        <f t="shared" si="575"/>
        <v/>
      </c>
      <c r="AA2065" s="25" t="str">
        <f t="shared" si="594"/>
        <v/>
      </c>
      <c r="AB2065" s="1">
        <f t="shared" si="576"/>
        <v>2021</v>
      </c>
      <c r="AC2065" t="str">
        <f t="shared" si="595"/>
        <v>ITM_2021</v>
      </c>
      <c r="AD2065" s="136" t="str">
        <f>IF(ISNA(VLOOKUP(AA2065,Sheet2!J:J,1,0)),"//","")</f>
        <v/>
      </c>
      <c r="AF2065" s="94" t="str">
        <f t="shared" si="596"/>
        <v/>
      </c>
      <c r="AG2065" t="b">
        <f t="shared" si="597"/>
        <v>1</v>
      </c>
    </row>
    <row r="2066" spans="1:33" s="17" customFormat="1">
      <c r="A2066" s="216">
        <f t="shared" si="567"/>
        <v>2066</v>
      </c>
      <c r="B2066" s="217">
        <f t="shared" si="568"/>
        <v>2022</v>
      </c>
      <c r="C2066" s="95" t="s">
        <v>3839</v>
      </c>
      <c r="D2066" s="95" t="s">
        <v>7</v>
      </c>
      <c r="E2066" s="115" t="str">
        <f t="shared" si="609"/>
        <v>"2022"</v>
      </c>
      <c r="F2066" s="96" t="str">
        <f t="shared" si="610"/>
        <v>"2022"</v>
      </c>
      <c r="G2066" s="162">
        <v>0</v>
      </c>
      <c r="H2066" s="162">
        <v>0</v>
      </c>
      <c r="I2066" s="152" t="s">
        <v>28</v>
      </c>
      <c r="J2066" s="97" t="s">
        <v>1407</v>
      </c>
      <c r="K2066" s="98" t="s">
        <v>3853</v>
      </c>
      <c r="L2066" s="17" t="s">
        <v>4878</v>
      </c>
      <c r="M2066" s="57" t="s">
        <v>4938</v>
      </c>
      <c r="P2066" s="116" t="str">
        <f t="shared" si="611"/>
        <v>ITM_2022</v>
      </c>
      <c r="Q2066" s="16"/>
      <c r="S2066" s="17" t="str">
        <f t="shared" si="585"/>
        <v/>
      </c>
      <c r="T2066" s="17" t="str">
        <f>IF(ISNA(VLOOKUP(AF2066,#REF!,1)),"//","")</f>
        <v/>
      </c>
      <c r="V2066">
        <f t="shared" si="598"/>
        <v>624</v>
      </c>
      <c r="W2066" s="94" t="s">
        <v>2278</v>
      </c>
      <c r="X2066" s="98" t="s">
        <v>2278</v>
      </c>
      <c r="Y2066" s="98" t="s">
        <v>2278</v>
      </c>
      <c r="Z2066" s="25" t="str">
        <f t="shared" si="575"/>
        <v/>
      </c>
      <c r="AA2066" s="25" t="str">
        <f t="shared" si="594"/>
        <v/>
      </c>
      <c r="AB2066" s="1">
        <f t="shared" si="576"/>
        <v>2022</v>
      </c>
      <c r="AC2066" t="str">
        <f t="shared" si="595"/>
        <v>ITM_2022</v>
      </c>
      <c r="AD2066" s="136" t="str">
        <f>IF(ISNA(VLOOKUP(AA2066,Sheet2!J:J,1,0)),"//","")</f>
        <v/>
      </c>
      <c r="AF2066" s="94" t="str">
        <f t="shared" si="596"/>
        <v/>
      </c>
      <c r="AG2066" t="b">
        <f t="shared" si="597"/>
        <v>1</v>
      </c>
    </row>
    <row r="2067" spans="1:33" s="17" customFormat="1">
      <c r="A2067" s="216">
        <f t="shared" si="567"/>
        <v>2067</v>
      </c>
      <c r="B2067" s="217">
        <f t="shared" si="568"/>
        <v>2023</v>
      </c>
      <c r="C2067" s="95" t="s">
        <v>3839</v>
      </c>
      <c r="D2067" s="95" t="s">
        <v>7</v>
      </c>
      <c r="E2067" s="115" t="str">
        <f t="shared" si="609"/>
        <v>"2023"</v>
      </c>
      <c r="F2067" s="96" t="str">
        <f t="shared" si="610"/>
        <v>"2023"</v>
      </c>
      <c r="G2067" s="162">
        <v>0</v>
      </c>
      <c r="H2067" s="162">
        <v>0</v>
      </c>
      <c r="I2067" s="152" t="s">
        <v>28</v>
      </c>
      <c r="J2067" s="97" t="s">
        <v>1407</v>
      </c>
      <c r="K2067" s="98" t="s">
        <v>3853</v>
      </c>
      <c r="L2067" s="17" t="s">
        <v>4878</v>
      </c>
      <c r="M2067" s="57" t="s">
        <v>4938</v>
      </c>
      <c r="P2067" s="116" t="str">
        <f t="shared" si="611"/>
        <v>ITM_2023</v>
      </c>
      <c r="Q2067" s="16"/>
      <c r="S2067" s="17" t="str">
        <f t="shared" si="585"/>
        <v/>
      </c>
      <c r="T2067" s="17" t="str">
        <f>IF(ISNA(VLOOKUP(AF2067,#REF!,1)),"//","")</f>
        <v/>
      </c>
      <c r="V2067">
        <f t="shared" si="598"/>
        <v>624</v>
      </c>
      <c r="W2067" s="94" t="s">
        <v>2278</v>
      </c>
      <c r="X2067" s="98" t="s">
        <v>2278</v>
      </c>
      <c r="Y2067" s="98" t="s">
        <v>2278</v>
      </c>
      <c r="Z2067" s="25" t="str">
        <f t="shared" si="575"/>
        <v/>
      </c>
      <c r="AA2067" s="25" t="str">
        <f t="shared" si="594"/>
        <v/>
      </c>
      <c r="AB2067" s="1">
        <f t="shared" si="576"/>
        <v>2023</v>
      </c>
      <c r="AC2067" t="str">
        <f t="shared" si="595"/>
        <v>ITM_2023</v>
      </c>
      <c r="AD2067" s="136" t="str">
        <f>IF(ISNA(VLOOKUP(AA2067,Sheet2!J:J,1,0)),"//","")</f>
        <v/>
      </c>
      <c r="AF2067" s="94" t="str">
        <f t="shared" si="596"/>
        <v/>
      </c>
      <c r="AG2067" t="b">
        <f t="shared" si="597"/>
        <v>1</v>
      </c>
    </row>
    <row r="2068" spans="1:33">
      <c r="A2068" s="216">
        <f t="shared" si="567"/>
        <v>2068</v>
      </c>
      <c r="B2068" s="217">
        <f t="shared" si="568"/>
        <v>2024</v>
      </c>
      <c r="C2068" s="86" t="s">
        <v>3835</v>
      </c>
      <c r="D2068" s="86" t="s">
        <v>7</v>
      </c>
      <c r="E2068" s="195" t="s">
        <v>527</v>
      </c>
      <c r="F2068" s="87" t="s">
        <v>2849</v>
      </c>
      <c r="G2068" s="88">
        <v>0</v>
      </c>
      <c r="H2068" s="88">
        <v>0</v>
      </c>
      <c r="I2068" s="156" t="s">
        <v>1</v>
      </c>
      <c r="J2068" s="87" t="s">
        <v>1407</v>
      </c>
      <c r="K2068" s="89" t="s">
        <v>3853</v>
      </c>
      <c r="L2068" s="90" t="s">
        <v>4878</v>
      </c>
      <c r="M2068" s="90" t="s">
        <v>4938</v>
      </c>
      <c r="N2068" s="90"/>
      <c r="O2068" s="86" t="s">
        <v>2836</v>
      </c>
      <c r="P2068" s="89" t="s">
        <v>2846</v>
      </c>
      <c r="Q2068" s="89"/>
      <c r="R2068"/>
      <c r="S2068" t="str">
        <f t="shared" ref="S2068:S2103" si="612">IF(E2068=F2068,"","NOT EQUAL")</f>
        <v>NOT EQUAL</v>
      </c>
      <c r="T2068" t="str">
        <f>IF(ISNA(VLOOKUP(AF2068,#REF!,1)),"//","")</f>
        <v/>
      </c>
      <c r="U2068"/>
      <c r="V2068">
        <f t="shared" si="598"/>
        <v>625</v>
      </c>
      <c r="W2068" s="81" t="s">
        <v>2774</v>
      </c>
      <c r="X2068" s="59"/>
      <c r="Y2068" s="59" t="s">
        <v>4033</v>
      </c>
      <c r="Z2068" s="25" t="str">
        <f t="shared" si="575"/>
        <v/>
      </c>
      <c r="AA2068" s="25" t="str">
        <f t="shared" si="594"/>
        <v>P_INT</v>
      </c>
      <c r="AB2068" s="1">
        <f t="shared" si="576"/>
        <v>2024</v>
      </c>
      <c r="AC2068" t="str">
        <f t="shared" si="595"/>
        <v>ITM_INTG</v>
      </c>
      <c r="AD2068" s="136" t="str">
        <f>IF(ISNA(VLOOKUP(AA2068,Sheet2!J:J,1,0)),"//","")</f>
        <v/>
      </c>
      <c r="AF2068" s="94" t="str">
        <f t="shared" si="596"/>
        <v/>
      </c>
      <c r="AG2068" t="b">
        <f t="shared" si="597"/>
        <v>0</v>
      </c>
    </row>
    <row r="2069" spans="1:33">
      <c r="A2069" s="216">
        <f t="shared" si="567"/>
        <v>2069</v>
      </c>
      <c r="B2069" s="217">
        <f t="shared" si="568"/>
        <v>2025</v>
      </c>
      <c r="C2069" s="86" t="s">
        <v>3836</v>
      </c>
      <c r="D2069" s="86" t="s">
        <v>7</v>
      </c>
      <c r="E2069" s="195" t="s">
        <v>527</v>
      </c>
      <c r="F2069" s="87" t="s">
        <v>2850</v>
      </c>
      <c r="G2069" s="88">
        <v>0</v>
      </c>
      <c r="H2069" s="88">
        <v>0</v>
      </c>
      <c r="I2069" s="156" t="s">
        <v>1</v>
      </c>
      <c r="J2069" s="87" t="s">
        <v>1407</v>
      </c>
      <c r="K2069" s="89" t="s">
        <v>3853</v>
      </c>
      <c r="L2069" s="90" t="s">
        <v>4878</v>
      </c>
      <c r="M2069" s="90" t="s">
        <v>4938</v>
      </c>
      <c r="N2069" s="90"/>
      <c r="O2069" s="86" t="s">
        <v>2836</v>
      </c>
      <c r="P2069" s="89" t="s">
        <v>2847</v>
      </c>
      <c r="Q2069" s="89"/>
      <c r="R2069"/>
      <c r="S2069" t="str">
        <f t="shared" si="612"/>
        <v>NOT EQUAL</v>
      </c>
      <c r="T2069" t="str">
        <f>IF(ISNA(VLOOKUP(AF2069,#REF!,1)),"//","")</f>
        <v/>
      </c>
      <c r="U2069"/>
      <c r="V2069">
        <f t="shared" si="598"/>
        <v>626</v>
      </c>
      <c r="W2069" s="81" t="s">
        <v>2774</v>
      </c>
      <c r="X2069" s="59" t="s">
        <v>2278</v>
      </c>
      <c r="Y2069" s="59" t="s">
        <v>4034</v>
      </c>
      <c r="Z2069" s="25" t="str">
        <f t="shared" si="575"/>
        <v/>
      </c>
      <c r="AA2069" s="25" t="str">
        <f t="shared" si="594"/>
        <v>P_DIFF</v>
      </c>
      <c r="AB2069" s="1">
        <f t="shared" si="576"/>
        <v>2025</v>
      </c>
      <c r="AC2069" t="str">
        <f t="shared" si="595"/>
        <v>ITM_DIFF</v>
      </c>
      <c r="AD2069" s="136" t="str">
        <f>IF(ISNA(VLOOKUP(AA2069,Sheet2!J:J,1,0)),"//","")</f>
        <v/>
      </c>
      <c r="AF2069" s="94" t="str">
        <f t="shared" si="596"/>
        <v/>
      </c>
      <c r="AG2069" t="b">
        <f t="shared" si="597"/>
        <v>0</v>
      </c>
    </row>
    <row r="2070" spans="1:33">
      <c r="A2070" s="216">
        <f t="shared" si="567"/>
        <v>2070</v>
      </c>
      <c r="B2070" s="217">
        <f t="shared" si="568"/>
        <v>2026</v>
      </c>
      <c r="C2070" s="86" t="s">
        <v>3837</v>
      </c>
      <c r="D2070" s="86" t="s">
        <v>7</v>
      </c>
      <c r="E2070" s="195" t="s">
        <v>527</v>
      </c>
      <c r="F2070" s="87" t="s">
        <v>2848</v>
      </c>
      <c r="G2070" s="88">
        <v>0</v>
      </c>
      <c r="H2070" s="88">
        <v>0</v>
      </c>
      <c r="I2070" s="156" t="s">
        <v>1</v>
      </c>
      <c r="J2070" s="87" t="s">
        <v>1407</v>
      </c>
      <c r="K2070" s="89" t="s">
        <v>3853</v>
      </c>
      <c r="L2070" s="90" t="s">
        <v>4878</v>
      </c>
      <c r="M2070" s="90" t="s">
        <v>4938</v>
      </c>
      <c r="N2070" s="90"/>
      <c r="O2070" s="86" t="s">
        <v>2836</v>
      </c>
      <c r="P2070" s="89" t="s">
        <v>3477</v>
      </c>
      <c r="Q2070" s="89"/>
      <c r="R2070"/>
      <c r="S2070" t="str">
        <f t="shared" si="612"/>
        <v>NOT EQUAL</v>
      </c>
      <c r="T2070" t="str">
        <f>IF(ISNA(VLOOKUP(AF2070,#REF!,1)),"//","")</f>
        <v/>
      </c>
      <c r="U2070"/>
      <c r="V2070">
        <f t="shared" si="598"/>
        <v>627</v>
      </c>
      <c r="W2070" s="81" t="s">
        <v>2774</v>
      </c>
      <c r="X2070" s="59"/>
      <c r="Y2070" s="59" t="s">
        <v>4035</v>
      </c>
      <c r="Z2070" s="25" t="str">
        <f t="shared" si="575"/>
        <v/>
      </c>
      <c r="AA2070" s="25" t="str">
        <f t="shared" si="594"/>
        <v>P_RMS</v>
      </c>
      <c r="AB2070" s="1">
        <f t="shared" si="576"/>
        <v>2026</v>
      </c>
      <c r="AC2070" t="str">
        <f t="shared" si="595"/>
        <v>ITM_RMS</v>
      </c>
      <c r="AD2070" s="136" t="str">
        <f>IF(ISNA(VLOOKUP(AA2070,Sheet2!J:J,1,0)),"//","")</f>
        <v/>
      </c>
      <c r="AF2070" s="94" t="str">
        <f t="shared" si="596"/>
        <v/>
      </c>
      <c r="AG2070" t="b">
        <f t="shared" si="597"/>
        <v>0</v>
      </c>
    </row>
    <row r="2071" spans="1:33">
      <c r="A2071" s="216">
        <f t="shared" si="567"/>
        <v>2071</v>
      </c>
      <c r="B2071" s="217">
        <f t="shared" si="568"/>
        <v>2027</v>
      </c>
      <c r="C2071" s="86" t="s">
        <v>3838</v>
      </c>
      <c r="D2071" s="86" t="s">
        <v>7</v>
      </c>
      <c r="E2071" s="195" t="s">
        <v>527</v>
      </c>
      <c r="F2071" s="87" t="s">
        <v>4151</v>
      </c>
      <c r="G2071" s="88">
        <v>0</v>
      </c>
      <c r="H2071" s="88">
        <v>0</v>
      </c>
      <c r="I2071" s="156" t="s">
        <v>1</v>
      </c>
      <c r="J2071" s="87" t="s">
        <v>1407</v>
      </c>
      <c r="K2071" s="89" t="s">
        <v>3853</v>
      </c>
      <c r="L2071" s="90" t="s">
        <v>4878</v>
      </c>
      <c r="M2071" s="90" t="s">
        <v>4938</v>
      </c>
      <c r="N2071" s="90"/>
      <c r="O2071" s="86" t="s">
        <v>2836</v>
      </c>
      <c r="P2071" s="89" t="s">
        <v>2855</v>
      </c>
      <c r="Q2071" s="89"/>
      <c r="R2071"/>
      <c r="S2071" t="str">
        <f t="shared" si="612"/>
        <v>NOT EQUAL</v>
      </c>
      <c r="T2071" t="str">
        <f>IF(ISNA(VLOOKUP(AF2071,#REF!,1)),"//","")</f>
        <v/>
      </c>
      <c r="U2071"/>
      <c r="V2071">
        <f t="shared" si="598"/>
        <v>628</v>
      </c>
      <c r="W2071" s="81" t="s">
        <v>2774</v>
      </c>
      <c r="X2071" s="59"/>
      <c r="Y2071" s="59" t="s">
        <v>4036</v>
      </c>
      <c r="Z2071" s="25" t="str">
        <f t="shared" si="575"/>
        <v/>
      </c>
      <c r="AA2071" s="25" t="str">
        <f t="shared" si="594"/>
        <v>P_SHADE</v>
      </c>
      <c r="AB2071" s="1">
        <f t="shared" si="576"/>
        <v>2027</v>
      </c>
      <c r="AC2071" t="str">
        <f t="shared" si="595"/>
        <v>ITM_SHADE</v>
      </c>
      <c r="AD2071" s="136" t="str">
        <f>IF(ISNA(VLOOKUP(AA2071,Sheet2!J:J,1,0)),"//","")</f>
        <v/>
      </c>
      <c r="AF2071" s="94" t="str">
        <f t="shared" si="596"/>
        <v/>
      </c>
      <c r="AG2071" t="b">
        <f t="shared" si="597"/>
        <v>0</v>
      </c>
    </row>
    <row r="2072" spans="1:33">
      <c r="A2072" s="216">
        <f t="shared" ref="A2072:A2112" si="613">IF(B2072=INT(B2072),ROW(),"")</f>
        <v>2072</v>
      </c>
      <c r="B2072" s="217">
        <f t="shared" ref="B2072:B2112" si="614">IF(AND(MID(C2072,2,1)&lt;&gt;"/",MID(C2072,1,1)="/"),INT(B2071)+1,B2071+0.01)</f>
        <v>2028</v>
      </c>
      <c r="C2072" s="86" t="s">
        <v>3839</v>
      </c>
      <c r="D2072" s="86" t="s">
        <v>7</v>
      </c>
      <c r="E2072" s="87" t="s">
        <v>2832</v>
      </c>
      <c r="F2072" s="87" t="s">
        <v>2832</v>
      </c>
      <c r="G2072" s="88">
        <v>0</v>
      </c>
      <c r="H2072" s="88">
        <v>0</v>
      </c>
      <c r="I2072" s="154" t="s">
        <v>16</v>
      </c>
      <c r="J2072" s="87" t="s">
        <v>1407</v>
      </c>
      <c r="K2072" s="89" t="s">
        <v>3853</v>
      </c>
      <c r="L2072" s="90" t="s">
        <v>4878</v>
      </c>
      <c r="M2072" s="90" t="s">
        <v>4938</v>
      </c>
      <c r="N2072" s="90"/>
      <c r="O2072" s="86"/>
      <c r="P2072" s="89" t="s">
        <v>2833</v>
      </c>
      <c r="Q2072" s="89"/>
      <c r="R2072"/>
      <c r="S2072" t="str">
        <f t="shared" si="612"/>
        <v/>
      </c>
      <c r="T2072" t="str">
        <f>IF(ISNA(VLOOKUP(AF2072,#REF!,1)),"//","")</f>
        <v/>
      </c>
      <c r="U2072"/>
      <c r="V2072">
        <f t="shared" si="598"/>
        <v>628</v>
      </c>
      <c r="W2072" s="81" t="s">
        <v>2278</v>
      </c>
      <c r="X2072" s="59" t="s">
        <v>2278</v>
      </c>
      <c r="Y2072" s="59" t="s">
        <v>2278</v>
      </c>
      <c r="Z2072" s="25" t="str">
        <f t="shared" si="575"/>
        <v/>
      </c>
      <c r="AA2072" s="25" t="str">
        <f t="shared" si="594"/>
        <v/>
      </c>
      <c r="AB2072" s="1">
        <f t="shared" si="576"/>
        <v>2028</v>
      </c>
      <c r="AC2072" t="str">
        <f t="shared" si="595"/>
        <v>MNU_PLOT</v>
      </c>
      <c r="AD2072" s="136" t="str">
        <f>IF(ISNA(VLOOKUP(AA2072,Sheet2!J:J,1,0)),"//","")</f>
        <v/>
      </c>
      <c r="AF2072" s="94" t="str">
        <f t="shared" si="596"/>
        <v/>
      </c>
      <c r="AG2072" t="b">
        <f t="shared" si="597"/>
        <v>1</v>
      </c>
    </row>
    <row r="2073" spans="1:33">
      <c r="A2073" s="216">
        <f t="shared" si="613"/>
        <v>2073</v>
      </c>
      <c r="B2073" s="217">
        <f t="shared" si="614"/>
        <v>2029</v>
      </c>
      <c r="C2073" s="86" t="s">
        <v>3782</v>
      </c>
      <c r="D2073" s="86" t="s">
        <v>4149</v>
      </c>
      <c r="E2073" s="195" t="s">
        <v>527</v>
      </c>
      <c r="F2073" s="87" t="s">
        <v>3848</v>
      </c>
      <c r="G2073" s="88">
        <v>0</v>
      </c>
      <c r="H2073" s="88">
        <v>0</v>
      </c>
      <c r="I2073" s="156" t="s">
        <v>1</v>
      </c>
      <c r="J2073" s="87" t="s">
        <v>1407</v>
      </c>
      <c r="K2073" s="89" t="s">
        <v>3853</v>
      </c>
      <c r="L2073" s="90" t="s">
        <v>4878</v>
      </c>
      <c r="M2073" s="90" t="s">
        <v>4938</v>
      </c>
      <c r="N2073" s="90"/>
      <c r="O2073" s="86"/>
      <c r="P2073" s="89" t="s">
        <v>3849</v>
      </c>
      <c r="Q2073" s="89"/>
      <c r="R2073"/>
      <c r="S2073" t="str">
        <f t="shared" si="612"/>
        <v>NOT EQUAL</v>
      </c>
      <c r="T2073" t="str">
        <f>IF(ISNA(VLOOKUP(AF2073,#REF!,1)),"//","")</f>
        <v/>
      </c>
      <c r="U2073"/>
      <c r="V2073">
        <f t="shared" si="598"/>
        <v>628</v>
      </c>
      <c r="W2073" s="81"/>
      <c r="X2073" s="59"/>
      <c r="Y2073" s="59"/>
      <c r="Z2073" s="25" t="str">
        <f t="shared" si="575"/>
        <v/>
      </c>
      <c r="AA2073" s="25" t="str">
        <f t="shared" si="594"/>
        <v/>
      </c>
      <c r="AB2073" s="1">
        <f t="shared" si="576"/>
        <v>2029</v>
      </c>
      <c r="AC2073" t="str">
        <f t="shared" si="595"/>
        <v>CHR_num</v>
      </c>
      <c r="AD2073" s="136" t="str">
        <f>IF(ISNA(VLOOKUP(AA2073,Sheet2!J:J,1,0)),"//","")</f>
        <v/>
      </c>
      <c r="AF2073" s="94" t="str">
        <f t="shared" si="596"/>
        <v/>
      </c>
      <c r="AG2073" t="b">
        <f t="shared" si="597"/>
        <v>1</v>
      </c>
    </row>
    <row r="2074" spans="1:33">
      <c r="A2074" s="216">
        <f t="shared" si="613"/>
        <v>2074</v>
      </c>
      <c r="B2074" s="217">
        <f t="shared" si="614"/>
        <v>2030</v>
      </c>
      <c r="C2074" s="86" t="s">
        <v>3839</v>
      </c>
      <c r="D2074" s="86" t="s">
        <v>7</v>
      </c>
      <c r="E2074" s="195" t="s">
        <v>527</v>
      </c>
      <c r="F2074" s="87" t="s">
        <v>3846</v>
      </c>
      <c r="G2074" s="88">
        <v>0</v>
      </c>
      <c r="H2074" s="88">
        <v>0</v>
      </c>
      <c r="I2074" s="156" t="s">
        <v>1</v>
      </c>
      <c r="J2074" s="87" t="s">
        <v>1407</v>
      </c>
      <c r="K2074" s="89" t="s">
        <v>3853</v>
      </c>
      <c r="L2074" s="90" t="s">
        <v>4878</v>
      </c>
      <c r="M2074" s="90" t="s">
        <v>4938</v>
      </c>
      <c r="N2074" s="90"/>
      <c r="O2074" s="86"/>
      <c r="P2074" s="89" t="s">
        <v>3850</v>
      </c>
      <c r="Q2074" s="89"/>
      <c r="R2074"/>
      <c r="S2074" t="str">
        <f t="shared" si="612"/>
        <v>NOT EQUAL</v>
      </c>
      <c r="T2074" t="str">
        <f>IF(ISNA(VLOOKUP(AF2074,#REF!,1)),"//","")</f>
        <v/>
      </c>
      <c r="U2074"/>
      <c r="V2074">
        <f t="shared" si="598"/>
        <v>628</v>
      </c>
      <c r="W2074" s="81"/>
      <c r="X2074" s="59"/>
      <c r="Y2074" s="59"/>
      <c r="Z2074" s="25" t="str">
        <f t="shared" si="575"/>
        <v/>
      </c>
      <c r="AA2074" s="25" t="str">
        <f t="shared" si="594"/>
        <v/>
      </c>
      <c r="AB2074" s="1">
        <f t="shared" si="576"/>
        <v>2030</v>
      </c>
      <c r="AC2074" t="str">
        <f t="shared" si="595"/>
        <v>CHR_numL</v>
      </c>
      <c r="AD2074" s="136" t="str">
        <f>IF(ISNA(VLOOKUP(AA2074,Sheet2!J:J,1,0)),"//","")</f>
        <v/>
      </c>
      <c r="AF2074" s="94" t="str">
        <f t="shared" si="596"/>
        <v/>
      </c>
      <c r="AG2074" t="b">
        <f t="shared" si="597"/>
        <v>1</v>
      </c>
    </row>
    <row r="2075" spans="1:33">
      <c r="A2075" s="216">
        <f t="shared" si="613"/>
        <v>2075</v>
      </c>
      <c r="B2075" s="217">
        <f t="shared" si="614"/>
        <v>2031</v>
      </c>
      <c r="C2075" s="86" t="s">
        <v>3839</v>
      </c>
      <c r="D2075" s="86" t="s">
        <v>7</v>
      </c>
      <c r="E2075" s="195" t="s">
        <v>527</v>
      </c>
      <c r="F2075" s="87" t="s">
        <v>3847</v>
      </c>
      <c r="G2075" s="88">
        <v>0</v>
      </c>
      <c r="H2075" s="88">
        <v>0</v>
      </c>
      <c r="I2075" s="156" t="s">
        <v>1</v>
      </c>
      <c r="J2075" s="87" t="s">
        <v>1407</v>
      </c>
      <c r="K2075" s="89" t="s">
        <v>3853</v>
      </c>
      <c r="L2075" s="90" t="s">
        <v>4878</v>
      </c>
      <c r="M2075" s="90" t="s">
        <v>4938</v>
      </c>
      <c r="N2075" s="90"/>
      <c r="O2075" s="86"/>
      <c r="P2075" s="89" t="s">
        <v>3851</v>
      </c>
      <c r="Q2075" s="89"/>
      <c r="R2075"/>
      <c r="S2075" t="str">
        <f t="shared" si="612"/>
        <v>NOT EQUAL</v>
      </c>
      <c r="T2075" t="str">
        <f>IF(ISNA(VLOOKUP(AF2075,#REF!,1)),"//","")</f>
        <v/>
      </c>
      <c r="U2075"/>
      <c r="V2075">
        <f t="shared" si="598"/>
        <v>628</v>
      </c>
      <c r="W2075" s="81"/>
      <c r="X2075" s="59"/>
      <c r="Y2075" s="59"/>
      <c r="Z2075" s="25" t="str">
        <f t="shared" si="575"/>
        <v/>
      </c>
      <c r="AA2075" s="25" t="str">
        <f t="shared" si="594"/>
        <v/>
      </c>
      <c r="AB2075" s="1">
        <f t="shared" si="576"/>
        <v>2031</v>
      </c>
      <c r="AC2075" t="str">
        <f t="shared" si="595"/>
        <v>CHR_numU</v>
      </c>
      <c r="AD2075" s="136" t="str">
        <f>IF(ISNA(VLOOKUP(AA2075,Sheet2!J:J,1,0)),"//","")</f>
        <v/>
      </c>
      <c r="AF2075" s="94" t="str">
        <f t="shared" si="596"/>
        <v/>
      </c>
      <c r="AG2075" t="b">
        <f t="shared" si="597"/>
        <v>1</v>
      </c>
    </row>
    <row r="2076" spans="1:33">
      <c r="A2076" s="216">
        <f t="shared" si="613"/>
        <v>2076</v>
      </c>
      <c r="B2076" s="217">
        <f t="shared" si="614"/>
        <v>2032</v>
      </c>
      <c r="C2076" s="86" t="s">
        <v>3840</v>
      </c>
      <c r="D2076" s="86" t="s">
        <v>3845</v>
      </c>
      <c r="E2076" s="195" t="s">
        <v>527</v>
      </c>
      <c r="F2076" s="87" t="s">
        <v>721</v>
      </c>
      <c r="G2076" s="88">
        <v>0</v>
      </c>
      <c r="H2076" s="88">
        <v>0</v>
      </c>
      <c r="I2076" s="156" t="s">
        <v>1</v>
      </c>
      <c r="J2076" s="87" t="s">
        <v>1407</v>
      </c>
      <c r="K2076" s="89" t="s">
        <v>3853</v>
      </c>
      <c r="L2076" s="90" t="s">
        <v>4878</v>
      </c>
      <c r="M2076" s="90" t="s">
        <v>4938</v>
      </c>
      <c r="N2076" s="90"/>
      <c r="O2076" s="86"/>
      <c r="P2076" s="89" t="s">
        <v>3845</v>
      </c>
      <c r="Q2076" s="89"/>
      <c r="R2076"/>
      <c r="S2076" t="str">
        <f t="shared" si="612"/>
        <v>NOT EQUAL</v>
      </c>
      <c r="T2076" t="str">
        <f>IF(ISNA(VLOOKUP(AF2076,#REF!,1)),"//","")</f>
        <v/>
      </c>
      <c r="U2076"/>
      <c r="V2076">
        <f t="shared" si="598"/>
        <v>628</v>
      </c>
      <c r="W2076" s="81"/>
      <c r="X2076" s="59"/>
      <c r="Y2076" s="59"/>
      <c r="Z2076" s="25" t="str">
        <f t="shared" si="575"/>
        <v/>
      </c>
      <c r="AA2076" s="25" t="str">
        <f t="shared" si="594"/>
        <v/>
      </c>
      <c r="AB2076" s="1">
        <f t="shared" si="576"/>
        <v>2032</v>
      </c>
      <c r="AC2076" t="str">
        <f t="shared" si="595"/>
        <v>ITM_EEXCHR</v>
      </c>
      <c r="AD2076" s="136" t="str">
        <f>IF(ISNA(VLOOKUP(AA2076,Sheet2!J:J,1,0)),"//","")</f>
        <v/>
      </c>
      <c r="AF2076" s="94" t="str">
        <f t="shared" si="596"/>
        <v/>
      </c>
      <c r="AG2076" t="b">
        <f t="shared" si="597"/>
        <v>1</v>
      </c>
    </row>
    <row r="2077" spans="1:33">
      <c r="A2077" s="216">
        <f t="shared" si="613"/>
        <v>2077</v>
      </c>
      <c r="B2077" s="217">
        <f t="shared" si="614"/>
        <v>2033</v>
      </c>
      <c r="C2077" s="53" t="s">
        <v>4030</v>
      </c>
      <c r="D2077" s="53" t="s">
        <v>7</v>
      </c>
      <c r="E2077" s="58" t="s">
        <v>4031</v>
      </c>
      <c r="F2077" s="58" t="s">
        <v>4031</v>
      </c>
      <c r="G2077" s="161">
        <v>0</v>
      </c>
      <c r="H2077" s="161">
        <v>0</v>
      </c>
      <c r="I2077" s="148" t="s">
        <v>3</v>
      </c>
      <c r="J2077" s="58" t="s">
        <v>1407</v>
      </c>
      <c r="K2077" s="59" t="s">
        <v>4017</v>
      </c>
      <c r="L2077" s="57" t="s">
        <v>4878</v>
      </c>
      <c r="M2077" s="57" t="s">
        <v>4938</v>
      </c>
      <c r="N2077" s="57"/>
      <c r="O2077" s="57"/>
      <c r="P2077" s="56" t="s">
        <v>4032</v>
      </c>
      <c r="Q2077" s="13"/>
      <c r="R2077"/>
      <c r="S2077" t="str">
        <f t="shared" si="612"/>
        <v/>
      </c>
      <c r="T2077" t="str">
        <f>IF(ISNA(VLOOKUP(AF2077,#REF!,1)),"//","")</f>
        <v/>
      </c>
      <c r="U2077"/>
      <c r="V2077">
        <f t="shared" si="598"/>
        <v>629</v>
      </c>
      <c r="W2077" s="81" t="s">
        <v>2719</v>
      </c>
      <c r="X2077" s="59" t="s">
        <v>2654</v>
      </c>
      <c r="Y2077" s="59" t="s">
        <v>2278</v>
      </c>
      <c r="Z2077" s="25" t="str">
        <f t="shared" si="575"/>
        <v>"CLGRF"</v>
      </c>
      <c r="AA2077" s="25" t="str">
        <f t="shared" si="594"/>
        <v>CLGRF</v>
      </c>
      <c r="AB2077" s="1">
        <f t="shared" si="576"/>
        <v>2033</v>
      </c>
      <c r="AC2077" t="str">
        <f t="shared" si="595"/>
        <v>ITM_CLGRF</v>
      </c>
      <c r="AD2077" s="136" t="str">
        <f>IF(ISNA(VLOOKUP(AA2077,Sheet2!J:J,1,0)),"//","")</f>
        <v/>
      </c>
      <c r="AF2077" s="94" t="str">
        <f t="shared" si="596"/>
        <v>CLGRF</v>
      </c>
      <c r="AG2077" t="b">
        <f t="shared" si="597"/>
        <v>1</v>
      </c>
    </row>
    <row r="2078" spans="1:33">
      <c r="A2078" s="216">
        <f t="shared" si="613"/>
        <v>2078</v>
      </c>
      <c r="B2078" s="217">
        <f t="shared" si="614"/>
        <v>2034</v>
      </c>
      <c r="C2078" s="86" t="s">
        <v>4152</v>
      </c>
      <c r="D2078" s="86" t="s">
        <v>4153</v>
      </c>
      <c r="E2078" s="195" t="s">
        <v>527</v>
      </c>
      <c r="F2078" s="87" t="s">
        <v>4155</v>
      </c>
      <c r="G2078" s="88">
        <v>0</v>
      </c>
      <c r="H2078" s="88">
        <v>0</v>
      </c>
      <c r="I2078" s="156" t="s">
        <v>1</v>
      </c>
      <c r="J2078" s="87" t="s">
        <v>1407</v>
      </c>
      <c r="K2078" s="89" t="s">
        <v>3853</v>
      </c>
      <c r="L2078" s="90" t="s">
        <v>4878</v>
      </c>
      <c r="M2078" s="90" t="s">
        <v>4938</v>
      </c>
      <c r="N2078" s="90"/>
      <c r="O2078" s="86" t="s">
        <v>2836</v>
      </c>
      <c r="P2078" s="89" t="s">
        <v>4157</v>
      </c>
      <c r="Q2078" s="89"/>
      <c r="R2078"/>
      <c r="S2078" t="str">
        <f t="shared" si="612"/>
        <v>NOT EQUAL</v>
      </c>
      <c r="T2078" t="str">
        <f>IF(ISNA(VLOOKUP(AF2078,#REF!,1)),"//","")</f>
        <v/>
      </c>
      <c r="U2078"/>
      <c r="V2078">
        <f t="shared" si="598"/>
        <v>629</v>
      </c>
      <c r="W2078" s="81" t="s">
        <v>2774</v>
      </c>
      <c r="X2078" s="59"/>
      <c r="Y2078" s="59"/>
      <c r="Z2078" s="25" t="str">
        <f t="shared" si="575"/>
        <v/>
      </c>
      <c r="AA2078" s="25" t="str">
        <f t="shared" si="594"/>
        <v/>
      </c>
      <c r="AB2078" s="1">
        <f t="shared" si="576"/>
        <v>2034</v>
      </c>
      <c r="AC2078" t="str">
        <f t="shared" si="595"/>
        <v>ITM_PZOOMX</v>
      </c>
      <c r="AD2078" s="136" t="str">
        <f>IF(ISNA(VLOOKUP(AA2078,Sheet2!J:J,1,0)),"//","")</f>
        <v/>
      </c>
      <c r="AF2078" s="94" t="str">
        <f t="shared" si="596"/>
        <v/>
      </c>
      <c r="AG2078" t="b">
        <f t="shared" si="597"/>
        <v>1</v>
      </c>
    </row>
    <row r="2079" spans="1:33">
      <c r="A2079" s="216">
        <f t="shared" si="613"/>
        <v>2079</v>
      </c>
      <c r="B2079" s="217">
        <f t="shared" si="614"/>
        <v>2035</v>
      </c>
      <c r="C2079" s="86" t="s">
        <v>4152</v>
      </c>
      <c r="D2079" s="86" t="s">
        <v>4154</v>
      </c>
      <c r="E2079" s="195" t="s">
        <v>527</v>
      </c>
      <c r="F2079" s="87" t="s">
        <v>4156</v>
      </c>
      <c r="G2079" s="88">
        <v>0</v>
      </c>
      <c r="H2079" s="88">
        <v>0</v>
      </c>
      <c r="I2079" s="156" t="s">
        <v>1</v>
      </c>
      <c r="J2079" s="87" t="s">
        <v>1407</v>
      </c>
      <c r="K2079" s="89" t="s">
        <v>3853</v>
      </c>
      <c r="L2079" s="90" t="s">
        <v>4878</v>
      </c>
      <c r="M2079" s="90" t="s">
        <v>4938</v>
      </c>
      <c r="N2079" s="90"/>
      <c r="O2079" s="86" t="s">
        <v>2836</v>
      </c>
      <c r="P2079" s="89" t="s">
        <v>4158</v>
      </c>
      <c r="Q2079" s="89"/>
      <c r="R2079"/>
      <c r="S2079" t="str">
        <f t="shared" si="612"/>
        <v>NOT EQUAL</v>
      </c>
      <c r="T2079" t="str">
        <f>IF(ISNA(VLOOKUP(AF2079,#REF!,1)),"//","")</f>
        <v/>
      </c>
      <c r="U2079"/>
      <c r="V2079">
        <f t="shared" si="598"/>
        <v>629</v>
      </c>
      <c r="W2079" s="81" t="s">
        <v>2774</v>
      </c>
      <c r="X2079" s="59"/>
      <c r="Y2079" s="59"/>
      <c r="Z2079" s="25" t="str">
        <f t="shared" ref="Z2079:Z2107" si="615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594"/>
        <v/>
      </c>
      <c r="AB2079" s="1">
        <f t="shared" ref="AB2079:AB2107" si="616">B2079</f>
        <v>2035</v>
      </c>
      <c r="AC2079" t="str">
        <f t="shared" si="595"/>
        <v>ITM_PZOOMY</v>
      </c>
      <c r="AD2079" s="136" t="str">
        <f>IF(ISNA(VLOOKUP(AA2079,Sheet2!J:J,1,0)),"//","")</f>
        <v/>
      </c>
      <c r="AF2079" s="94" t="str">
        <f t="shared" si="596"/>
        <v/>
      </c>
      <c r="AG2079" t="b">
        <f t="shared" si="597"/>
        <v>1</v>
      </c>
    </row>
    <row r="2080" spans="1:33" s="17" customFormat="1">
      <c r="A2080" s="216">
        <f t="shared" si="613"/>
        <v>2080</v>
      </c>
      <c r="B2080" s="217">
        <f t="shared" si="614"/>
        <v>2036</v>
      </c>
      <c r="C2080" s="95" t="s">
        <v>3839</v>
      </c>
      <c r="D2080" s="95" t="s">
        <v>7</v>
      </c>
      <c r="E2080" s="115" t="str">
        <f t="shared" ref="E2080:E2081" si="617">CHAR(34)&amp;IF(B2080&lt;10,"000",IF(B2080&lt;100,"00",IF(B2080&lt;1000,"0","")))&amp;$B2080&amp;CHAR(34)</f>
        <v>"2036"</v>
      </c>
      <c r="F2080" s="96" t="str">
        <f t="shared" ref="F2080:F2081" si="618">E2080</f>
        <v>"2036"</v>
      </c>
      <c r="G2080" s="162">
        <v>0</v>
      </c>
      <c r="H2080" s="162">
        <v>0</v>
      </c>
      <c r="I2080" s="152" t="s">
        <v>28</v>
      </c>
      <c r="J2080" s="97" t="s">
        <v>1407</v>
      </c>
      <c r="K2080" s="98" t="s">
        <v>3853</v>
      </c>
      <c r="L2080" s="17" t="s">
        <v>4878</v>
      </c>
      <c r="M2080" s="17" t="s">
        <v>4938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12"/>
        <v/>
      </c>
      <c r="T2080" s="17" t="str">
        <f>IF(ISNA(VLOOKUP(AF2080,#REF!,1)),"//","")</f>
        <v/>
      </c>
      <c r="V2080">
        <f t="shared" ref="V2080:V2082" si="619">IF(AA2080&lt;&gt;"",V2079+1,V2079)</f>
        <v>629</v>
      </c>
      <c r="W2080" s="94" t="s">
        <v>2278</v>
      </c>
      <c r="X2080" s="98" t="s">
        <v>2278</v>
      </c>
      <c r="Y2080" s="98" t="s">
        <v>2278</v>
      </c>
      <c r="Z2080" s="25" t="str">
        <f t="shared" ref="Z2080:Z2082" si="620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594"/>
        <v/>
      </c>
      <c r="AB2080" s="1">
        <f t="shared" ref="AB2080:AB2082" si="621">B2080</f>
        <v>2036</v>
      </c>
      <c r="AC2080" t="str">
        <f t="shared" si="595"/>
        <v>MNU_2036</v>
      </c>
      <c r="AD2080" s="136" t="str">
        <f>IF(ISNA(VLOOKUP(AA2080,Sheet2!J:J,1,0)),"//","")</f>
        <v/>
      </c>
      <c r="AF2080" s="94" t="str">
        <f t="shared" si="596"/>
        <v/>
      </c>
      <c r="AG2080" t="b">
        <f t="shared" si="597"/>
        <v>1</v>
      </c>
    </row>
    <row r="2081" spans="1:33" s="17" customFormat="1">
      <c r="A2081" s="216">
        <f t="shared" si="613"/>
        <v>2081</v>
      </c>
      <c r="B2081" s="217">
        <f t="shared" si="614"/>
        <v>2037</v>
      </c>
      <c r="C2081" s="95" t="s">
        <v>3839</v>
      </c>
      <c r="D2081" s="95" t="s">
        <v>7</v>
      </c>
      <c r="E2081" s="115" t="str">
        <f t="shared" si="617"/>
        <v>"2037"</v>
      </c>
      <c r="F2081" s="96" t="str">
        <f t="shared" si="618"/>
        <v>"2037"</v>
      </c>
      <c r="G2081" s="162">
        <v>0</v>
      </c>
      <c r="H2081" s="162">
        <v>0</v>
      </c>
      <c r="I2081" s="152" t="s">
        <v>28</v>
      </c>
      <c r="J2081" s="97" t="s">
        <v>1407</v>
      </c>
      <c r="K2081" s="98" t="s">
        <v>3853</v>
      </c>
      <c r="L2081" s="17" t="s">
        <v>4878</v>
      </c>
      <c r="M2081" s="57" t="s">
        <v>4938</v>
      </c>
      <c r="P2081" s="116" t="str">
        <f t="shared" ref="P2081" si="622">"ITM_"&amp;IF(B2081&lt;10,"000",IF(B2081&lt;100,"00",IF(B2081&lt;1000,"0","")))&amp;$B2081</f>
        <v>ITM_2037</v>
      </c>
      <c r="Q2081" s="16"/>
      <c r="S2081" s="17" t="str">
        <f t="shared" si="612"/>
        <v/>
      </c>
      <c r="T2081" s="17" t="str">
        <f>IF(ISNA(VLOOKUP(AF2081,#REF!,1)),"//","")</f>
        <v/>
      </c>
      <c r="V2081">
        <f t="shared" si="619"/>
        <v>629</v>
      </c>
      <c r="W2081" s="94" t="s">
        <v>2278</v>
      </c>
      <c r="X2081" s="98" t="s">
        <v>2278</v>
      </c>
      <c r="Y2081" s="98" t="s">
        <v>2278</v>
      </c>
      <c r="Z2081" s="25" t="str">
        <f t="shared" si="620"/>
        <v/>
      </c>
      <c r="AA2081" s="25" t="str">
        <f t="shared" si="594"/>
        <v/>
      </c>
      <c r="AB2081" s="1">
        <f t="shared" si="621"/>
        <v>2037</v>
      </c>
      <c r="AC2081" t="str">
        <f t="shared" si="595"/>
        <v>ITM_2037</v>
      </c>
      <c r="AD2081" s="136" t="str">
        <f>IF(ISNA(VLOOKUP(AA2081,Sheet2!J:J,1,0)),"//","")</f>
        <v/>
      </c>
      <c r="AF2081" s="94" t="str">
        <f t="shared" si="596"/>
        <v/>
      </c>
      <c r="AG2081" t="b">
        <f t="shared" si="597"/>
        <v>1</v>
      </c>
    </row>
    <row r="2082" spans="1:33">
      <c r="A2082" s="216">
        <f t="shared" ref="A2082" si="623">IF(B2082=INT(B2082),ROW(),"")</f>
        <v>2082</v>
      </c>
      <c r="B2082" s="217">
        <f t="shared" ref="B2082" si="624">IF(AND(MID(C2082,2,1)&lt;&gt;"/",MID(C2082,1,1)="/"),INT(B2081)+1,B2081+0.01)</f>
        <v>2038</v>
      </c>
      <c r="C2082" s="53" t="s">
        <v>5034</v>
      </c>
      <c r="D2082" s="86" t="s">
        <v>7</v>
      </c>
      <c r="E2082" s="58" t="s">
        <v>5032</v>
      </c>
      <c r="F2082" s="58" t="s">
        <v>5032</v>
      </c>
      <c r="G2082" s="161">
        <v>0</v>
      </c>
      <c r="H2082" s="161">
        <v>0</v>
      </c>
      <c r="I2082" s="148" t="s">
        <v>3</v>
      </c>
      <c r="J2082" s="58" t="s">
        <v>1406</v>
      </c>
      <c r="K2082" s="59" t="s">
        <v>4017</v>
      </c>
      <c r="L2082" s="57" t="s">
        <v>4878</v>
      </c>
      <c r="M2082" s="57" t="s">
        <v>4936</v>
      </c>
      <c r="N2082" s="57"/>
      <c r="O2082" s="57"/>
      <c r="P2082" s="56" t="s">
        <v>5033</v>
      </c>
      <c r="Q2082" s="13"/>
      <c r="R2082"/>
      <c r="S2082" t="str">
        <f t="shared" ref="S2082" si="625">IF(E2082=F2082,"","NOT EQUAL")</f>
        <v/>
      </c>
      <c r="T2082" t="str">
        <f>IF(ISNA(VLOOKUP(AF2082,#REF!,1)),"//","")</f>
        <v/>
      </c>
      <c r="U2082"/>
      <c r="V2082">
        <f t="shared" si="619"/>
        <v>630</v>
      </c>
      <c r="W2082" s="81" t="s">
        <v>2742</v>
      </c>
      <c r="X2082" s="59" t="s">
        <v>2654</v>
      </c>
      <c r="Y2082" s="59" t="s">
        <v>2278</v>
      </c>
      <c r="Z2082" s="25" t="str">
        <f t="shared" si="620"/>
        <v>"S-RESET"</v>
      </c>
      <c r="AA2082" s="25" t="str">
        <f t="shared" si="594"/>
        <v>S-RESET</v>
      </c>
      <c r="AB2082" s="1">
        <f t="shared" si="621"/>
        <v>2038</v>
      </c>
      <c r="AC2082" t="str">
        <f t="shared" si="595"/>
        <v>ITM_SAFERESET</v>
      </c>
      <c r="AD2082" s="136" t="str">
        <f>IF(ISNA(VLOOKUP(AA2082,Sheet2!J:J,1,0)),"//","")</f>
        <v>//</v>
      </c>
      <c r="AF2082" s="94" t="str">
        <f t="shared" si="596"/>
        <v>S-RESET</v>
      </c>
      <c r="AG2082" t="b">
        <f t="shared" si="597"/>
        <v>1</v>
      </c>
    </row>
    <row r="2083" spans="1:33">
      <c r="A2083" s="216">
        <f t="shared" si="613"/>
        <v>2083</v>
      </c>
      <c r="B2083" s="217">
        <f t="shared" si="614"/>
        <v>2039</v>
      </c>
      <c r="C2083" s="86" t="s">
        <v>3768</v>
      </c>
      <c r="D2083" s="86" t="s">
        <v>4153</v>
      </c>
      <c r="E2083" s="87" t="s">
        <v>4378</v>
      </c>
      <c r="F2083" s="87" t="s">
        <v>4378</v>
      </c>
      <c r="G2083" s="88">
        <v>0</v>
      </c>
      <c r="H2083" s="88">
        <v>0</v>
      </c>
      <c r="I2083" s="151" t="s">
        <v>3</v>
      </c>
      <c r="J2083" s="87" t="s">
        <v>1407</v>
      </c>
      <c r="K2083" s="89" t="s">
        <v>3853</v>
      </c>
      <c r="L2083" s="90" t="s">
        <v>4878</v>
      </c>
      <c r="M2083" s="90" t="s">
        <v>4938</v>
      </c>
      <c r="N2083" s="90"/>
      <c r="O2083" s="86"/>
      <c r="P2083" s="89" t="s">
        <v>4379</v>
      </c>
      <c r="Q2083" s="89"/>
      <c r="R2083"/>
      <c r="S2083" t="str">
        <f t="shared" si="612"/>
        <v/>
      </c>
      <c r="T2083" t="str">
        <f>IF(ISNA(VLOOKUP(AF2083,#REF!,1)),"//","")</f>
        <v/>
      </c>
      <c r="U2083"/>
      <c r="V2083">
        <f t="shared" si="598"/>
        <v>630</v>
      </c>
      <c r="W2083" s="81" t="s">
        <v>2774</v>
      </c>
      <c r="X2083" s="59" t="s">
        <v>2648</v>
      </c>
      <c r="Y2083" s="59" t="s">
        <v>2278</v>
      </c>
      <c r="Z2083" s="25" t="str">
        <f t="shared" si="615"/>
        <v/>
      </c>
      <c r="AA2083" s="25" t="str">
        <f t="shared" si="594"/>
        <v/>
      </c>
      <c r="AB2083" s="1">
        <f t="shared" si="616"/>
        <v>2039</v>
      </c>
      <c r="AC2083" t="str">
        <f t="shared" si="595"/>
        <v>ITM_PRN</v>
      </c>
      <c r="AD2083" s="136" t="str">
        <f>IF(ISNA(VLOOKUP(AA2083,Sheet2!J:J,1,0)),"//","")</f>
        <v/>
      </c>
      <c r="AF2083" s="94" t="str">
        <f t="shared" si="596"/>
        <v/>
      </c>
      <c r="AG2083" t="b">
        <f t="shared" si="597"/>
        <v>1</v>
      </c>
    </row>
    <row r="2084" spans="1:33">
      <c r="A2084" s="216">
        <f t="shared" si="613"/>
        <v>2084</v>
      </c>
      <c r="B2084" s="217">
        <f t="shared" si="614"/>
        <v>2040</v>
      </c>
      <c r="C2084" s="53" t="s">
        <v>5029</v>
      </c>
      <c r="D2084" s="86" t="s">
        <v>7</v>
      </c>
      <c r="E2084" s="58" t="s">
        <v>5030</v>
      </c>
      <c r="F2084" s="58" t="s">
        <v>5030</v>
      </c>
      <c r="G2084" s="161">
        <v>0</v>
      </c>
      <c r="H2084" s="161">
        <v>0</v>
      </c>
      <c r="I2084" s="148" t="s">
        <v>3</v>
      </c>
      <c r="J2084" s="58" t="s">
        <v>1406</v>
      </c>
      <c r="K2084" s="59" t="s">
        <v>4017</v>
      </c>
      <c r="L2084" s="57" t="s">
        <v>4878</v>
      </c>
      <c r="M2084" s="57" t="s">
        <v>4936</v>
      </c>
      <c r="N2084" s="57"/>
      <c r="O2084" s="57"/>
      <c r="P2084" s="56" t="s">
        <v>5031</v>
      </c>
      <c r="Q2084" s="13"/>
      <c r="R2084"/>
      <c r="S2084" t="str">
        <f t="shared" si="612"/>
        <v/>
      </c>
      <c r="T2084" t="str">
        <f>IF(ISNA(VLOOKUP(AF2084,#REF!,1)),"//","")</f>
        <v/>
      </c>
      <c r="U2084"/>
      <c r="V2084">
        <f t="shared" si="598"/>
        <v>631</v>
      </c>
      <c r="W2084" s="81" t="s">
        <v>2742</v>
      </c>
      <c r="X2084" s="59" t="s">
        <v>2654</v>
      </c>
      <c r="Y2084" s="59" t="s">
        <v>2278</v>
      </c>
      <c r="Z2084" s="25" t="str">
        <f t="shared" si="615"/>
        <v>"PLSTAT"</v>
      </c>
      <c r="AA2084" s="25" t="str">
        <f t="shared" si="594"/>
        <v>PLSTAT</v>
      </c>
      <c r="AB2084" s="1">
        <f t="shared" si="616"/>
        <v>2040</v>
      </c>
      <c r="AC2084" t="str">
        <f t="shared" si="595"/>
        <v>ITM_PLOT_STAT</v>
      </c>
      <c r="AD2084" s="136" t="str">
        <f>IF(ISNA(VLOOKUP(AA2084,Sheet2!J:J,1,0)),"//","")</f>
        <v>//</v>
      </c>
      <c r="AF2084" s="94" t="str">
        <f t="shared" si="596"/>
        <v>PLSTAT</v>
      </c>
      <c r="AG2084" t="b">
        <f t="shared" si="597"/>
        <v>1</v>
      </c>
    </row>
    <row r="2085" spans="1:33">
      <c r="A2085" s="216">
        <f t="shared" si="613"/>
        <v>2085</v>
      </c>
      <c r="B2085" s="217">
        <f t="shared" si="614"/>
        <v>2041</v>
      </c>
      <c r="C2085" s="86" t="s">
        <v>3787</v>
      </c>
      <c r="D2085" s="193" t="s">
        <v>4754</v>
      </c>
      <c r="E2085" s="87" t="s">
        <v>527</v>
      </c>
      <c r="F2085" s="87" t="s">
        <v>4755</v>
      </c>
      <c r="G2085" s="88">
        <v>0</v>
      </c>
      <c r="H2085" s="88">
        <v>0</v>
      </c>
      <c r="I2085" s="156" t="s">
        <v>1</v>
      </c>
      <c r="J2085" s="87" t="s">
        <v>1407</v>
      </c>
      <c r="K2085" s="89" t="s">
        <v>3853</v>
      </c>
      <c r="L2085" s="90" t="s">
        <v>4878</v>
      </c>
      <c r="M2085" s="90" t="s">
        <v>4938</v>
      </c>
      <c r="N2085" s="90"/>
      <c r="O2085" s="86"/>
      <c r="P2085" s="89" t="s">
        <v>4753</v>
      </c>
      <c r="Q2085" s="89"/>
      <c r="R2085"/>
      <c r="S2085" t="str">
        <f t="shared" si="612"/>
        <v>NOT EQUAL</v>
      </c>
      <c r="T2085" t="str">
        <f>IF(ISNA(VLOOKUP(AF2085,#REF!,1)),"//","")</f>
        <v/>
      </c>
      <c r="U2085"/>
      <c r="V2085">
        <f t="shared" si="598"/>
        <v>632</v>
      </c>
      <c r="W2085" s="81" t="s">
        <v>2766</v>
      </c>
      <c r="X2085" s="59" t="s">
        <v>2654</v>
      </c>
      <c r="Y2085" s="59"/>
      <c r="Z2085" s="25" t="str">
        <f t="shared" si="615"/>
        <v>"M" STD_RIGHT_ARROW "ZYX"</v>
      </c>
      <c r="AA2085" s="25" t="str">
        <f t="shared" si="594"/>
        <v>M&gt;ZYX</v>
      </c>
      <c r="AB2085" s="1">
        <f t="shared" si="616"/>
        <v>2041</v>
      </c>
      <c r="AC2085" t="str">
        <f t="shared" si="595"/>
        <v>ITM_3x1TOSTK</v>
      </c>
      <c r="AF2085" s="94" t="str">
        <f t="shared" si="596"/>
        <v>M&gt;ZYX</v>
      </c>
      <c r="AG2085" t="b">
        <f t="shared" si="597"/>
        <v>1</v>
      </c>
    </row>
    <row r="2086" spans="1:33">
      <c r="A2086" s="216">
        <f t="shared" si="613"/>
        <v>2086</v>
      </c>
      <c r="B2086" s="217">
        <f t="shared" si="614"/>
        <v>2042</v>
      </c>
      <c r="C2086" s="53" t="s">
        <v>4603</v>
      </c>
      <c r="D2086" s="86" t="s">
        <v>7</v>
      </c>
      <c r="E2086" s="58" t="s">
        <v>4604</v>
      </c>
      <c r="F2086" s="58" t="s">
        <v>4604</v>
      </c>
      <c r="G2086" s="161">
        <v>0</v>
      </c>
      <c r="H2086" s="161">
        <v>0</v>
      </c>
      <c r="I2086" s="148" t="s">
        <v>3</v>
      </c>
      <c r="J2086" s="58" t="s">
        <v>1406</v>
      </c>
      <c r="K2086" s="59" t="s">
        <v>4017</v>
      </c>
      <c r="L2086" s="57" t="s">
        <v>4878</v>
      </c>
      <c r="M2086" s="57" t="s">
        <v>4936</v>
      </c>
      <c r="N2086" s="57"/>
      <c r="O2086" s="57"/>
      <c r="P2086" s="56" t="s">
        <v>4605</v>
      </c>
      <c r="Q2086" s="13"/>
      <c r="R2086"/>
      <c r="S2086" t="str">
        <f t="shared" si="612"/>
        <v/>
      </c>
      <c r="T2086" t="str">
        <f>IF(ISNA(VLOOKUP(AF2086,#REF!,1)),"//","")</f>
        <v/>
      </c>
      <c r="U2086"/>
      <c r="V2086">
        <f t="shared" si="598"/>
        <v>633</v>
      </c>
      <c r="W2086" s="81" t="s">
        <v>2742</v>
      </c>
      <c r="X2086" s="59" t="s">
        <v>2654</v>
      </c>
      <c r="Y2086" s="59" t="s">
        <v>2278</v>
      </c>
      <c r="Z2086" s="25" t="str">
        <f t="shared" si="615"/>
        <v>"PLTRST"</v>
      </c>
      <c r="AA2086" s="25" t="str">
        <f t="shared" ref="AA2086:AA2105" si="62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16"/>
        <v>2042</v>
      </c>
      <c r="AC2086" t="str">
        <f t="shared" ref="AC2086:AC2105" si="627">P2086</f>
        <v>ITM_PLOTRST</v>
      </c>
      <c r="AD2086" s="136" t="str">
        <f>IF(ISNA(VLOOKUP(AA2086,Sheet2!J:J,1,0)),"//","")</f>
        <v/>
      </c>
      <c r="AF2086" s="94" t="str">
        <f t="shared" ref="AF2086:AF2105" si="62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29">AA2086=AF2086</f>
        <v>1</v>
      </c>
    </row>
    <row r="2087" spans="1:33" s="17" customFormat="1">
      <c r="A2087" s="216">
        <f t="shared" si="613"/>
        <v>2087</v>
      </c>
      <c r="B2087" s="217">
        <f t="shared" si="614"/>
        <v>2043</v>
      </c>
      <c r="C2087" s="144" t="s">
        <v>4525</v>
      </c>
      <c r="D2087" s="144" t="s">
        <v>7</v>
      </c>
      <c r="E2087" s="195" t="s">
        <v>527</v>
      </c>
      <c r="F2087" s="145" t="s">
        <v>4526</v>
      </c>
      <c r="G2087" s="162">
        <v>0</v>
      </c>
      <c r="H2087" s="162">
        <v>0</v>
      </c>
      <c r="I2087" s="155" t="s">
        <v>1</v>
      </c>
      <c r="J2087" s="58" t="s">
        <v>1406</v>
      </c>
      <c r="K2087" s="59" t="s">
        <v>4017</v>
      </c>
      <c r="L2087" s="57" t="s">
        <v>4878</v>
      </c>
      <c r="M2087" s="57" t="s">
        <v>4938</v>
      </c>
      <c r="N2087" s="57"/>
      <c r="P2087" s="145" t="s">
        <v>4537</v>
      </c>
      <c r="Q2087" s="16"/>
      <c r="S2087" s="17" t="str">
        <f t="shared" si="612"/>
        <v>NOT EQUAL</v>
      </c>
      <c r="T2087" s="17" t="str">
        <f>IF(ISNA(VLOOKUP(AF2087,#REF!,1)),"//","")</f>
        <v/>
      </c>
      <c r="V2087">
        <f t="shared" si="598"/>
        <v>633</v>
      </c>
      <c r="W2087" s="94" t="s">
        <v>2278</v>
      </c>
      <c r="X2087" s="98" t="s">
        <v>2278</v>
      </c>
      <c r="Y2087" s="98" t="s">
        <v>2278</v>
      </c>
      <c r="Z2087" s="25" t="str">
        <f t="shared" si="615"/>
        <v/>
      </c>
      <c r="AA2087" s="25" t="str">
        <f t="shared" si="626"/>
        <v/>
      </c>
      <c r="AB2087" s="1">
        <f t="shared" si="616"/>
        <v>2043</v>
      </c>
      <c r="AC2087" t="str">
        <f t="shared" si="627"/>
        <v>ITM_STATDEMO0</v>
      </c>
      <c r="AD2087" s="136" t="str">
        <f>IF(ISNA(VLOOKUP(AA2087,Sheet2!J:J,1,0)),"//","")</f>
        <v/>
      </c>
      <c r="AF2087" s="94" t="str">
        <f t="shared" si="628"/>
        <v/>
      </c>
      <c r="AG2087" t="b">
        <f t="shared" si="629"/>
        <v>1</v>
      </c>
    </row>
    <row r="2088" spans="1:33" s="17" customFormat="1">
      <c r="A2088" s="216">
        <f t="shared" si="613"/>
        <v>2088</v>
      </c>
      <c r="B2088" s="217">
        <f t="shared" si="614"/>
        <v>2044</v>
      </c>
      <c r="C2088" s="144" t="s">
        <v>4506</v>
      </c>
      <c r="D2088" s="144" t="s">
        <v>7</v>
      </c>
      <c r="E2088" s="195" t="s">
        <v>527</v>
      </c>
      <c r="F2088" s="145" t="s">
        <v>4510</v>
      </c>
      <c r="G2088" s="162">
        <v>0</v>
      </c>
      <c r="H2088" s="162">
        <v>0</v>
      </c>
      <c r="I2088" s="155" t="s">
        <v>1</v>
      </c>
      <c r="J2088" s="58" t="s">
        <v>1406</v>
      </c>
      <c r="K2088" s="59" t="s">
        <v>4017</v>
      </c>
      <c r="L2088" s="57" t="s">
        <v>4878</v>
      </c>
      <c r="M2088" s="57" t="s">
        <v>4938</v>
      </c>
      <c r="N2088" s="57"/>
      <c r="P2088" s="145" t="s">
        <v>4512</v>
      </c>
      <c r="Q2088" s="16"/>
      <c r="S2088" s="17" t="str">
        <f t="shared" si="612"/>
        <v>NOT EQUAL</v>
      </c>
      <c r="T2088" s="17" t="str">
        <f>IF(ISNA(VLOOKUP(AF2088,#REF!,1)),"//","")</f>
        <v/>
      </c>
      <c r="V2088">
        <f t="shared" si="598"/>
        <v>633</v>
      </c>
      <c r="W2088" s="94" t="s">
        <v>2278</v>
      </c>
      <c r="X2088" s="98" t="s">
        <v>2278</v>
      </c>
      <c r="Y2088" s="98" t="s">
        <v>2278</v>
      </c>
      <c r="Z2088" s="25" t="str">
        <f t="shared" si="615"/>
        <v/>
      </c>
      <c r="AA2088" s="25" t="str">
        <f t="shared" si="626"/>
        <v/>
      </c>
      <c r="AB2088" s="1">
        <f t="shared" si="616"/>
        <v>2044</v>
      </c>
      <c r="AC2088" t="str">
        <f t="shared" si="627"/>
        <v xml:space="preserve">ITM_STATDEMO1   </v>
      </c>
      <c r="AD2088" s="136" t="str">
        <f>IF(ISNA(VLOOKUP(AA2088,Sheet2!J:J,1,0)),"//","")</f>
        <v/>
      </c>
      <c r="AF2088" s="94" t="str">
        <f t="shared" si="628"/>
        <v/>
      </c>
      <c r="AG2088" t="b">
        <f t="shared" si="629"/>
        <v>1</v>
      </c>
    </row>
    <row r="2089" spans="1:33" s="17" customFormat="1">
      <c r="A2089" s="216">
        <f t="shared" si="613"/>
        <v>2089</v>
      </c>
      <c r="B2089" s="217">
        <f t="shared" si="614"/>
        <v>2045</v>
      </c>
      <c r="C2089" s="144" t="s">
        <v>4507</v>
      </c>
      <c r="D2089" s="144" t="s">
        <v>7</v>
      </c>
      <c r="E2089" s="195" t="s">
        <v>527</v>
      </c>
      <c r="F2089" s="145" t="s">
        <v>4511</v>
      </c>
      <c r="G2089" s="162">
        <v>0</v>
      </c>
      <c r="H2089" s="162">
        <v>0</v>
      </c>
      <c r="I2089" s="155" t="s">
        <v>1</v>
      </c>
      <c r="J2089" s="58" t="s">
        <v>1406</v>
      </c>
      <c r="K2089" s="59" t="s">
        <v>4017</v>
      </c>
      <c r="L2089" s="57" t="s">
        <v>4878</v>
      </c>
      <c r="M2089" s="57" t="s">
        <v>4938</v>
      </c>
      <c r="N2089" s="57"/>
      <c r="P2089" s="145" t="s">
        <v>4513</v>
      </c>
      <c r="Q2089" s="16"/>
      <c r="S2089" s="17" t="str">
        <f t="shared" si="612"/>
        <v>NOT EQUAL</v>
      </c>
      <c r="T2089" s="17" t="str">
        <f>IF(ISNA(VLOOKUP(AF2089,#REF!,1)),"//","")</f>
        <v/>
      </c>
      <c r="V2089">
        <f t="shared" si="598"/>
        <v>633</v>
      </c>
      <c r="W2089" s="94" t="s">
        <v>2278</v>
      </c>
      <c r="X2089" s="98" t="s">
        <v>2278</v>
      </c>
      <c r="Y2089" s="98" t="s">
        <v>2278</v>
      </c>
      <c r="Z2089" s="25" t="str">
        <f t="shared" si="615"/>
        <v/>
      </c>
      <c r="AA2089" s="25" t="str">
        <f t="shared" si="626"/>
        <v/>
      </c>
      <c r="AB2089" s="1">
        <f t="shared" si="616"/>
        <v>2045</v>
      </c>
      <c r="AC2089" t="str">
        <f t="shared" si="627"/>
        <v xml:space="preserve">ITM_STATDEMO2   </v>
      </c>
      <c r="AD2089" s="136" t="str">
        <f>IF(ISNA(VLOOKUP(AA2089,Sheet2!J:J,1,0)),"//","")</f>
        <v/>
      </c>
      <c r="AF2089" s="94" t="str">
        <f t="shared" si="628"/>
        <v/>
      </c>
      <c r="AG2089" t="b">
        <f t="shared" si="629"/>
        <v>1</v>
      </c>
    </row>
    <row r="2090" spans="1:33" s="171" customFormat="1">
      <c r="A2090" s="216">
        <f t="shared" si="613"/>
        <v>2090</v>
      </c>
      <c r="B2090" s="217">
        <f t="shared" si="614"/>
        <v>2046</v>
      </c>
      <c r="C2090" s="167" t="s">
        <v>4529</v>
      </c>
      <c r="D2090" s="95" t="s">
        <v>7</v>
      </c>
      <c r="E2090" s="195" t="s">
        <v>527</v>
      </c>
      <c r="F2090" s="173" t="s">
        <v>4532</v>
      </c>
      <c r="G2090" s="168">
        <v>0</v>
      </c>
      <c r="H2090" s="168">
        <v>0</v>
      </c>
      <c r="I2090" s="169" t="s">
        <v>1</v>
      </c>
      <c r="J2090" s="169" t="s">
        <v>1407</v>
      </c>
      <c r="K2090" s="170" t="s">
        <v>3853</v>
      </c>
      <c r="L2090" s="171" t="s">
        <v>4878</v>
      </c>
      <c r="M2090" s="171" t="s">
        <v>4938</v>
      </c>
      <c r="P2090" s="172" t="s">
        <v>4538</v>
      </c>
      <c r="Q2090" s="172"/>
      <c r="S2090" s="171" t="str">
        <f t="shared" si="612"/>
        <v>NOT EQUAL</v>
      </c>
      <c r="T2090" s="171" t="str">
        <f>IF(ISNA(VLOOKUP(AF2090,#REF!,1)),"//","")</f>
        <v/>
      </c>
      <c r="V2090">
        <f t="shared" si="598"/>
        <v>633</v>
      </c>
      <c r="W2090" s="166" t="s">
        <v>2278</v>
      </c>
      <c r="X2090" s="170" t="s">
        <v>2278</v>
      </c>
      <c r="Y2090" s="170" t="s">
        <v>2278</v>
      </c>
      <c r="Z2090" s="25" t="str">
        <f t="shared" si="615"/>
        <v/>
      </c>
      <c r="AA2090" s="25" t="str">
        <f t="shared" si="626"/>
        <v/>
      </c>
      <c r="AB2090" s="1">
        <f t="shared" si="616"/>
        <v>2046</v>
      </c>
      <c r="AC2090" t="str">
        <f t="shared" si="627"/>
        <v>ITM_STATDEM105</v>
      </c>
      <c r="AD2090" s="136" t="str">
        <f>IF(ISNA(VLOOKUP(AA2090,Sheet2!J:J,1,0)),"//","")</f>
        <v/>
      </c>
      <c r="AF2090" s="94" t="str">
        <f t="shared" si="628"/>
        <v/>
      </c>
      <c r="AG2090" t="b">
        <f t="shared" si="629"/>
        <v>1</v>
      </c>
    </row>
    <row r="2091" spans="1:33" s="171" customFormat="1">
      <c r="A2091" s="216">
        <f t="shared" si="613"/>
        <v>2091</v>
      </c>
      <c r="B2091" s="217">
        <f t="shared" si="614"/>
        <v>2047</v>
      </c>
      <c r="C2091" s="167" t="s">
        <v>4530</v>
      </c>
      <c r="D2091" s="95" t="s">
        <v>7</v>
      </c>
      <c r="E2091" s="195" t="s">
        <v>527</v>
      </c>
      <c r="F2091" s="173" t="s">
        <v>4533</v>
      </c>
      <c r="G2091" s="168">
        <v>0</v>
      </c>
      <c r="H2091" s="168">
        <v>0</v>
      </c>
      <c r="I2091" s="169" t="s">
        <v>1</v>
      </c>
      <c r="J2091" s="169" t="s">
        <v>1407</v>
      </c>
      <c r="K2091" s="170" t="s">
        <v>3853</v>
      </c>
      <c r="L2091" s="171" t="s">
        <v>4878</v>
      </c>
      <c r="M2091" s="171" t="s">
        <v>4938</v>
      </c>
      <c r="P2091" s="172" t="s">
        <v>4539</v>
      </c>
      <c r="Q2091" s="172"/>
      <c r="S2091" s="171" t="str">
        <f t="shared" si="612"/>
        <v>NOT EQUAL</v>
      </c>
      <c r="T2091" s="171" t="str">
        <f>IF(ISNA(VLOOKUP(AF2091,#REF!,1)),"//","")</f>
        <v/>
      </c>
      <c r="V2091">
        <f t="shared" si="598"/>
        <v>633</v>
      </c>
      <c r="W2091" s="166" t="s">
        <v>2278</v>
      </c>
      <c r="X2091" s="170" t="s">
        <v>2278</v>
      </c>
      <c r="Y2091" s="170" t="s">
        <v>2278</v>
      </c>
      <c r="Z2091" s="25" t="str">
        <f t="shared" si="615"/>
        <v/>
      </c>
      <c r="AA2091" s="25" t="str">
        <f t="shared" si="626"/>
        <v/>
      </c>
      <c r="AB2091" s="1">
        <f t="shared" si="616"/>
        <v>2047</v>
      </c>
      <c r="AC2091" t="str">
        <f t="shared" si="627"/>
        <v>ITM_STATDEM107</v>
      </c>
      <c r="AD2091" s="136" t="str">
        <f>IF(ISNA(VLOOKUP(AA2091,Sheet2!J:J,1,0)),"//","")</f>
        <v/>
      </c>
      <c r="AF2091" s="94" t="str">
        <f t="shared" si="628"/>
        <v/>
      </c>
      <c r="AG2091" t="b">
        <f t="shared" si="629"/>
        <v>1</v>
      </c>
    </row>
    <row r="2092" spans="1:33" s="171" customFormat="1">
      <c r="A2092" s="216">
        <f t="shared" si="613"/>
        <v>2092</v>
      </c>
      <c r="B2092" s="217">
        <f t="shared" si="614"/>
        <v>2048</v>
      </c>
      <c r="C2092" s="167" t="s">
        <v>4531</v>
      </c>
      <c r="D2092" s="95" t="s">
        <v>7</v>
      </c>
      <c r="E2092" s="195" t="s">
        <v>527</v>
      </c>
      <c r="F2092" s="173" t="s">
        <v>4534</v>
      </c>
      <c r="G2092" s="168">
        <v>0</v>
      </c>
      <c r="H2092" s="168">
        <v>0</v>
      </c>
      <c r="I2092" s="169" t="s">
        <v>1</v>
      </c>
      <c r="J2092" s="169" t="s">
        <v>1407</v>
      </c>
      <c r="K2092" s="170" t="s">
        <v>3853</v>
      </c>
      <c r="L2092" s="171" t="s">
        <v>4878</v>
      </c>
      <c r="M2092" s="171" t="s">
        <v>4938</v>
      </c>
      <c r="P2092" s="172" t="s">
        <v>4540</v>
      </c>
      <c r="Q2092" s="172"/>
      <c r="S2092" s="171" t="str">
        <f t="shared" si="612"/>
        <v>NOT EQUAL</v>
      </c>
      <c r="T2092" s="171" t="str">
        <f>IF(ISNA(VLOOKUP(AF2092,#REF!,1)),"//","")</f>
        <v/>
      </c>
      <c r="V2092">
        <f t="shared" si="598"/>
        <v>633</v>
      </c>
      <c r="W2092" s="166" t="s">
        <v>2278</v>
      </c>
      <c r="X2092" s="170" t="s">
        <v>2278</v>
      </c>
      <c r="Y2092" s="170" t="s">
        <v>2278</v>
      </c>
      <c r="Z2092" s="25" t="str">
        <f t="shared" si="615"/>
        <v/>
      </c>
      <c r="AA2092" s="25" t="str">
        <f t="shared" si="626"/>
        <v/>
      </c>
      <c r="AB2092" s="1">
        <f t="shared" si="616"/>
        <v>2048</v>
      </c>
      <c r="AC2092" t="str">
        <f t="shared" si="627"/>
        <v>ITM_STATDEM109</v>
      </c>
      <c r="AD2092" s="136" t="str">
        <f>IF(ISNA(VLOOKUP(AA2092,Sheet2!J:J,1,0)),"//","")</f>
        <v/>
      </c>
      <c r="AF2092" s="94" t="str">
        <f t="shared" si="628"/>
        <v/>
      </c>
      <c r="AG2092" t="b">
        <f t="shared" si="629"/>
        <v>1</v>
      </c>
    </row>
    <row r="2093" spans="1:33">
      <c r="A2093" s="216">
        <f t="shared" si="613"/>
        <v>2093</v>
      </c>
      <c r="B2093" s="217">
        <f t="shared" si="614"/>
        <v>2049</v>
      </c>
      <c r="C2093" s="53" t="s">
        <v>4695</v>
      </c>
      <c r="D2093" s="53" t="s">
        <v>4542</v>
      </c>
      <c r="E2093" s="58" t="s">
        <v>91</v>
      </c>
      <c r="F2093" s="58" t="s">
        <v>91</v>
      </c>
      <c r="G2093" s="161">
        <v>0</v>
      </c>
      <c r="H2093" s="161">
        <v>0</v>
      </c>
      <c r="I2093" s="148" t="s">
        <v>3</v>
      </c>
      <c r="J2093" s="58" t="s">
        <v>1406</v>
      </c>
      <c r="K2093" s="59" t="s">
        <v>4017</v>
      </c>
      <c r="L2093" s="57" t="s">
        <v>4878</v>
      </c>
      <c r="M2093" s="57" t="s">
        <v>4938</v>
      </c>
      <c r="N2093" s="57"/>
      <c r="O2093" s="57"/>
      <c r="P2093" s="56" t="s">
        <v>4696</v>
      </c>
      <c r="Q2093" s="13"/>
      <c r="R2093"/>
      <c r="S2093" t="str">
        <f t="shared" si="612"/>
        <v/>
      </c>
      <c r="T2093" t="str">
        <f>IF(ISNA(VLOOKUP(AF2093,#REF!,1)),"//","")</f>
        <v/>
      </c>
      <c r="U2093"/>
      <c r="V2093">
        <f t="shared" si="598"/>
        <v>634</v>
      </c>
      <c r="W2093" s="81" t="s">
        <v>2278</v>
      </c>
      <c r="X2093" s="59" t="s">
        <v>2278</v>
      </c>
      <c r="Y2093" s="59" t="s">
        <v>2278</v>
      </c>
      <c r="Z2093" s="25" t="str">
        <f t="shared" si="615"/>
        <v>"EXPF"</v>
      </c>
      <c r="AA2093" s="25" t="str">
        <f t="shared" si="626"/>
        <v>EXPF</v>
      </c>
      <c r="AB2093" s="1">
        <f t="shared" si="616"/>
        <v>2049</v>
      </c>
      <c r="AC2093" t="str">
        <f t="shared" si="627"/>
        <v>ITM_T_EXPF</v>
      </c>
      <c r="AD2093" s="136" t="str">
        <f>IF(ISNA(VLOOKUP(AA2093,Sheet2!J:J,1,0)),"//","")</f>
        <v>//</v>
      </c>
      <c r="AF2093" s="94" t="str">
        <f t="shared" si="628"/>
        <v>EXPF</v>
      </c>
      <c r="AG2093" t="b">
        <f t="shared" si="629"/>
        <v>1</v>
      </c>
    </row>
    <row r="2094" spans="1:33">
      <c r="A2094" s="216">
        <f t="shared" si="613"/>
        <v>2094</v>
      </c>
      <c r="B2094" s="217">
        <f t="shared" si="614"/>
        <v>2050</v>
      </c>
      <c r="C2094" s="53" t="s">
        <v>4695</v>
      </c>
      <c r="D2094" s="53" t="s">
        <v>4543</v>
      </c>
      <c r="E2094" s="58" t="s">
        <v>176</v>
      </c>
      <c r="F2094" s="58" t="s">
        <v>176</v>
      </c>
      <c r="G2094" s="161">
        <v>0</v>
      </c>
      <c r="H2094" s="161">
        <v>0</v>
      </c>
      <c r="I2094" s="148" t="s">
        <v>3</v>
      </c>
      <c r="J2094" s="58" t="s">
        <v>1406</v>
      </c>
      <c r="K2094" s="59" t="s">
        <v>4017</v>
      </c>
      <c r="L2094" s="57" t="s">
        <v>4878</v>
      </c>
      <c r="M2094" s="57" t="s">
        <v>4938</v>
      </c>
      <c r="N2094" s="57"/>
      <c r="O2094" s="57"/>
      <c r="P2094" s="56" t="s">
        <v>4697</v>
      </c>
      <c r="Q2094" s="13"/>
      <c r="R2094"/>
      <c r="S2094" t="str">
        <f t="shared" si="612"/>
        <v/>
      </c>
      <c r="T2094" t="str">
        <f>IF(ISNA(VLOOKUP(AF2094,#REF!,1)),"//","")</f>
        <v/>
      </c>
      <c r="U2094"/>
      <c r="V2094">
        <f t="shared" si="598"/>
        <v>635</v>
      </c>
      <c r="W2094" s="81" t="s">
        <v>2278</v>
      </c>
      <c r="X2094" s="59" t="s">
        <v>2278</v>
      </c>
      <c r="Y2094" s="59" t="s">
        <v>2278</v>
      </c>
      <c r="Z2094" s="25" t="str">
        <f t="shared" si="615"/>
        <v>"LINF"</v>
      </c>
      <c r="AA2094" s="25" t="str">
        <f t="shared" si="626"/>
        <v>LINF</v>
      </c>
      <c r="AB2094" s="1">
        <f t="shared" si="616"/>
        <v>2050</v>
      </c>
      <c r="AC2094" t="str">
        <f t="shared" si="627"/>
        <v>ITM_T_LINF</v>
      </c>
      <c r="AD2094" s="136" t="str">
        <f>IF(ISNA(VLOOKUP(AA2094,Sheet2!J:J,1,0)),"//","")</f>
        <v>//</v>
      </c>
      <c r="AF2094" s="94" t="str">
        <f t="shared" si="628"/>
        <v>LINF</v>
      </c>
      <c r="AG2094" t="b">
        <f t="shared" si="629"/>
        <v>1</v>
      </c>
    </row>
    <row r="2095" spans="1:33">
      <c r="A2095" s="216">
        <f t="shared" si="613"/>
        <v>2095</v>
      </c>
      <c r="B2095" s="217">
        <f t="shared" si="614"/>
        <v>2051</v>
      </c>
      <c r="C2095" s="53" t="s">
        <v>4695</v>
      </c>
      <c r="D2095" s="53" t="s">
        <v>4544</v>
      </c>
      <c r="E2095" s="58" t="s">
        <v>187</v>
      </c>
      <c r="F2095" s="58" t="s">
        <v>187</v>
      </c>
      <c r="G2095" s="161">
        <v>0</v>
      </c>
      <c r="H2095" s="161">
        <v>0</v>
      </c>
      <c r="I2095" s="148" t="s">
        <v>3</v>
      </c>
      <c r="J2095" s="58" t="s">
        <v>1406</v>
      </c>
      <c r="K2095" s="59" t="s">
        <v>4017</v>
      </c>
      <c r="L2095" s="57" t="s">
        <v>4878</v>
      </c>
      <c r="M2095" s="57" t="s">
        <v>4938</v>
      </c>
      <c r="N2095" s="57"/>
      <c r="O2095" s="57"/>
      <c r="P2095" s="56" t="s">
        <v>4698</v>
      </c>
      <c r="Q2095" s="13"/>
      <c r="R2095"/>
      <c r="S2095" t="str">
        <f t="shared" si="612"/>
        <v/>
      </c>
      <c r="T2095" t="str">
        <f>IF(ISNA(VLOOKUP(AF2095,#REF!,1)),"//","")</f>
        <v/>
      </c>
      <c r="U2095"/>
      <c r="V2095">
        <f t="shared" si="598"/>
        <v>636</v>
      </c>
      <c r="W2095" s="81" t="s">
        <v>2278</v>
      </c>
      <c r="X2095" s="59" t="s">
        <v>2278</v>
      </c>
      <c r="Y2095" s="59" t="s">
        <v>2278</v>
      </c>
      <c r="Z2095" s="25" t="str">
        <f t="shared" si="615"/>
        <v>"LOGF"</v>
      </c>
      <c r="AA2095" s="25" t="str">
        <f t="shared" si="626"/>
        <v>LOGF</v>
      </c>
      <c r="AB2095" s="1">
        <f t="shared" si="616"/>
        <v>2051</v>
      </c>
      <c r="AC2095" t="str">
        <f t="shared" si="627"/>
        <v>ITM_T_LOGF</v>
      </c>
      <c r="AD2095" s="136" t="str">
        <f>IF(ISNA(VLOOKUP(AA2095,Sheet2!J:J,1,0)),"//","")</f>
        <v>//</v>
      </c>
      <c r="AF2095" s="94" t="str">
        <f t="shared" si="628"/>
        <v>LOGF</v>
      </c>
      <c r="AG2095" t="b">
        <f t="shared" si="629"/>
        <v>1</v>
      </c>
    </row>
    <row r="2096" spans="1:33">
      <c r="A2096" s="216">
        <f t="shared" si="613"/>
        <v>2096</v>
      </c>
      <c r="B2096" s="217">
        <f t="shared" si="614"/>
        <v>2052</v>
      </c>
      <c r="C2096" s="53" t="s">
        <v>4695</v>
      </c>
      <c r="D2096" s="53" t="s">
        <v>4545</v>
      </c>
      <c r="E2096" s="58" t="s">
        <v>242</v>
      </c>
      <c r="F2096" s="58" t="s">
        <v>242</v>
      </c>
      <c r="G2096" s="161">
        <v>0</v>
      </c>
      <c r="H2096" s="161">
        <v>0</v>
      </c>
      <c r="I2096" s="148" t="s">
        <v>3</v>
      </c>
      <c r="J2096" s="58" t="s">
        <v>1406</v>
      </c>
      <c r="K2096" s="59" t="s">
        <v>4017</v>
      </c>
      <c r="L2096" s="57" t="s">
        <v>4878</v>
      </c>
      <c r="M2096" s="57" t="s">
        <v>4938</v>
      </c>
      <c r="N2096" s="57"/>
      <c r="O2096" s="57"/>
      <c r="P2096" s="56" t="s">
        <v>4699</v>
      </c>
      <c r="Q2096" s="13"/>
      <c r="R2096"/>
      <c r="S2096" t="str">
        <f t="shared" si="612"/>
        <v/>
      </c>
      <c r="T2096" t="str">
        <f>IF(ISNA(VLOOKUP(AF2096,#REF!,1)),"//","")</f>
        <v/>
      </c>
      <c r="U2096"/>
      <c r="V2096">
        <f t="shared" si="598"/>
        <v>637</v>
      </c>
      <c r="W2096" s="81" t="s">
        <v>2278</v>
      </c>
      <c r="X2096" s="59" t="s">
        <v>2278</v>
      </c>
      <c r="Y2096" s="59" t="s">
        <v>2278</v>
      </c>
      <c r="Z2096" s="25" t="str">
        <f t="shared" si="615"/>
        <v>"ORTHOF"</v>
      </c>
      <c r="AA2096" s="25" t="str">
        <f t="shared" si="626"/>
        <v>ORTHOF</v>
      </c>
      <c r="AB2096" s="1">
        <f t="shared" si="616"/>
        <v>2052</v>
      </c>
      <c r="AC2096" t="str">
        <f t="shared" si="627"/>
        <v>ITM_T_ORTHOF</v>
      </c>
      <c r="AD2096" s="136" t="str">
        <f>IF(ISNA(VLOOKUP(AA2096,Sheet2!J:J,1,0)),"//","")</f>
        <v>//</v>
      </c>
      <c r="AF2096" s="94" t="str">
        <f t="shared" si="628"/>
        <v>ORTHOF</v>
      </c>
      <c r="AG2096" t="b">
        <f t="shared" si="629"/>
        <v>1</v>
      </c>
    </row>
    <row r="2097" spans="1:33">
      <c r="A2097" s="216">
        <f t="shared" si="613"/>
        <v>2097</v>
      </c>
      <c r="B2097" s="217">
        <f t="shared" si="614"/>
        <v>2053</v>
      </c>
      <c r="C2097" s="53" t="s">
        <v>4695</v>
      </c>
      <c r="D2097" s="53" t="s">
        <v>4546</v>
      </c>
      <c r="E2097" s="58" t="s">
        <v>258</v>
      </c>
      <c r="F2097" s="58" t="s">
        <v>258</v>
      </c>
      <c r="G2097" s="161">
        <v>0</v>
      </c>
      <c r="H2097" s="161">
        <v>0</v>
      </c>
      <c r="I2097" s="148" t="s">
        <v>3</v>
      </c>
      <c r="J2097" s="58" t="s">
        <v>1406</v>
      </c>
      <c r="K2097" s="59" t="s">
        <v>4017</v>
      </c>
      <c r="L2097" s="57" t="s">
        <v>4878</v>
      </c>
      <c r="M2097" s="57" t="s">
        <v>4938</v>
      </c>
      <c r="N2097" s="57"/>
      <c r="O2097" s="57"/>
      <c r="P2097" s="56" t="s">
        <v>4700</v>
      </c>
      <c r="Q2097" s="13"/>
      <c r="R2097"/>
      <c r="S2097" t="str">
        <f t="shared" si="612"/>
        <v/>
      </c>
      <c r="T2097" t="str">
        <f>IF(ISNA(VLOOKUP(AF2097,#REF!,1)),"//","")</f>
        <v/>
      </c>
      <c r="U2097"/>
      <c r="V2097">
        <f t="shared" si="598"/>
        <v>638</v>
      </c>
      <c r="W2097" s="81" t="s">
        <v>2278</v>
      </c>
      <c r="X2097" s="59" t="s">
        <v>2278</v>
      </c>
      <c r="Y2097" s="59" t="s">
        <v>2278</v>
      </c>
      <c r="Z2097" s="25" t="str">
        <f t="shared" si="615"/>
        <v>"POWERF"</v>
      </c>
      <c r="AA2097" s="25" t="str">
        <f t="shared" si="626"/>
        <v>POWERF</v>
      </c>
      <c r="AB2097" s="1">
        <f t="shared" si="616"/>
        <v>2053</v>
      </c>
      <c r="AC2097" t="str">
        <f t="shared" si="627"/>
        <v>ITM_T_POWERF</v>
      </c>
      <c r="AD2097" s="136" t="str">
        <f>IF(ISNA(VLOOKUP(AA2097,Sheet2!J:J,1,0)),"//","")</f>
        <v>//</v>
      </c>
      <c r="AF2097" s="94" t="str">
        <f t="shared" si="628"/>
        <v>POWERF</v>
      </c>
      <c r="AG2097" t="b">
        <f t="shared" si="629"/>
        <v>1</v>
      </c>
    </row>
    <row r="2098" spans="1:33">
      <c r="A2098" s="216">
        <f t="shared" si="613"/>
        <v>2098</v>
      </c>
      <c r="B2098" s="217">
        <f t="shared" si="614"/>
        <v>2054</v>
      </c>
      <c r="C2098" s="53" t="s">
        <v>4695</v>
      </c>
      <c r="D2098" s="53" t="s">
        <v>4547</v>
      </c>
      <c r="E2098" s="58" t="s">
        <v>912</v>
      </c>
      <c r="F2098" s="58" t="s">
        <v>912</v>
      </c>
      <c r="G2098" s="63">
        <v>0</v>
      </c>
      <c r="H2098" s="63">
        <v>0</v>
      </c>
      <c r="I2098" s="148" t="s">
        <v>3</v>
      </c>
      <c r="J2098" s="58" t="s">
        <v>1406</v>
      </c>
      <c r="K2098" s="59" t="s">
        <v>4017</v>
      </c>
      <c r="L2098" s="57" t="s">
        <v>4878</v>
      </c>
      <c r="M2098" s="57" t="s">
        <v>4938</v>
      </c>
      <c r="N2098" s="57"/>
      <c r="O2098" s="57"/>
      <c r="P2098" s="56" t="s">
        <v>4701</v>
      </c>
      <c r="Q2098" s="13"/>
      <c r="R2098"/>
      <c r="S2098" t="str">
        <f t="shared" si="612"/>
        <v/>
      </c>
      <c r="T2098" t="str">
        <f>IF(ISNA(VLOOKUP(AF2098,#REF!,1)),"//","")</f>
        <v/>
      </c>
      <c r="U2098"/>
      <c r="V2098">
        <f t="shared" si="598"/>
        <v>639</v>
      </c>
      <c r="W2098" s="81" t="s">
        <v>2278</v>
      </c>
      <c r="X2098" s="59" t="s">
        <v>2278</v>
      </c>
      <c r="Y2098" s="59" t="s">
        <v>2278</v>
      </c>
      <c r="Z2098" s="25" t="str">
        <f t="shared" si="615"/>
        <v>"GAUSSF"</v>
      </c>
      <c r="AA2098" s="25" t="str">
        <f t="shared" si="626"/>
        <v>GAUSSF</v>
      </c>
      <c r="AB2098" s="1">
        <f t="shared" si="616"/>
        <v>2054</v>
      </c>
      <c r="AC2098" t="str">
        <f t="shared" si="627"/>
        <v>ITM_T_GAUSSF</v>
      </c>
      <c r="AD2098" s="136" t="str">
        <f>IF(ISNA(VLOOKUP(AA2098,Sheet2!J:J,1,0)),"//","")</f>
        <v>//</v>
      </c>
      <c r="AF2098" s="94" t="str">
        <f t="shared" si="628"/>
        <v>GAUSSF</v>
      </c>
      <c r="AG2098" t="b">
        <f t="shared" si="629"/>
        <v>1</v>
      </c>
    </row>
    <row r="2099" spans="1:33">
      <c r="A2099" s="216">
        <f t="shared" si="613"/>
        <v>2099</v>
      </c>
      <c r="B2099" s="217">
        <f t="shared" si="614"/>
        <v>2055</v>
      </c>
      <c r="C2099" s="53" t="s">
        <v>4695</v>
      </c>
      <c r="D2099" s="53" t="s">
        <v>4548</v>
      </c>
      <c r="E2099" s="58" t="s">
        <v>913</v>
      </c>
      <c r="F2099" s="58" t="s">
        <v>913</v>
      </c>
      <c r="G2099" s="63">
        <v>0</v>
      </c>
      <c r="H2099" s="63">
        <v>0</v>
      </c>
      <c r="I2099" s="148" t="s">
        <v>3</v>
      </c>
      <c r="J2099" s="58" t="s">
        <v>1406</v>
      </c>
      <c r="K2099" s="59" t="s">
        <v>4017</v>
      </c>
      <c r="L2099" s="57" t="s">
        <v>4878</v>
      </c>
      <c r="M2099" s="57" t="s">
        <v>4938</v>
      </c>
      <c r="N2099" s="57"/>
      <c r="O2099" s="57"/>
      <c r="P2099" s="56" t="s">
        <v>4702</v>
      </c>
      <c r="Q2099" s="13"/>
      <c r="R2099"/>
      <c r="S2099" t="str">
        <f t="shared" si="612"/>
        <v/>
      </c>
      <c r="T2099" t="str">
        <f>IF(ISNA(VLOOKUP(AF2099,#REF!,1)),"//","")</f>
        <v/>
      </c>
      <c r="U2099"/>
      <c r="V2099">
        <f t="shared" si="598"/>
        <v>640</v>
      </c>
      <c r="W2099" s="81" t="s">
        <v>2278</v>
      </c>
      <c r="X2099" s="59" t="s">
        <v>2278</v>
      </c>
      <c r="Y2099" s="59" t="s">
        <v>2278</v>
      </c>
      <c r="Z2099" s="25" t="str">
        <f t="shared" si="615"/>
        <v>"CAUCHF"</v>
      </c>
      <c r="AA2099" s="25" t="str">
        <f t="shared" si="626"/>
        <v>CAUCHF</v>
      </c>
      <c r="AB2099" s="1">
        <f t="shared" si="616"/>
        <v>2055</v>
      </c>
      <c r="AC2099" t="str">
        <f t="shared" si="627"/>
        <v>ITM_T_CAUCHF</v>
      </c>
      <c r="AD2099" s="136" t="str">
        <f>IF(ISNA(VLOOKUP(AA2099,Sheet2!J:J,1,0)),"//","")</f>
        <v>//</v>
      </c>
      <c r="AF2099" s="94" t="str">
        <f t="shared" si="628"/>
        <v>CAUCHF</v>
      </c>
      <c r="AG2099" t="b">
        <f t="shared" si="629"/>
        <v>1</v>
      </c>
    </row>
    <row r="2100" spans="1:33">
      <c r="A2100" s="216">
        <f t="shared" si="613"/>
        <v>2100</v>
      </c>
      <c r="B2100" s="217">
        <f t="shared" si="614"/>
        <v>2056</v>
      </c>
      <c r="C2100" s="53" t="s">
        <v>4695</v>
      </c>
      <c r="D2100" s="53" t="s">
        <v>4549</v>
      </c>
      <c r="E2100" s="58" t="s">
        <v>914</v>
      </c>
      <c r="F2100" s="58" t="s">
        <v>914</v>
      </c>
      <c r="G2100" s="63">
        <v>0</v>
      </c>
      <c r="H2100" s="63">
        <v>0</v>
      </c>
      <c r="I2100" s="148" t="s">
        <v>3</v>
      </c>
      <c r="J2100" s="58" t="s">
        <v>1406</v>
      </c>
      <c r="K2100" s="59" t="s">
        <v>4017</v>
      </c>
      <c r="L2100" s="57" t="s">
        <v>4878</v>
      </c>
      <c r="M2100" s="57" t="s">
        <v>4938</v>
      </c>
      <c r="N2100" s="57"/>
      <c r="O2100" s="57"/>
      <c r="P2100" s="56" t="s">
        <v>4703</v>
      </c>
      <c r="Q2100" s="13"/>
      <c r="R2100"/>
      <c r="S2100" t="str">
        <f t="shared" si="612"/>
        <v/>
      </c>
      <c r="T2100" t="str">
        <f>IF(ISNA(VLOOKUP(AF2100,#REF!,1)),"//","")</f>
        <v/>
      </c>
      <c r="U2100"/>
      <c r="V2100">
        <f t="shared" si="598"/>
        <v>641</v>
      </c>
      <c r="W2100" s="81" t="s">
        <v>2278</v>
      </c>
      <c r="X2100" s="59" t="s">
        <v>2278</v>
      </c>
      <c r="Y2100" s="59" t="s">
        <v>2278</v>
      </c>
      <c r="Z2100" s="25" t="str">
        <f t="shared" si="615"/>
        <v>"PARABF"</v>
      </c>
      <c r="AA2100" s="25" t="str">
        <f t="shared" si="626"/>
        <v>PARABF</v>
      </c>
      <c r="AB2100" s="1">
        <f t="shared" si="616"/>
        <v>2056</v>
      </c>
      <c r="AC2100" t="str">
        <f t="shared" si="627"/>
        <v>ITM_T_PARABF</v>
      </c>
      <c r="AD2100" s="136" t="str">
        <f>IF(ISNA(VLOOKUP(AA2100,Sheet2!J:J,1,0)),"//","")</f>
        <v>//</v>
      </c>
      <c r="AF2100" s="94" t="str">
        <f t="shared" si="628"/>
        <v>PARABF</v>
      </c>
      <c r="AG2100" t="b">
        <f t="shared" si="629"/>
        <v>1</v>
      </c>
    </row>
    <row r="2101" spans="1:33">
      <c r="A2101" s="216">
        <f t="shared" si="613"/>
        <v>2101</v>
      </c>
      <c r="B2101" s="217">
        <f t="shared" si="614"/>
        <v>2057</v>
      </c>
      <c r="C2101" s="53" t="s">
        <v>4695</v>
      </c>
      <c r="D2101" s="53" t="s">
        <v>4550</v>
      </c>
      <c r="E2101" s="58" t="s">
        <v>915</v>
      </c>
      <c r="F2101" s="58" t="s">
        <v>915</v>
      </c>
      <c r="G2101" s="63">
        <v>0</v>
      </c>
      <c r="H2101" s="63">
        <v>0</v>
      </c>
      <c r="I2101" s="148" t="s">
        <v>3</v>
      </c>
      <c r="J2101" s="58" t="s">
        <v>1406</v>
      </c>
      <c r="K2101" s="59" t="s">
        <v>4017</v>
      </c>
      <c r="L2101" s="57" t="s">
        <v>4878</v>
      </c>
      <c r="M2101" s="57" t="s">
        <v>4938</v>
      </c>
      <c r="N2101" s="57"/>
      <c r="O2101" s="57"/>
      <c r="P2101" s="56" t="s">
        <v>4704</v>
      </c>
      <c r="Q2101" s="13"/>
      <c r="R2101"/>
      <c r="S2101" t="str">
        <f t="shared" si="612"/>
        <v/>
      </c>
      <c r="T2101" t="str">
        <f>IF(ISNA(VLOOKUP(AF2101,#REF!,1)),"//","")</f>
        <v/>
      </c>
      <c r="U2101"/>
      <c r="V2101">
        <f t="shared" si="598"/>
        <v>642</v>
      </c>
      <c r="W2101" s="81" t="s">
        <v>2278</v>
      </c>
      <c r="X2101" s="59" t="s">
        <v>2278</v>
      </c>
      <c r="Y2101" s="59" t="s">
        <v>2278</v>
      </c>
      <c r="Z2101" s="25" t="str">
        <f t="shared" si="615"/>
        <v>"HYPF"</v>
      </c>
      <c r="AA2101" s="25" t="str">
        <f t="shared" si="626"/>
        <v>HYPF</v>
      </c>
      <c r="AB2101" s="1">
        <f t="shared" si="616"/>
        <v>2057</v>
      </c>
      <c r="AC2101" t="str">
        <f t="shared" si="627"/>
        <v>ITM_T_HYPF</v>
      </c>
      <c r="AD2101" s="136" t="str">
        <f>IF(ISNA(VLOOKUP(AA2101,Sheet2!J:J,1,0)),"//","")</f>
        <v>//</v>
      </c>
      <c r="AF2101" s="94" t="str">
        <f t="shared" si="628"/>
        <v>HYPF</v>
      </c>
      <c r="AG2101" t="b">
        <f t="shared" si="629"/>
        <v>1</v>
      </c>
    </row>
    <row r="2102" spans="1:33">
      <c r="A2102" s="216">
        <f t="shared" si="613"/>
        <v>2102</v>
      </c>
      <c r="B2102" s="217">
        <f t="shared" si="614"/>
        <v>2058</v>
      </c>
      <c r="C2102" s="53" t="s">
        <v>4695</v>
      </c>
      <c r="D2102" s="53" t="s">
        <v>4551</v>
      </c>
      <c r="E2102" s="58" t="s">
        <v>1381</v>
      </c>
      <c r="F2102" s="58" t="s">
        <v>1381</v>
      </c>
      <c r="G2102" s="63">
        <v>0</v>
      </c>
      <c r="H2102" s="63">
        <v>0</v>
      </c>
      <c r="I2102" s="148" t="s">
        <v>3</v>
      </c>
      <c r="J2102" s="58" t="s">
        <v>1406</v>
      </c>
      <c r="K2102" s="59" t="s">
        <v>4017</v>
      </c>
      <c r="L2102" s="57" t="s">
        <v>4878</v>
      </c>
      <c r="M2102" s="57" t="s">
        <v>4938</v>
      </c>
      <c r="N2102" s="57"/>
      <c r="O2102" s="57"/>
      <c r="P2102" s="56" t="s">
        <v>4705</v>
      </c>
      <c r="Q2102" s="13"/>
      <c r="R2102"/>
      <c r="S2102" t="str">
        <f t="shared" si="612"/>
        <v/>
      </c>
      <c r="T2102" t="str">
        <f>IF(ISNA(VLOOKUP(AF2102,#REF!,1)),"//","")</f>
        <v/>
      </c>
      <c r="U2102"/>
      <c r="V2102">
        <f t="shared" si="598"/>
        <v>643</v>
      </c>
      <c r="W2102" s="81" t="s">
        <v>2278</v>
      </c>
      <c r="X2102" s="59" t="s">
        <v>2278</v>
      </c>
      <c r="Y2102" s="59" t="s">
        <v>2278</v>
      </c>
      <c r="Z2102" s="25" t="str">
        <f t="shared" si="615"/>
        <v>"ROOTF"</v>
      </c>
      <c r="AA2102" s="25" t="str">
        <f t="shared" si="626"/>
        <v>ROOTF</v>
      </c>
      <c r="AB2102" s="1">
        <f t="shared" si="616"/>
        <v>2058</v>
      </c>
      <c r="AC2102" t="str">
        <f t="shared" si="627"/>
        <v>ITM_T_ROOTF</v>
      </c>
      <c r="AD2102" s="136" t="str">
        <f>IF(ISNA(VLOOKUP(AA2102,Sheet2!J:J,1,0)),"//","")</f>
        <v>//</v>
      </c>
      <c r="AF2102" s="94" t="str">
        <f t="shared" si="628"/>
        <v>ROOTF</v>
      </c>
      <c r="AG2102" t="b">
        <f t="shared" si="629"/>
        <v>1</v>
      </c>
    </row>
    <row r="2103" spans="1:33">
      <c r="A2103" s="216">
        <f t="shared" si="613"/>
        <v>2103</v>
      </c>
      <c r="B2103" s="217">
        <f t="shared" si="614"/>
        <v>2059</v>
      </c>
      <c r="C2103" s="53" t="s">
        <v>4694</v>
      </c>
      <c r="D2103" s="53" t="s">
        <v>7</v>
      </c>
      <c r="E2103" s="58" t="s">
        <v>4686</v>
      </c>
      <c r="F2103" s="58" t="s">
        <v>4686</v>
      </c>
      <c r="G2103" s="63">
        <v>0</v>
      </c>
      <c r="H2103" s="63">
        <v>0</v>
      </c>
      <c r="I2103" s="148" t="s">
        <v>3</v>
      </c>
      <c r="J2103" s="58" t="s">
        <v>1406</v>
      </c>
      <c r="K2103" s="59" t="s">
        <v>4017</v>
      </c>
      <c r="L2103" s="57" t="s">
        <v>4878</v>
      </c>
      <c r="M2103" s="57" t="s">
        <v>4938</v>
      </c>
      <c r="N2103" s="57"/>
      <c r="O2103" s="57"/>
      <c r="P2103" s="56" t="s">
        <v>4687</v>
      </c>
      <c r="Q2103" s="13"/>
      <c r="R2103"/>
      <c r="S2103" t="str">
        <f t="shared" si="612"/>
        <v/>
      </c>
      <c r="T2103" t="str">
        <f>IF(ISNA(VLOOKUP(AF2103,#REF!,1)),"//","")</f>
        <v/>
      </c>
      <c r="U2103"/>
      <c r="V2103">
        <f t="shared" si="598"/>
        <v>644</v>
      </c>
      <c r="W2103" s="81" t="s">
        <v>2278</v>
      </c>
      <c r="X2103" s="59" t="s">
        <v>2278</v>
      </c>
      <c r="Y2103" s="59" t="s">
        <v>2278</v>
      </c>
      <c r="Z2103" s="25" t="str">
        <f t="shared" si="615"/>
        <v>"RESETF"</v>
      </c>
      <c r="AA2103" s="25" t="str">
        <f t="shared" si="626"/>
        <v>RESETF</v>
      </c>
      <c r="AB2103" s="1">
        <f t="shared" si="616"/>
        <v>2059</v>
      </c>
      <c r="AC2103" t="str">
        <f t="shared" si="627"/>
        <v>ITM_RSTF</v>
      </c>
      <c r="AD2103" s="136" t="str">
        <f>IF(ISNA(VLOOKUP(AA2103,Sheet2!J:J,1,0)),"//","")</f>
        <v>//</v>
      </c>
      <c r="AF2103" s="94" t="str">
        <f t="shared" si="628"/>
        <v>RESETF</v>
      </c>
      <c r="AG2103" t="b">
        <f t="shared" si="629"/>
        <v>1</v>
      </c>
    </row>
    <row r="2104" spans="1:33" s="46" customFormat="1">
      <c r="A2104" s="216">
        <f t="shared" si="613"/>
        <v>2104</v>
      </c>
      <c r="B2104" s="217">
        <f t="shared" si="614"/>
        <v>2060</v>
      </c>
      <c r="C2104" s="86" t="s">
        <v>3782</v>
      </c>
      <c r="D2104" s="86" t="s">
        <v>4764</v>
      </c>
      <c r="E2104" s="87" t="s">
        <v>4765</v>
      </c>
      <c r="F2104" s="87" t="s">
        <v>4765</v>
      </c>
      <c r="G2104" s="88">
        <v>0</v>
      </c>
      <c r="H2104" s="88">
        <v>0</v>
      </c>
      <c r="I2104" s="151" t="s">
        <v>3</v>
      </c>
      <c r="J2104" s="87" t="s">
        <v>1407</v>
      </c>
      <c r="K2104" s="89" t="s">
        <v>3853</v>
      </c>
      <c r="L2104" s="90" t="s">
        <v>4878</v>
      </c>
      <c r="M2104" s="90" t="s">
        <v>4938</v>
      </c>
      <c r="N2104" s="90"/>
      <c r="O2104" s="90"/>
      <c r="P2104" s="89" t="s">
        <v>4766</v>
      </c>
      <c r="Q2104" s="89"/>
      <c r="T2104" s="46" t="str">
        <f>IF(ISNA(VLOOKUP(AF2104,#REF!,1)),"//","")</f>
        <v/>
      </c>
      <c r="V2104">
        <f t="shared" si="598"/>
        <v>644</v>
      </c>
      <c r="W2104" s="81" t="s">
        <v>2737</v>
      </c>
      <c r="X2104" s="59" t="s">
        <v>2278</v>
      </c>
      <c r="Y2104" s="59" t="s">
        <v>2278</v>
      </c>
      <c r="Z2104" s="25" t="str">
        <f t="shared" si="615"/>
        <v/>
      </c>
      <c r="AA2104" s="25" t="str">
        <f t="shared" si="626"/>
        <v/>
      </c>
      <c r="AB2104" s="1">
        <f t="shared" si="616"/>
        <v>2060</v>
      </c>
      <c r="AC2104" t="str">
        <f t="shared" si="627"/>
        <v>ITM_EXFRAC</v>
      </c>
      <c r="AD2104" s="136" t="str">
        <f>IF(ISNA(VLOOKUP(AA2104,Sheet2!J:J,1,0)),"//","")</f>
        <v/>
      </c>
      <c r="AF2104" s="94" t="str">
        <f t="shared" si="628"/>
        <v/>
      </c>
      <c r="AG2104" t="b">
        <f t="shared" si="629"/>
        <v>1</v>
      </c>
    </row>
    <row r="2105" spans="1:33" s="17" customFormat="1">
      <c r="A2105" s="216">
        <f t="shared" si="613"/>
        <v>2105</v>
      </c>
      <c r="B2105" s="217">
        <f t="shared" si="614"/>
        <v>2061</v>
      </c>
      <c r="C2105" s="95" t="s">
        <v>3839</v>
      </c>
      <c r="D2105" s="95" t="s">
        <v>7</v>
      </c>
      <c r="E2105" s="115" t="str">
        <f t="shared" ref="E2105" si="630">CHAR(34)&amp;IF(B2105&lt;10,"000",IF(B2105&lt;100,"00",IF(B2105&lt;1000,"0","")))&amp;$B2105&amp;CHAR(34)</f>
        <v>"2061"</v>
      </c>
      <c r="F2105" s="96" t="str">
        <f t="shared" ref="F2105" si="631">E2105</f>
        <v>"2061"</v>
      </c>
      <c r="G2105" s="162">
        <v>0</v>
      </c>
      <c r="H2105" s="162">
        <v>0</v>
      </c>
      <c r="I2105" s="152" t="s">
        <v>28</v>
      </c>
      <c r="J2105" s="97" t="s">
        <v>1407</v>
      </c>
      <c r="K2105" s="98" t="s">
        <v>3853</v>
      </c>
      <c r="L2105" s="17" t="s">
        <v>4878</v>
      </c>
      <c r="M2105" s="17" t="s">
        <v>4938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32">IF(E2105=F2105,"","NOT EQUAL")</f>
        <v/>
      </c>
      <c r="T2105" s="17" t="str">
        <f>IF(ISNA(VLOOKUP(AF2105,#REF!,1)),"//","")</f>
        <v/>
      </c>
      <c r="V2105">
        <f t="shared" si="598"/>
        <v>644</v>
      </c>
      <c r="W2105" s="94" t="s">
        <v>2278</v>
      </c>
      <c r="X2105" s="98" t="s">
        <v>2278</v>
      </c>
      <c r="Y2105" s="98" t="s">
        <v>2278</v>
      </c>
      <c r="Z2105" s="25" t="str">
        <f t="shared" si="615"/>
        <v/>
      </c>
      <c r="AA2105" s="25" t="str">
        <f t="shared" si="626"/>
        <v/>
      </c>
      <c r="AB2105" s="1">
        <f t="shared" si="616"/>
        <v>2061</v>
      </c>
      <c r="AC2105" t="str">
        <f t="shared" si="627"/>
        <v>MNU_2061</v>
      </c>
      <c r="AD2105" s="136" t="str">
        <f>IF(ISNA(VLOOKUP(AA2105,Sheet2!J:J,1,0)),"//","")</f>
        <v/>
      </c>
      <c r="AF2105" s="94" t="str">
        <f t="shared" si="628"/>
        <v/>
      </c>
      <c r="AG2105" t="b">
        <f t="shared" si="629"/>
        <v>1</v>
      </c>
    </row>
    <row r="2106" spans="1:33" s="17" customFormat="1">
      <c r="A2106" s="216">
        <f t="shared" si="613"/>
        <v>2106</v>
      </c>
      <c r="B2106" s="217">
        <f t="shared" si="614"/>
        <v>2062</v>
      </c>
      <c r="C2106" s="95" t="s">
        <v>3839</v>
      </c>
      <c r="D2106" s="95" t="s">
        <v>7</v>
      </c>
      <c r="E2106" s="115" t="str">
        <f t="shared" ref="E2106" si="633">CHAR(34)&amp;IF(B2106&lt;10,"000",IF(B2106&lt;100,"00",IF(B2106&lt;1000,"0","")))&amp;$B2106&amp;CHAR(34)</f>
        <v>"2062"</v>
      </c>
      <c r="F2106" s="96" t="str">
        <f t="shared" ref="F2106" si="634">E2106</f>
        <v>"2062"</v>
      </c>
      <c r="G2106" s="162">
        <v>0</v>
      </c>
      <c r="H2106" s="162">
        <v>0</v>
      </c>
      <c r="I2106" s="152" t="s">
        <v>28</v>
      </c>
      <c r="J2106" s="97" t="s">
        <v>1407</v>
      </c>
      <c r="K2106" s="98" t="s">
        <v>3853</v>
      </c>
      <c r="L2106" s="17" t="s">
        <v>4878</v>
      </c>
      <c r="M2106" s="17" t="s">
        <v>4938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35">IF(E2106=F2106,"","NOT EQUAL")</f>
        <v/>
      </c>
      <c r="T2106" s="17" t="str">
        <f>IF(ISNA(VLOOKUP(AF2106,#REF!,1)),"//","")</f>
        <v/>
      </c>
      <c r="V2106">
        <f t="shared" ref="V2106" si="636">IF(AA2106&lt;&gt;"",V2105+1,V2105)</f>
        <v>644</v>
      </c>
      <c r="W2106" s="94" t="s">
        <v>2278</v>
      </c>
      <c r="X2106" s="98" t="s">
        <v>2278</v>
      </c>
      <c r="Y2106" s="98" t="s">
        <v>2278</v>
      </c>
      <c r="Z2106" s="25" t="str">
        <f t="shared" si="615"/>
        <v/>
      </c>
      <c r="AA2106" s="25" t="str">
        <f t="shared" ref="AA2106" si="63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16"/>
        <v>2062</v>
      </c>
      <c r="AC2106" t="str">
        <f t="shared" ref="AC2106" si="638">P2106</f>
        <v>MNU_2062</v>
      </c>
      <c r="AD2106" s="136" t="str">
        <f>IF(ISNA(VLOOKUP(AA2106,Sheet2!J:J,1,0)),"//","")</f>
        <v/>
      </c>
      <c r="AF2106" s="94" t="str">
        <f t="shared" ref="AF2106" si="63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40">AA2106=AF2106</f>
        <v>1</v>
      </c>
    </row>
    <row r="2107" spans="1:33" s="17" customFormat="1">
      <c r="A2107" s="216">
        <f t="shared" si="613"/>
        <v>2107</v>
      </c>
      <c r="B2107" s="217">
        <f t="shared" si="614"/>
        <v>2063</v>
      </c>
      <c r="C2107" s="95" t="s">
        <v>3839</v>
      </c>
      <c r="D2107" s="95" t="s">
        <v>7</v>
      </c>
      <c r="E2107" s="115" t="str">
        <f t="shared" ref="E2107" si="641">CHAR(34)&amp;IF(B2107&lt;10,"000",IF(B2107&lt;100,"00",IF(B2107&lt;1000,"0","")))&amp;$B2107&amp;CHAR(34)</f>
        <v>"2063"</v>
      </c>
      <c r="F2107" s="96" t="str">
        <f t="shared" ref="F2107" si="642">E2107</f>
        <v>"2063"</v>
      </c>
      <c r="G2107" s="162">
        <v>0</v>
      </c>
      <c r="H2107" s="162">
        <v>0</v>
      </c>
      <c r="I2107" s="152" t="s">
        <v>28</v>
      </c>
      <c r="J2107" s="97" t="s">
        <v>1407</v>
      </c>
      <c r="K2107" s="98" t="s">
        <v>3853</v>
      </c>
      <c r="L2107" s="17" t="s">
        <v>4878</v>
      </c>
      <c r="M2107" s="17" t="s">
        <v>4938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43">IF(E2107=F2107,"","NOT EQUAL")</f>
        <v/>
      </c>
      <c r="T2107" s="17" t="str">
        <f>IF(ISNA(VLOOKUP(AF2107,#REF!,1)),"//","")</f>
        <v/>
      </c>
      <c r="V2107">
        <f t="shared" ref="V2107" si="644">IF(AA2107&lt;&gt;"",V2106+1,V2106)</f>
        <v>644</v>
      </c>
      <c r="W2107" s="94" t="s">
        <v>2278</v>
      </c>
      <c r="X2107" s="98" t="s">
        <v>2278</v>
      </c>
      <c r="Y2107" s="98" t="s">
        <v>2278</v>
      </c>
      <c r="Z2107" s="25" t="str">
        <f t="shared" si="615"/>
        <v/>
      </c>
      <c r="AA2107" s="25" t="str">
        <f t="shared" ref="AA2107" si="64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16"/>
        <v>2063</v>
      </c>
      <c r="AC2107" t="str">
        <f t="shared" ref="AC2107" si="646">P2107</f>
        <v>MNU_2063</v>
      </c>
      <c r="AD2107" s="136" t="str">
        <f>IF(ISNA(VLOOKUP(AA2107,Sheet2!J:J,1,0)),"//","")</f>
        <v/>
      </c>
      <c r="AF2107" s="94" t="str">
        <f t="shared" ref="AF2107" si="64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48">AA2107=AF2107</f>
        <v>1</v>
      </c>
    </row>
    <row r="2108" spans="1:33" s="46" customFormat="1">
      <c r="A2108" s="216">
        <f t="shared" si="613"/>
        <v>2108</v>
      </c>
      <c r="B2108" s="217">
        <f t="shared" si="614"/>
        <v>2064</v>
      </c>
      <c r="C2108" s="86" t="s">
        <v>3840</v>
      </c>
      <c r="D2108" s="86" t="s">
        <v>5035</v>
      </c>
      <c r="E2108" s="87" t="s">
        <v>185</v>
      </c>
      <c r="F2108" s="87" t="s">
        <v>185</v>
      </c>
      <c r="G2108" s="88">
        <v>0</v>
      </c>
      <c r="H2108" s="88">
        <v>0</v>
      </c>
      <c r="I2108" s="151" t="s">
        <v>1</v>
      </c>
      <c r="J2108" s="87" t="s">
        <v>1407</v>
      </c>
      <c r="K2108" s="89" t="s">
        <v>3853</v>
      </c>
      <c r="L2108" s="90" t="s">
        <v>4878</v>
      </c>
      <c r="M2108" s="90" t="s">
        <v>4938</v>
      </c>
      <c r="N2108" s="90"/>
      <c r="O2108" s="90"/>
      <c r="P2108" s="89" t="s">
        <v>4905</v>
      </c>
      <c r="Q2108" s="89"/>
      <c r="T2108" s="46" t="str">
        <f>IF(ISNA(VLOOKUP(AF2108,#REF!,1)),"//","")</f>
        <v/>
      </c>
      <c r="V2108">
        <f t="shared" ref="V2108:V2112" si="649">IF(AA2108&lt;&gt;"",V2107+1,V2107)</f>
        <v>644</v>
      </c>
      <c r="W2108" s="81" t="s">
        <v>2737</v>
      </c>
      <c r="X2108" s="59" t="s">
        <v>2278</v>
      </c>
      <c r="Y2108" s="59" t="s">
        <v>2278</v>
      </c>
      <c r="Z2108" s="25" t="str">
        <f t="shared" ref="Z2108:Z2112" si="65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5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52">B2108</f>
        <v>2064</v>
      </c>
      <c r="AC2108" t="str">
        <f t="shared" ref="AC2108:AC2112" si="65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5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55">AA2108=AF2108</f>
        <v>1</v>
      </c>
    </row>
    <row r="2109" spans="1:33" s="46" customFormat="1">
      <c r="A2109" s="216">
        <f t="shared" si="613"/>
        <v>2109</v>
      </c>
      <c r="B2109" s="217">
        <f t="shared" si="614"/>
        <v>2065</v>
      </c>
      <c r="C2109" s="86" t="s">
        <v>3840</v>
      </c>
      <c r="D2109" s="86" t="s">
        <v>4910</v>
      </c>
      <c r="E2109" s="87" t="s">
        <v>178</v>
      </c>
      <c r="F2109" s="87" t="s">
        <v>178</v>
      </c>
      <c r="G2109" s="88">
        <v>0</v>
      </c>
      <c r="H2109" s="88">
        <v>0</v>
      </c>
      <c r="I2109" s="151" t="s">
        <v>1</v>
      </c>
      <c r="J2109" s="87" t="s">
        <v>1407</v>
      </c>
      <c r="K2109" s="89" t="s">
        <v>3853</v>
      </c>
      <c r="L2109" s="90" t="s">
        <v>4878</v>
      </c>
      <c r="M2109" s="90" t="s">
        <v>4938</v>
      </c>
      <c r="N2109" s="90"/>
      <c r="O2109" s="90"/>
      <c r="P2109" s="89" t="s">
        <v>4910</v>
      </c>
      <c r="Q2109" s="89"/>
      <c r="T2109" s="46" t="str">
        <f>IF(ISNA(VLOOKUP(AF2109,#REF!,1)),"//","")</f>
        <v/>
      </c>
      <c r="V2109">
        <f t="shared" si="649"/>
        <v>644</v>
      </c>
      <c r="W2109" s="81" t="s">
        <v>2737</v>
      </c>
      <c r="X2109" s="59" t="s">
        <v>2278</v>
      </c>
      <c r="Y2109" s="59" t="s">
        <v>2278</v>
      </c>
      <c r="Z2109" s="25" t="str">
        <f t="shared" si="650"/>
        <v/>
      </c>
      <c r="AA2109" s="25" t="str">
        <f t="shared" si="651"/>
        <v/>
      </c>
      <c r="AB2109" s="1">
        <f t="shared" si="652"/>
        <v>2065</v>
      </c>
      <c r="AC2109" t="str">
        <f t="shared" si="653"/>
        <v>ITM_LN_SIGN</v>
      </c>
      <c r="AD2109" s="136" t="str">
        <f>IF(ISNA(VLOOKUP(AA2109,Sheet2!J:J,1,0)),"//","")</f>
        <v/>
      </c>
      <c r="AF2109" s="94" t="str">
        <f t="shared" si="654"/>
        <v/>
      </c>
      <c r="AG2109" t="b">
        <f t="shared" si="655"/>
        <v>1</v>
      </c>
    </row>
    <row r="2110" spans="1:33" s="46" customFormat="1">
      <c r="A2110" s="216">
        <f t="shared" si="613"/>
        <v>2110</v>
      </c>
      <c r="B2110" s="217">
        <f t="shared" si="614"/>
        <v>2066</v>
      </c>
      <c r="C2110" s="86" t="s">
        <v>3840</v>
      </c>
      <c r="D2110" s="86" t="s">
        <v>4906</v>
      </c>
      <c r="E2110" s="87" t="s">
        <v>1265</v>
      </c>
      <c r="F2110" s="87" t="s">
        <v>1265</v>
      </c>
      <c r="G2110" s="88">
        <v>0</v>
      </c>
      <c r="H2110" s="88">
        <v>0</v>
      </c>
      <c r="I2110" s="151" t="s">
        <v>1</v>
      </c>
      <c r="J2110" s="87" t="s">
        <v>1407</v>
      </c>
      <c r="K2110" s="89" t="s">
        <v>3853</v>
      </c>
      <c r="L2110" s="90" t="s">
        <v>4878</v>
      </c>
      <c r="M2110" s="90" t="s">
        <v>4938</v>
      </c>
      <c r="N2110" s="90"/>
      <c r="O2110" s="90"/>
      <c r="P2110" s="89" t="s">
        <v>4906</v>
      </c>
      <c r="Q2110" s="89"/>
      <c r="T2110" s="46" t="str">
        <f>IF(ISNA(VLOOKUP(AF2110,#REF!,1)),"//","")</f>
        <v/>
      </c>
      <c r="V2110">
        <f t="shared" si="649"/>
        <v>644</v>
      </c>
      <c r="W2110" s="81" t="s">
        <v>2737</v>
      </c>
      <c r="X2110" s="59" t="s">
        <v>2278</v>
      </c>
      <c r="Y2110" s="59" t="s">
        <v>2278</v>
      </c>
      <c r="Z2110" s="25" t="str">
        <f t="shared" si="650"/>
        <v/>
      </c>
      <c r="AA2110" s="25" t="str">
        <f t="shared" si="651"/>
        <v/>
      </c>
      <c r="AB2110" s="1">
        <f t="shared" si="652"/>
        <v>2066</v>
      </c>
      <c r="AC2110" t="str">
        <f t="shared" si="653"/>
        <v>ITM_SIN_SIGN</v>
      </c>
      <c r="AD2110" s="136" t="str">
        <f>IF(ISNA(VLOOKUP(AA2110,Sheet2!J:J,1,0)),"//","")</f>
        <v/>
      </c>
      <c r="AF2110" s="94" t="str">
        <f t="shared" si="654"/>
        <v/>
      </c>
      <c r="AG2110" t="b">
        <f t="shared" si="655"/>
        <v>1</v>
      </c>
    </row>
    <row r="2111" spans="1:33" s="46" customFormat="1">
      <c r="A2111" s="216">
        <f t="shared" si="613"/>
        <v>2111</v>
      </c>
      <c r="B2111" s="217">
        <f t="shared" si="614"/>
        <v>2067</v>
      </c>
      <c r="C2111" s="86" t="s">
        <v>3840</v>
      </c>
      <c r="D2111" s="86" t="s">
        <v>4907</v>
      </c>
      <c r="E2111" s="87" t="s">
        <v>1076</v>
      </c>
      <c r="F2111" s="87" t="s">
        <v>1076</v>
      </c>
      <c r="G2111" s="88">
        <v>0</v>
      </c>
      <c r="H2111" s="88">
        <v>0</v>
      </c>
      <c r="I2111" s="151" t="s">
        <v>1</v>
      </c>
      <c r="J2111" s="87" t="s">
        <v>1407</v>
      </c>
      <c r="K2111" s="89" t="s">
        <v>3853</v>
      </c>
      <c r="L2111" s="90" t="s">
        <v>4878</v>
      </c>
      <c r="M2111" s="90" t="s">
        <v>4938</v>
      </c>
      <c r="N2111" s="90"/>
      <c r="O2111" s="90"/>
      <c r="P2111" s="89" t="s">
        <v>4907</v>
      </c>
      <c r="Q2111" s="89"/>
      <c r="T2111" s="46" t="str">
        <f>IF(ISNA(VLOOKUP(AF2111,#REF!,1)),"//","")</f>
        <v/>
      </c>
      <c r="V2111">
        <f t="shared" si="649"/>
        <v>644</v>
      </c>
      <c r="W2111" s="81" t="s">
        <v>2737</v>
      </c>
      <c r="X2111" s="59" t="s">
        <v>2278</v>
      </c>
      <c r="Y2111" s="59" t="s">
        <v>2278</v>
      </c>
      <c r="Z2111" s="25" t="str">
        <f t="shared" si="650"/>
        <v/>
      </c>
      <c r="AA2111" s="25" t="str">
        <f t="shared" si="651"/>
        <v/>
      </c>
      <c r="AB2111" s="1">
        <f t="shared" si="652"/>
        <v>2067</v>
      </c>
      <c r="AC2111" t="str">
        <f t="shared" si="653"/>
        <v>ITM_COS_SIGN</v>
      </c>
      <c r="AD2111" s="136" t="str">
        <f>IF(ISNA(VLOOKUP(AA2111,Sheet2!J:J,1,0)),"//","")</f>
        <v/>
      </c>
      <c r="AF2111" s="94" t="str">
        <f t="shared" si="654"/>
        <v/>
      </c>
      <c r="AG2111" t="b">
        <f t="shared" si="655"/>
        <v>1</v>
      </c>
    </row>
    <row r="2112" spans="1:33" s="46" customFormat="1">
      <c r="A2112" s="216">
        <f t="shared" si="613"/>
        <v>2112</v>
      </c>
      <c r="B2112" s="217">
        <f t="shared" si="614"/>
        <v>2068</v>
      </c>
      <c r="C2112" s="86" t="s">
        <v>3840</v>
      </c>
      <c r="D2112" s="86" t="s">
        <v>4908</v>
      </c>
      <c r="E2112" s="87" t="s">
        <v>1284</v>
      </c>
      <c r="F2112" s="87" t="s">
        <v>1284</v>
      </c>
      <c r="G2112" s="88">
        <v>0</v>
      </c>
      <c r="H2112" s="88">
        <v>0</v>
      </c>
      <c r="I2112" s="151" t="s">
        <v>1</v>
      </c>
      <c r="J2112" s="87" t="s">
        <v>1407</v>
      </c>
      <c r="K2112" s="89" t="s">
        <v>3853</v>
      </c>
      <c r="L2112" s="90" t="s">
        <v>4878</v>
      </c>
      <c r="M2112" s="90" t="s">
        <v>4938</v>
      </c>
      <c r="N2112" s="90"/>
      <c r="O2112" s="90"/>
      <c r="P2112" s="89" t="s">
        <v>4908</v>
      </c>
      <c r="Q2112" s="89"/>
      <c r="T2112" s="46" t="str">
        <f>IF(ISNA(VLOOKUP(AF2112,#REF!,1)),"//","")</f>
        <v/>
      </c>
      <c r="V2112">
        <f t="shared" si="649"/>
        <v>644</v>
      </c>
      <c r="W2112" s="81" t="s">
        <v>2737</v>
      </c>
      <c r="X2112" s="59" t="s">
        <v>2278</v>
      </c>
      <c r="Y2112" s="59" t="s">
        <v>2278</v>
      </c>
      <c r="Z2112" s="25" t="str">
        <f t="shared" si="650"/>
        <v/>
      </c>
      <c r="AA2112" s="25" t="str">
        <f t="shared" si="651"/>
        <v/>
      </c>
      <c r="AB2112" s="1">
        <f t="shared" si="652"/>
        <v>2068</v>
      </c>
      <c r="AC2112" t="str">
        <f t="shared" si="653"/>
        <v>ITM_TAN_SIGN</v>
      </c>
      <c r="AD2112" s="136" t="str">
        <f>IF(ISNA(VLOOKUP(AA2112,Sheet2!J:J,1,0)),"//","")</f>
        <v/>
      </c>
      <c r="AF2112" s="94" t="str">
        <f t="shared" si="654"/>
        <v/>
      </c>
      <c r="AG2112" t="b">
        <f t="shared" si="65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594"/>
        <v/>
      </c>
      <c r="AB2119" s="1">
        <f>B2119</f>
        <v>0</v>
      </c>
      <c r="AC2119">
        <f t="shared" si="595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594"/>
        <v/>
      </c>
      <c r="AB2120" s="1">
        <f>B2120</f>
        <v>0</v>
      </c>
      <c r="AC2120">
        <f t="shared" si="595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sortState xmlns:xlrd2="http://schemas.microsoft.com/office/spreadsheetml/2017/richdata2" ref="A1817:AC2029">
    <sortCondition ref="W1817:W2029"/>
  </sortState>
  <conditionalFormatting sqref="R2121:S1048576 U2121:Y1048576">
    <cfRule type="cellIs" dxfId="1522" priority="3506" operator="greaterThan">
      <formula>0</formula>
    </cfRule>
  </conditionalFormatting>
  <conditionalFormatting sqref="J1:J2 O66:Q66 O895:Q895 O94 O91 J1933:J1941 O732 J83:J100 J104:J105 J156:J180 J349:J383 J572 J574:J612 J978:J987 J808:J862 J865 J804 J614:J634 J264:J346 J1926:J1931 J1903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653:L1669 K1723:L1725 K1557:L1577 K1671:L1683 K1501:L1508 K1584:L1586 K1614:L1621 J44:L53 J182:J214 J1238:L1306 K1444:L1444 J1445:L1451 J1471:L1484 K1485:L1492 J1844:N1852 J216:J228 J1892:N1900 K1588:L1610 J1350:L1428 J2033:N2033 J1925:N1925 J1977:N2008 J1910:N1916 K2009:N2028 J452:J476 K1685:L1702 K1511:L1534 J1943 J1947 J1945 J1959:N1962 J1952:N1952 J6:L7 K1704:L1719 K1623:L1651 J9:L42 N9:N42 N1623:N1651 N1704:N1719 N6:N7 N1511:N1534 N1685:N1702 N1350:N1428 N1588:N1610 N1471:N1492 N1444:N1467 N1238:N1306 N44:N53 N1614:N1621 N1584:N1586 N1501:N1508 N1671:N1683 N1557:N1577 N1723:N1725 N1653:N1669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1905:J1908">
    <cfRule type="containsText" dxfId="1521" priority="3504" operator="containsText" text="DISABLED">
      <formula>NOT(ISERROR(SEARCH("DISABLED",J1)))</formula>
    </cfRule>
    <cfRule type="containsText" dxfId="1520" priority="3505" operator="containsText" text="ENABLED">
      <formula>NOT(ISERROR(SEARCH("ENABLED",J1)))</formula>
    </cfRule>
  </conditionalFormatting>
  <conditionalFormatting sqref="J3:J4">
    <cfRule type="containsText" dxfId="1519" priority="3502" operator="containsText" text="DISABLED">
      <formula>NOT(ISERROR(SEARCH("DISABLED",J3)))</formula>
    </cfRule>
    <cfRule type="containsText" dxfId="1518" priority="3503" operator="containsText" text="ENABLED">
      <formula>NOT(ISERROR(SEARCH("ENABLED",J3)))</formula>
    </cfRule>
  </conditionalFormatting>
  <conditionalFormatting sqref="R2:S2 U2:Y2">
    <cfRule type="cellIs" dxfId="1517" priority="3500" operator="greaterThan">
      <formula>0</formula>
    </cfRule>
  </conditionalFormatting>
  <conditionalFormatting sqref="Z2121:Z1048576">
    <cfRule type="cellIs" dxfId="1516" priority="3499" operator="greaterThan">
      <formula>0</formula>
    </cfRule>
  </conditionalFormatting>
  <conditionalFormatting sqref="AA2">
    <cfRule type="cellIs" dxfId="1515" priority="3497" operator="greaterThan">
      <formula>0</formula>
    </cfRule>
  </conditionalFormatting>
  <conditionalFormatting sqref="J2009">
    <cfRule type="containsText" dxfId="1514" priority="3487" operator="containsText" text="DISABLED">
      <formula>NOT(ISERROR(SEARCH("DISABLED",J2009)))</formula>
    </cfRule>
    <cfRule type="containsText" dxfId="1513" priority="3488" operator="containsText" text="ENABLED">
      <formula>NOT(ISERROR(SEARCH("ENABLED",J2009)))</formula>
    </cfRule>
  </conditionalFormatting>
  <conditionalFormatting sqref="J2010">
    <cfRule type="containsText" dxfId="1512" priority="3473" operator="containsText" text="DISABLED">
      <formula>NOT(ISERROR(SEARCH("DISABLED",J2010)))</formula>
    </cfRule>
    <cfRule type="containsText" dxfId="1511" priority="3474" operator="containsText" text="ENABLED">
      <formula>NOT(ISERROR(SEARCH("ENABLED",J2010)))</formula>
    </cfRule>
  </conditionalFormatting>
  <conditionalFormatting sqref="J2011">
    <cfRule type="containsText" dxfId="1510" priority="3471" operator="containsText" text="DISABLED">
      <formula>NOT(ISERROR(SEARCH("DISABLED",J2011)))</formula>
    </cfRule>
    <cfRule type="containsText" dxfId="1509" priority="3472" operator="containsText" text="ENABLED">
      <formula>NOT(ISERROR(SEARCH("ENABLED",J2011)))</formula>
    </cfRule>
  </conditionalFormatting>
  <conditionalFormatting sqref="J1932">
    <cfRule type="containsText" dxfId="1508" priority="3465" operator="containsText" text="DISABLED">
      <formula>NOT(ISERROR(SEARCH("DISABLED",J1932)))</formula>
    </cfRule>
    <cfRule type="containsText" dxfId="1507" priority="3466" operator="containsText" text="ENABLED">
      <formula>NOT(ISERROR(SEARCH("ENABLED",J1932)))</formula>
    </cfRule>
  </conditionalFormatting>
  <conditionalFormatting sqref="J2013:J2019">
    <cfRule type="containsText" dxfId="1506" priority="3463" operator="containsText" text="DISABLED">
      <formula>NOT(ISERROR(SEARCH("DISABLED",J2013)))</formula>
    </cfRule>
    <cfRule type="containsText" dxfId="1505" priority="3464" operator="containsText" text="ENABLED">
      <formula>NOT(ISERROR(SEARCH("ENABLED",J2013)))</formula>
    </cfRule>
  </conditionalFormatting>
  <conditionalFormatting sqref="J2020">
    <cfRule type="containsText" dxfId="1504" priority="3461" operator="containsText" text="DISABLED">
      <formula>NOT(ISERROR(SEARCH("DISABLED",J2020)))</formula>
    </cfRule>
    <cfRule type="containsText" dxfId="1503" priority="3462" operator="containsText" text="ENABLED">
      <formula>NOT(ISERROR(SEARCH("ENABLED",J2020)))</formula>
    </cfRule>
  </conditionalFormatting>
  <conditionalFormatting sqref="J2022">
    <cfRule type="containsText" dxfId="1502" priority="3455" operator="containsText" text="DISABLED">
      <formula>NOT(ISERROR(SEARCH("DISABLED",J2022)))</formula>
    </cfRule>
    <cfRule type="containsText" dxfId="1501" priority="3456" operator="containsText" text="ENABLED">
      <formula>NOT(ISERROR(SEARCH("ENABLED",J2022)))</formula>
    </cfRule>
  </conditionalFormatting>
  <conditionalFormatting sqref="J2023:J2025">
    <cfRule type="containsText" dxfId="1500" priority="3453" operator="containsText" text="DISABLED">
      <formula>NOT(ISERROR(SEARCH("DISABLED",J2023)))</formula>
    </cfRule>
    <cfRule type="containsText" dxfId="1499" priority="3454" operator="containsText" text="ENABLED">
      <formula>NOT(ISERROR(SEARCH("ENABLED",J2023)))</formula>
    </cfRule>
  </conditionalFormatting>
  <conditionalFormatting sqref="J2026">
    <cfRule type="containsText" dxfId="1498" priority="3451" operator="containsText" text="DISABLED">
      <formula>NOT(ISERROR(SEARCH("DISABLED",J2026)))</formula>
    </cfRule>
    <cfRule type="containsText" dxfId="1497" priority="3452" operator="containsText" text="ENABLED">
      <formula>NOT(ISERROR(SEARCH("ENABLED",J2026)))</formula>
    </cfRule>
  </conditionalFormatting>
  <conditionalFormatting sqref="J863:J864">
    <cfRule type="containsText" dxfId="1496" priority="3439" operator="containsText" text="DISABLED">
      <formula>NOT(ISERROR(SEARCH("DISABLED",J863)))</formula>
    </cfRule>
    <cfRule type="containsText" dxfId="1495" priority="3440" operator="containsText" text="ENABLED">
      <formula>NOT(ISERROR(SEARCH("ENABLED",J863)))</formula>
    </cfRule>
  </conditionalFormatting>
  <conditionalFormatting sqref="J81">
    <cfRule type="containsText" dxfId="1494" priority="3425" operator="containsText" text="DISABLED">
      <formula>NOT(ISERROR(SEARCH("DISABLED",J81)))</formula>
    </cfRule>
    <cfRule type="containsText" dxfId="1493" priority="3426" operator="containsText" text="ENABLED">
      <formula>NOT(ISERROR(SEARCH("ENABLED",J81)))</formula>
    </cfRule>
  </conditionalFormatting>
  <conditionalFormatting sqref="J103">
    <cfRule type="containsText" dxfId="1492" priority="3421" operator="containsText" text="DISABLED">
      <formula>NOT(ISERROR(SEARCH("DISABLED",J103)))</formula>
    </cfRule>
    <cfRule type="containsText" dxfId="1491" priority="3422" operator="containsText" text="ENABLED">
      <formula>NOT(ISERROR(SEARCH("ENABLED",J103)))</formula>
    </cfRule>
  </conditionalFormatting>
  <conditionalFormatting sqref="J155">
    <cfRule type="containsText" dxfId="1490" priority="3413" operator="containsText" text="DISABLED">
      <formula>NOT(ISERROR(SEARCH("DISABLED",J155)))</formula>
    </cfRule>
    <cfRule type="containsText" dxfId="1489" priority="3414" operator="containsText" text="ENABLED">
      <formula>NOT(ISERROR(SEARCH("ENABLED",J155)))</formula>
    </cfRule>
  </conditionalFormatting>
  <conditionalFormatting sqref="J263">
    <cfRule type="containsText" dxfId="1488" priority="3411" operator="containsText" text="DISABLED">
      <formula>NOT(ISERROR(SEARCH("DISABLED",J263)))</formula>
    </cfRule>
    <cfRule type="containsText" dxfId="1487" priority="3412" operator="containsText" text="ENABLED">
      <formula>NOT(ISERROR(SEARCH("ENABLED",J263)))</formula>
    </cfRule>
  </conditionalFormatting>
  <conditionalFormatting sqref="J573">
    <cfRule type="containsText" dxfId="1486" priority="3385" operator="containsText" text="DISABLED">
      <formula>NOT(ISERROR(SEARCH("DISABLED",J573)))</formula>
    </cfRule>
    <cfRule type="containsText" dxfId="1485" priority="3386" operator="containsText" text="ENABLED">
      <formula>NOT(ISERROR(SEARCH("ENABLED",J573)))</formula>
    </cfRule>
  </conditionalFormatting>
  <conditionalFormatting sqref="J613">
    <cfRule type="containsText" dxfId="1484" priority="3381" operator="containsText" text="DISABLED">
      <formula>NOT(ISERROR(SEARCH("DISABLED",J613)))</formula>
    </cfRule>
    <cfRule type="containsText" dxfId="1483" priority="3382" operator="containsText" text="ENABLED">
      <formula>NOT(ISERROR(SEARCH("ENABLED",J613)))</formula>
    </cfRule>
  </conditionalFormatting>
  <conditionalFormatting sqref="J654">
    <cfRule type="containsText" dxfId="1482" priority="3379" operator="containsText" text="DISABLED">
      <formula>NOT(ISERROR(SEARCH("DISABLED",J654)))</formula>
    </cfRule>
    <cfRule type="containsText" dxfId="1481" priority="3380" operator="containsText" text="ENABLED">
      <formula>NOT(ISERROR(SEARCH("ENABLED",J654)))</formula>
    </cfRule>
  </conditionalFormatting>
  <conditionalFormatting sqref="J977">
    <cfRule type="containsText" dxfId="1480" priority="3375" operator="containsText" text="DISABLED">
      <formula>NOT(ISERROR(SEARCH("DISABLED",J977)))</formula>
    </cfRule>
    <cfRule type="containsText" dxfId="1479" priority="3376" operator="containsText" text="ENABLED">
      <formula>NOT(ISERROR(SEARCH("ENABLED",J977)))</formula>
    </cfRule>
  </conditionalFormatting>
  <conditionalFormatting sqref="J805:J807">
    <cfRule type="containsText" dxfId="1478" priority="3355" operator="containsText" text="DISABLED">
      <formula>NOT(ISERROR(SEARCH("DISABLED",J805)))</formula>
    </cfRule>
    <cfRule type="containsText" dxfId="1477" priority="3356" operator="containsText" text="ENABLED">
      <formula>NOT(ISERROR(SEARCH("ENABLED",J805)))</formula>
    </cfRule>
  </conditionalFormatting>
  <conditionalFormatting sqref="J101:J102">
    <cfRule type="containsText" dxfId="1476" priority="3329" operator="containsText" text="DISABLED">
      <formula>NOT(ISERROR(SEARCH("DISABLED",J101)))</formula>
    </cfRule>
    <cfRule type="containsText" dxfId="1475" priority="3330" operator="containsText" text="ENABLED">
      <formula>NOT(ISERROR(SEARCH("ENABLED",J101)))</formula>
    </cfRule>
  </conditionalFormatting>
  <conditionalFormatting sqref="J2021">
    <cfRule type="containsText" dxfId="1474" priority="3323" operator="containsText" text="DISABLED">
      <formula>NOT(ISERROR(SEARCH("DISABLED",J2021)))</formula>
    </cfRule>
    <cfRule type="containsText" dxfId="1473" priority="3324" operator="containsText" text="ENABLED">
      <formula>NOT(ISERROR(SEARCH("ENABLED",J2021)))</formula>
    </cfRule>
  </conditionalFormatting>
  <conditionalFormatting sqref="J114">
    <cfRule type="containsText" dxfId="1472" priority="3321" operator="containsText" text="DISABLED">
      <formula>NOT(ISERROR(SEARCH("DISABLED",J114)))</formula>
    </cfRule>
    <cfRule type="containsText" dxfId="1471" priority="3322" operator="containsText" text="ENABLED">
      <formula>NOT(ISERROR(SEARCH("ENABLED",J114)))</formula>
    </cfRule>
  </conditionalFormatting>
  <conditionalFormatting sqref="J181">
    <cfRule type="containsText" dxfId="1470" priority="3319" operator="containsText" text="DISABLED">
      <formula>NOT(ISERROR(SEARCH("DISABLED",J181)))</formula>
    </cfRule>
    <cfRule type="containsText" dxfId="1469" priority="3320" operator="containsText" text="ENABLED">
      <formula>NOT(ISERROR(SEARCH("ENABLED",J181)))</formula>
    </cfRule>
  </conditionalFormatting>
  <conditionalFormatting sqref="J642">
    <cfRule type="containsText" dxfId="1468" priority="3315" operator="containsText" text="DISABLED">
      <formula>NOT(ISERROR(SEARCH("DISABLED",J642)))</formula>
    </cfRule>
    <cfRule type="containsText" dxfId="1467" priority="3316" operator="containsText" text="ENABLED">
      <formula>NOT(ISERROR(SEARCH("ENABLED",J642)))</formula>
    </cfRule>
  </conditionalFormatting>
  <conditionalFormatting sqref="J347:J348">
    <cfRule type="containsText" dxfId="1466" priority="3307" operator="containsText" text="DISABLED">
      <formula>NOT(ISERROR(SEARCH("DISABLED",J347)))</formula>
    </cfRule>
    <cfRule type="containsText" dxfId="1465" priority="3308" operator="containsText" text="ENABLED">
      <formula>NOT(ISERROR(SEARCH("ENABLED",J347)))</formula>
    </cfRule>
  </conditionalFormatting>
  <conditionalFormatting sqref="J421">
    <cfRule type="containsText" dxfId="1464" priority="3305" operator="containsText" text="DISABLED">
      <formula>NOT(ISERROR(SEARCH("DISABLED",J421)))</formula>
    </cfRule>
    <cfRule type="containsText" dxfId="1463" priority="3306" operator="containsText" text="ENABLED">
      <formula>NOT(ISERROR(SEARCH("ENABLED",J421)))</formula>
    </cfRule>
  </conditionalFormatting>
  <conditionalFormatting sqref="J802">
    <cfRule type="containsText" dxfId="1462" priority="3291" operator="containsText" text="DISABLED">
      <formula>NOT(ISERROR(SEARCH("DISABLED",J802)))</formula>
    </cfRule>
    <cfRule type="containsText" dxfId="1461" priority="3292" operator="containsText" text="ENABLED">
      <formula>NOT(ISERROR(SEARCH("ENABLED",J802)))</formula>
    </cfRule>
  </conditionalFormatting>
  <conditionalFormatting sqref="J803">
    <cfRule type="containsText" dxfId="1460" priority="3289" operator="containsText" text="DISABLED">
      <formula>NOT(ISERROR(SEARCH("DISABLED",J803)))</formula>
    </cfRule>
    <cfRule type="containsText" dxfId="1459" priority="3290" operator="containsText" text="ENABLED">
      <formula>NOT(ISERROR(SEARCH("ENABLED",J803)))</formula>
    </cfRule>
  </conditionalFormatting>
  <conditionalFormatting sqref="AA2119:AA1048576 AA6:AA7 AA1440:AA1621 AA1200:AA1340 AA1685:AA1702 AA1943 AA1947 AA1945 AA1952 AA1959:AA1974 AA1342:AA1432 AA1727 AA1729:AA1778 AA1704:AA1719 AA1723:AA1725 AA1623:AA1683 AA1780:AA1793 AA1798:AA1802 AA3:AA4 AB2 AA1 AA1838:AA1841 AA2083:AA2084 AA9:AA524 AA2068:AA2079 AA1843:AA1903 AA1955:AA1957 AA1796 AA2053:AA2063 AA2033:AA2051 AA1905:AA1941 AA1976:AA2028 AA527:AA1198">
    <cfRule type="notContainsBlanks" dxfId="1458" priority="3284">
      <formula>LEN(TRIM(AA1))&gt;0</formula>
    </cfRule>
  </conditionalFormatting>
  <conditionalFormatting sqref="J2012">
    <cfRule type="containsText" dxfId="1457" priority="3235" operator="containsText" text="DISABLED">
      <formula>NOT(ISERROR(SEARCH("DISABLED",J2012)))</formula>
    </cfRule>
    <cfRule type="containsText" dxfId="1456" priority="3236" operator="containsText" text="ENABLED">
      <formula>NOT(ISERROR(SEARCH("ENABLED",J2012)))</formula>
    </cfRule>
  </conditionalFormatting>
  <conditionalFormatting sqref="AA2012">
    <cfRule type="notContainsBlanks" dxfId="1455" priority="3234">
      <formula>LEN(TRIM(AA2012))&gt;0</formula>
    </cfRule>
  </conditionalFormatting>
  <conditionalFormatting sqref="K485:L524 K1:N2 K119:L119 K232:L383 K1903:N1903 K1972:N1972 K2121:N1048576 K411:L439 K1964:N1970 K1918:N1918 K137:L214 K1926:N1941 K216:L228 K452:L476 K1943:N1943 K1947:N1947 K1945:N1945 K4:L4 K3 M3:N3 N4 N452:N476 N216:N228 N137:N214 N411:N439 N232:N383 N119 N485:N524 K1905:N1908">
    <cfRule type="containsText" dxfId="1454" priority="3226" operator="containsText" text="DISABLED">
      <formula>NOT(ISERROR(SEARCH("DISABLED",K1)))</formula>
    </cfRule>
    <cfRule type="containsText" dxfId="1453" priority="3227" operator="containsText" text="ENABLED">
      <formula>NOT(ISERROR(SEARCH("ENABLED",K1)))</formula>
    </cfRule>
  </conditionalFormatting>
  <conditionalFormatting sqref="J1901">
    <cfRule type="containsText" dxfId="1452" priority="3204" operator="containsText" text="DISABLED">
      <formula>NOT(ISERROR(SEARCH("DISABLED",J1901)))</formula>
    </cfRule>
    <cfRule type="containsText" dxfId="1451" priority="3205" operator="containsText" text="ENABLED">
      <formula>NOT(ISERROR(SEARCH("ENABLED",J1901)))</formula>
    </cfRule>
  </conditionalFormatting>
  <conditionalFormatting sqref="K1901:N1901">
    <cfRule type="containsText" dxfId="1450" priority="3201" operator="containsText" text="DISABLED">
      <formula>NOT(ISERROR(SEARCH("DISABLED",K1901)))</formula>
    </cfRule>
    <cfRule type="containsText" dxfId="1449" priority="3202" operator="containsText" text="ENABLED">
      <formula>NOT(ISERROR(SEARCH("ENABLED",K1901)))</formula>
    </cfRule>
  </conditionalFormatting>
  <conditionalFormatting sqref="J451">
    <cfRule type="containsText" dxfId="1448" priority="3199" operator="containsText" text="DISABLED">
      <formula>NOT(ISERROR(SEARCH("DISABLED",J451)))</formula>
    </cfRule>
    <cfRule type="containsText" dxfId="1447" priority="3200" operator="containsText" text="ENABLED">
      <formula>NOT(ISERROR(SEARCH("ENABLED",J451)))</formula>
    </cfRule>
  </conditionalFormatting>
  <conditionalFormatting sqref="AA451">
    <cfRule type="notContainsBlanks" dxfId="1446" priority="3198">
      <formula>LEN(TRIM(AA451))&gt;0</formula>
    </cfRule>
  </conditionalFormatting>
  <conditionalFormatting sqref="K451:L451 N451">
    <cfRule type="containsText" dxfId="1445" priority="3195" operator="containsText" text="DISABLED">
      <formula>NOT(ISERROR(SEARCH("DISABLED",K451)))</formula>
    </cfRule>
    <cfRule type="containsText" dxfId="1444" priority="3196" operator="containsText" text="ENABLED">
      <formula>NOT(ISERROR(SEARCH("ENABLED",K451)))</formula>
    </cfRule>
  </conditionalFormatting>
  <conditionalFormatting sqref="AA484">
    <cfRule type="notContainsBlanks" dxfId="1443" priority="3192">
      <formula>LEN(TRIM(AA484))&gt;0</formula>
    </cfRule>
  </conditionalFormatting>
  <conditionalFormatting sqref="K484:L484 N484">
    <cfRule type="containsText" dxfId="1442" priority="3189" operator="containsText" text="DISABLED">
      <formula>NOT(ISERROR(SEARCH("DISABLED",K484)))</formula>
    </cfRule>
    <cfRule type="containsText" dxfId="1441" priority="3190" operator="containsText" text="ENABLED">
      <formula>NOT(ISERROR(SEARCH("ENABLED",K484)))</formula>
    </cfRule>
  </conditionalFormatting>
  <conditionalFormatting sqref="J551">
    <cfRule type="containsText" dxfId="1440" priority="3187" operator="containsText" text="DISABLED">
      <formula>NOT(ISERROR(SEARCH("DISABLED",J551)))</formula>
    </cfRule>
    <cfRule type="containsText" dxfId="1439" priority="3188" operator="containsText" text="ENABLED">
      <formula>NOT(ISERROR(SEARCH("ENABLED",J551)))</formula>
    </cfRule>
  </conditionalFormatting>
  <conditionalFormatting sqref="AA551">
    <cfRule type="notContainsBlanks" dxfId="1438" priority="3186">
      <formula>LEN(TRIM(AA551))&gt;0</formula>
    </cfRule>
  </conditionalFormatting>
  <conditionalFormatting sqref="K551:L551 N551">
    <cfRule type="containsText" dxfId="1437" priority="3183" operator="containsText" text="DISABLED">
      <formula>NOT(ISERROR(SEARCH("DISABLED",K551)))</formula>
    </cfRule>
    <cfRule type="containsText" dxfId="1436" priority="3184" operator="containsText" text="ENABLED">
      <formula>NOT(ISERROR(SEARCH("ENABLED",K551)))</formula>
    </cfRule>
  </conditionalFormatting>
  <conditionalFormatting sqref="J636">
    <cfRule type="containsText" dxfId="1435" priority="3179" operator="containsText" text="DISABLED">
      <formula>NOT(ISERROR(SEARCH("DISABLED",J636)))</formula>
    </cfRule>
    <cfRule type="containsText" dxfId="1434" priority="3180" operator="containsText" text="ENABLED">
      <formula>NOT(ISERROR(SEARCH("ENABLED",J636)))</formula>
    </cfRule>
  </conditionalFormatting>
  <conditionalFormatting sqref="AA636">
    <cfRule type="notContainsBlanks" dxfId="1433" priority="3178">
      <formula>LEN(TRIM(AA636))&gt;0</formula>
    </cfRule>
  </conditionalFormatting>
  <conditionalFormatting sqref="K636:L636 N636">
    <cfRule type="containsText" dxfId="1432" priority="3175" operator="containsText" text="DISABLED">
      <formula>NOT(ISERROR(SEARCH("DISABLED",K636)))</formula>
    </cfRule>
    <cfRule type="containsText" dxfId="1431" priority="3176" operator="containsText" text="ENABLED">
      <formula>NOT(ISERROR(SEARCH("ENABLED",K636)))</formula>
    </cfRule>
  </conditionalFormatting>
  <conditionalFormatting sqref="J641">
    <cfRule type="containsText" dxfId="1430" priority="3173" operator="containsText" text="DISABLED">
      <formula>NOT(ISERROR(SEARCH("DISABLED",J641)))</formula>
    </cfRule>
    <cfRule type="containsText" dxfId="1429" priority="3174" operator="containsText" text="ENABLED">
      <formula>NOT(ISERROR(SEARCH("ENABLED",J641)))</formula>
    </cfRule>
  </conditionalFormatting>
  <conditionalFormatting sqref="AA641">
    <cfRule type="notContainsBlanks" dxfId="1428" priority="3172">
      <formula>LEN(TRIM(AA641))&gt;0</formula>
    </cfRule>
  </conditionalFormatting>
  <conditionalFormatting sqref="K641:L641 N641">
    <cfRule type="containsText" dxfId="1427" priority="3169" operator="containsText" text="DISABLED">
      <formula>NOT(ISERROR(SEARCH("DISABLED",K641)))</formula>
    </cfRule>
    <cfRule type="containsText" dxfId="1426" priority="3170" operator="containsText" text="ENABLED">
      <formula>NOT(ISERROR(SEARCH("ENABLED",K641)))</formula>
    </cfRule>
  </conditionalFormatting>
  <conditionalFormatting sqref="J648">
    <cfRule type="containsText" dxfId="1425" priority="3161" operator="containsText" text="DISABLED">
      <formula>NOT(ISERROR(SEARCH("DISABLED",J648)))</formula>
    </cfRule>
    <cfRule type="containsText" dxfId="1424" priority="3162" operator="containsText" text="ENABLED">
      <formula>NOT(ISERROR(SEARCH("ENABLED",J648)))</formula>
    </cfRule>
  </conditionalFormatting>
  <conditionalFormatting sqref="AA648">
    <cfRule type="notContainsBlanks" dxfId="1423" priority="3160">
      <formula>LEN(TRIM(AA648))&gt;0</formula>
    </cfRule>
  </conditionalFormatting>
  <conditionalFormatting sqref="K648:L648 N648">
    <cfRule type="containsText" dxfId="1422" priority="3157" operator="containsText" text="DISABLED">
      <formula>NOT(ISERROR(SEARCH("DISABLED",K648)))</formula>
    </cfRule>
    <cfRule type="containsText" dxfId="1421" priority="3158" operator="containsText" text="ENABLED">
      <formula>NOT(ISERROR(SEARCH("ENABLED",K648)))</formula>
    </cfRule>
  </conditionalFormatting>
  <conditionalFormatting sqref="J656">
    <cfRule type="containsText" dxfId="1420" priority="3155" operator="containsText" text="DISABLED">
      <formula>NOT(ISERROR(SEARCH("DISABLED",J656)))</formula>
    </cfRule>
    <cfRule type="containsText" dxfId="1419" priority="3156" operator="containsText" text="ENABLED">
      <formula>NOT(ISERROR(SEARCH("ENABLED",J656)))</formula>
    </cfRule>
  </conditionalFormatting>
  <conditionalFormatting sqref="AA656">
    <cfRule type="notContainsBlanks" dxfId="1418" priority="3154">
      <formula>LEN(TRIM(AA656))&gt;0</formula>
    </cfRule>
  </conditionalFormatting>
  <conditionalFormatting sqref="K656:L656 N656">
    <cfRule type="containsText" dxfId="1417" priority="3151" operator="containsText" text="DISABLED">
      <formula>NOT(ISERROR(SEARCH("DISABLED",K656)))</formula>
    </cfRule>
    <cfRule type="containsText" dxfId="1416" priority="3152" operator="containsText" text="ENABLED">
      <formula>NOT(ISERROR(SEARCH("ENABLED",K656)))</formula>
    </cfRule>
  </conditionalFormatting>
  <conditionalFormatting sqref="J660">
    <cfRule type="containsText" dxfId="1415" priority="3149" operator="containsText" text="DISABLED">
      <formula>NOT(ISERROR(SEARCH("DISABLED",J660)))</formula>
    </cfRule>
    <cfRule type="containsText" dxfId="1414" priority="3150" operator="containsText" text="ENABLED">
      <formula>NOT(ISERROR(SEARCH("ENABLED",J660)))</formula>
    </cfRule>
  </conditionalFormatting>
  <conditionalFormatting sqref="AA660">
    <cfRule type="notContainsBlanks" dxfId="1413" priority="3148">
      <formula>LEN(TRIM(AA660))&gt;0</formula>
    </cfRule>
  </conditionalFormatting>
  <conditionalFormatting sqref="K660:L660 N660">
    <cfRule type="containsText" dxfId="1412" priority="3145" operator="containsText" text="DISABLED">
      <formula>NOT(ISERROR(SEARCH("DISABLED",K660)))</formula>
    </cfRule>
    <cfRule type="containsText" dxfId="1411" priority="3146" operator="containsText" text="ENABLED">
      <formula>NOT(ISERROR(SEARCH("ENABLED",K660)))</formula>
    </cfRule>
  </conditionalFormatting>
  <conditionalFormatting sqref="J663">
    <cfRule type="containsText" dxfId="1410" priority="3143" operator="containsText" text="DISABLED">
      <formula>NOT(ISERROR(SEARCH("DISABLED",J663)))</formula>
    </cfRule>
    <cfRule type="containsText" dxfId="1409" priority="3144" operator="containsText" text="ENABLED">
      <formula>NOT(ISERROR(SEARCH("ENABLED",J663)))</formula>
    </cfRule>
  </conditionalFormatting>
  <conditionalFormatting sqref="AA663">
    <cfRule type="notContainsBlanks" dxfId="1408" priority="3142">
      <formula>LEN(TRIM(AA663))&gt;0</formula>
    </cfRule>
  </conditionalFormatting>
  <conditionalFormatting sqref="K663:L663 N663">
    <cfRule type="containsText" dxfId="1407" priority="3139" operator="containsText" text="DISABLED">
      <formula>NOT(ISERROR(SEARCH("DISABLED",K663)))</formula>
    </cfRule>
    <cfRule type="containsText" dxfId="1406" priority="3140" operator="containsText" text="ENABLED">
      <formula>NOT(ISERROR(SEARCH("ENABLED",K663)))</formula>
    </cfRule>
  </conditionalFormatting>
  <conditionalFormatting sqref="J665">
    <cfRule type="containsText" dxfId="1405" priority="3137" operator="containsText" text="DISABLED">
      <formula>NOT(ISERROR(SEARCH("DISABLED",J665)))</formula>
    </cfRule>
    <cfRule type="containsText" dxfId="1404" priority="3138" operator="containsText" text="ENABLED">
      <formula>NOT(ISERROR(SEARCH("ENABLED",J665)))</formula>
    </cfRule>
  </conditionalFormatting>
  <conditionalFormatting sqref="AA665">
    <cfRule type="notContainsBlanks" dxfId="1403" priority="3136">
      <formula>LEN(TRIM(AA665))&gt;0</formula>
    </cfRule>
  </conditionalFormatting>
  <conditionalFormatting sqref="K665:L665 N665">
    <cfRule type="containsText" dxfId="1402" priority="3133" operator="containsText" text="DISABLED">
      <formula>NOT(ISERROR(SEARCH("DISABLED",K665)))</formula>
    </cfRule>
    <cfRule type="containsText" dxfId="1401" priority="3134" operator="containsText" text="ENABLED">
      <formula>NOT(ISERROR(SEARCH("ENABLED",K665)))</formula>
    </cfRule>
  </conditionalFormatting>
  <conditionalFormatting sqref="J670">
    <cfRule type="containsText" dxfId="1400" priority="3131" operator="containsText" text="DISABLED">
      <formula>NOT(ISERROR(SEARCH("DISABLED",J670)))</formula>
    </cfRule>
    <cfRule type="containsText" dxfId="1399" priority="3132" operator="containsText" text="ENABLED">
      <formula>NOT(ISERROR(SEARCH("ENABLED",J670)))</formula>
    </cfRule>
  </conditionalFormatting>
  <conditionalFormatting sqref="AA670">
    <cfRule type="notContainsBlanks" dxfId="1398" priority="3130">
      <formula>LEN(TRIM(AA670))&gt;0</formula>
    </cfRule>
  </conditionalFormatting>
  <conditionalFormatting sqref="K670:L670 N670">
    <cfRule type="containsText" dxfId="1397" priority="3127" operator="containsText" text="DISABLED">
      <formula>NOT(ISERROR(SEARCH("DISABLED",K670)))</formula>
    </cfRule>
    <cfRule type="containsText" dxfId="1396" priority="3128" operator="containsText" text="ENABLED">
      <formula>NOT(ISERROR(SEARCH("ENABLED",K670)))</formula>
    </cfRule>
  </conditionalFormatting>
  <conditionalFormatting sqref="J712">
    <cfRule type="containsText" dxfId="1395" priority="3095" operator="containsText" text="DISABLED">
      <formula>NOT(ISERROR(SEARCH("DISABLED",J712)))</formula>
    </cfRule>
    <cfRule type="containsText" dxfId="1394" priority="3096" operator="containsText" text="ENABLED">
      <formula>NOT(ISERROR(SEARCH("ENABLED",J712)))</formula>
    </cfRule>
  </conditionalFormatting>
  <conditionalFormatting sqref="AA712">
    <cfRule type="notContainsBlanks" dxfId="1393" priority="3094">
      <formula>LEN(TRIM(AA712))&gt;0</formula>
    </cfRule>
  </conditionalFormatting>
  <conditionalFormatting sqref="K712:L712 N712">
    <cfRule type="containsText" dxfId="1392" priority="3091" operator="containsText" text="DISABLED">
      <formula>NOT(ISERROR(SEARCH("DISABLED",K712)))</formula>
    </cfRule>
    <cfRule type="containsText" dxfId="1391" priority="3092" operator="containsText" text="ENABLED">
      <formula>NOT(ISERROR(SEARCH("ENABLED",K712)))</formula>
    </cfRule>
  </conditionalFormatting>
  <conditionalFormatting sqref="J736">
    <cfRule type="containsText" dxfId="1390" priority="3089" operator="containsText" text="DISABLED">
      <formula>NOT(ISERROR(SEARCH("DISABLED",J736)))</formula>
    </cfRule>
    <cfRule type="containsText" dxfId="1389" priority="3090" operator="containsText" text="ENABLED">
      <formula>NOT(ISERROR(SEARCH("ENABLED",J736)))</formula>
    </cfRule>
  </conditionalFormatting>
  <conditionalFormatting sqref="AA736">
    <cfRule type="notContainsBlanks" dxfId="1388" priority="3088">
      <formula>LEN(TRIM(AA736))&gt;0</formula>
    </cfRule>
  </conditionalFormatting>
  <conditionalFormatting sqref="K736:L736 N736">
    <cfRule type="containsText" dxfId="1387" priority="3085" operator="containsText" text="DISABLED">
      <formula>NOT(ISERROR(SEARCH("DISABLED",K736)))</formula>
    </cfRule>
    <cfRule type="containsText" dxfId="1386" priority="3086" operator="containsText" text="ENABLED">
      <formula>NOT(ISERROR(SEARCH("ENABLED",K736)))</formula>
    </cfRule>
  </conditionalFormatting>
  <conditionalFormatting sqref="J792">
    <cfRule type="containsText" dxfId="1385" priority="3012" operator="containsText" text="DISABLED">
      <formula>NOT(ISERROR(SEARCH("DISABLED",J792)))</formula>
    </cfRule>
    <cfRule type="containsText" dxfId="1384" priority="3013" operator="containsText" text="ENABLED">
      <formula>NOT(ISERROR(SEARCH("ENABLED",J792)))</formula>
    </cfRule>
  </conditionalFormatting>
  <conditionalFormatting sqref="J762">
    <cfRule type="containsText" dxfId="1383" priority="3075" operator="containsText" text="DISABLED">
      <formula>NOT(ISERROR(SEARCH("DISABLED",J762)))</formula>
    </cfRule>
    <cfRule type="containsText" dxfId="1382" priority="3076" operator="containsText" text="ENABLED">
      <formula>NOT(ISERROR(SEARCH("ENABLED",J762)))</formula>
    </cfRule>
  </conditionalFormatting>
  <conditionalFormatting sqref="AA762">
    <cfRule type="notContainsBlanks" dxfId="1381" priority="3074">
      <formula>LEN(TRIM(AA762))&gt;0</formula>
    </cfRule>
  </conditionalFormatting>
  <conditionalFormatting sqref="K762:L762 N762">
    <cfRule type="containsText" dxfId="1380" priority="3071" operator="containsText" text="DISABLED">
      <formula>NOT(ISERROR(SEARCH("DISABLED",K762)))</formula>
    </cfRule>
    <cfRule type="containsText" dxfId="1379" priority="3072" operator="containsText" text="ENABLED">
      <formula>NOT(ISERROR(SEARCH("ENABLED",K762)))</formula>
    </cfRule>
  </conditionalFormatting>
  <conditionalFormatting sqref="K792:L792 N792">
    <cfRule type="containsText" dxfId="1378" priority="3008" operator="containsText" text="DISABLED">
      <formula>NOT(ISERROR(SEARCH("DISABLED",K792)))</formula>
    </cfRule>
    <cfRule type="containsText" dxfId="1377" priority="3009" operator="containsText" text="ENABLED">
      <formula>NOT(ISERROR(SEARCH("ENABLED",K792)))</formula>
    </cfRule>
  </conditionalFormatting>
  <conditionalFormatting sqref="J780">
    <cfRule type="containsText" dxfId="1376" priority="3054" operator="containsText" text="DISABLED">
      <formula>NOT(ISERROR(SEARCH("DISABLED",J780)))</formula>
    </cfRule>
    <cfRule type="containsText" dxfId="1375" priority="3055" operator="containsText" text="ENABLED">
      <formula>NOT(ISERROR(SEARCH("ENABLED",J780)))</formula>
    </cfRule>
  </conditionalFormatting>
  <conditionalFormatting sqref="AA780">
    <cfRule type="notContainsBlanks" dxfId="1374" priority="3053">
      <formula>LEN(TRIM(AA780))&gt;0</formula>
    </cfRule>
  </conditionalFormatting>
  <conditionalFormatting sqref="K780:L780 N780">
    <cfRule type="containsText" dxfId="1373" priority="3050" operator="containsText" text="DISABLED">
      <formula>NOT(ISERROR(SEARCH("DISABLED",K780)))</formula>
    </cfRule>
    <cfRule type="containsText" dxfId="1372" priority="3051" operator="containsText" text="ENABLED">
      <formula>NOT(ISERROR(SEARCH("ENABLED",K780)))</formula>
    </cfRule>
  </conditionalFormatting>
  <conditionalFormatting sqref="AA792">
    <cfRule type="notContainsBlanks" dxfId="1371" priority="3011">
      <formula>LEN(TRIM(AA792))&gt;0</formula>
    </cfRule>
  </conditionalFormatting>
  <conditionalFormatting sqref="J872">
    <cfRule type="containsText" dxfId="1370" priority="2970" operator="containsText" text="DISABLED">
      <formula>NOT(ISERROR(SEARCH("DISABLED",J872)))</formula>
    </cfRule>
    <cfRule type="containsText" dxfId="1369" priority="2971" operator="containsText" text="ENABLED">
      <formula>NOT(ISERROR(SEARCH("ENABLED",J872)))</formula>
    </cfRule>
  </conditionalFormatting>
  <conditionalFormatting sqref="AA872">
    <cfRule type="notContainsBlanks" dxfId="1368" priority="2969">
      <formula>LEN(TRIM(AA872))&gt;0</formula>
    </cfRule>
  </conditionalFormatting>
  <conditionalFormatting sqref="K872:L872 N872">
    <cfRule type="containsText" dxfId="1367" priority="2966" operator="containsText" text="DISABLED">
      <formula>NOT(ISERROR(SEARCH("DISABLED",K872)))</formula>
    </cfRule>
    <cfRule type="containsText" dxfId="1366" priority="2967" operator="containsText" text="ENABLED">
      <formula>NOT(ISERROR(SEARCH("ENABLED",K872)))</formula>
    </cfRule>
  </conditionalFormatting>
  <conditionalFormatting sqref="J970">
    <cfRule type="containsText" dxfId="1365" priority="2963" operator="containsText" text="DISABLED">
      <formula>NOT(ISERROR(SEARCH("DISABLED",J970)))</formula>
    </cfRule>
    <cfRule type="containsText" dxfId="1364" priority="2964" operator="containsText" text="ENABLED">
      <formula>NOT(ISERROR(SEARCH("ENABLED",J970)))</formula>
    </cfRule>
  </conditionalFormatting>
  <conditionalFormatting sqref="AA970">
    <cfRule type="notContainsBlanks" dxfId="1363" priority="2962">
      <formula>LEN(TRIM(AA970))&gt;0</formula>
    </cfRule>
  </conditionalFormatting>
  <conditionalFormatting sqref="K970:L970 N970">
    <cfRule type="containsText" dxfId="1362" priority="2959" operator="containsText" text="DISABLED">
      <formula>NOT(ISERROR(SEARCH("DISABLED",K970)))</formula>
    </cfRule>
    <cfRule type="containsText" dxfId="1361" priority="2960" operator="containsText" text="ENABLED">
      <formula>NOT(ISERROR(SEARCH("ENABLED",K970)))</formula>
    </cfRule>
  </conditionalFormatting>
  <conditionalFormatting sqref="J989">
    <cfRule type="containsText" dxfId="1360" priority="2956" operator="containsText" text="DISABLED">
      <formula>NOT(ISERROR(SEARCH("DISABLED",J989)))</formula>
    </cfRule>
    <cfRule type="containsText" dxfId="1359" priority="2957" operator="containsText" text="ENABLED">
      <formula>NOT(ISERROR(SEARCH("ENABLED",J989)))</formula>
    </cfRule>
  </conditionalFormatting>
  <conditionalFormatting sqref="AA989">
    <cfRule type="notContainsBlanks" dxfId="1358" priority="2955">
      <formula>LEN(TRIM(AA989))&gt;0</formula>
    </cfRule>
  </conditionalFormatting>
  <conditionalFormatting sqref="K989:L989 N989">
    <cfRule type="containsText" dxfId="1357" priority="2952" operator="containsText" text="DISABLED">
      <formula>NOT(ISERROR(SEARCH("DISABLED",K989)))</formula>
    </cfRule>
    <cfRule type="containsText" dxfId="1356" priority="2953" operator="containsText" text="ENABLED">
      <formula>NOT(ISERROR(SEARCH("ENABLED",K989)))</formula>
    </cfRule>
  </conditionalFormatting>
  <conditionalFormatting sqref="J1054">
    <cfRule type="containsText" dxfId="1355" priority="2942" operator="containsText" text="DISABLED">
      <formula>NOT(ISERROR(SEARCH("DISABLED",J1054)))</formula>
    </cfRule>
    <cfRule type="containsText" dxfId="1354" priority="2943" operator="containsText" text="ENABLED">
      <formula>NOT(ISERROR(SEARCH("ENABLED",J1054)))</formula>
    </cfRule>
  </conditionalFormatting>
  <conditionalFormatting sqref="AA1054">
    <cfRule type="notContainsBlanks" dxfId="1353" priority="2941">
      <formula>LEN(TRIM(AA1054))&gt;0</formula>
    </cfRule>
  </conditionalFormatting>
  <conditionalFormatting sqref="K1054:L1054 N1054">
    <cfRule type="containsText" dxfId="1352" priority="2938" operator="containsText" text="DISABLED">
      <formula>NOT(ISERROR(SEARCH("DISABLED",K1054)))</formula>
    </cfRule>
    <cfRule type="containsText" dxfId="1351" priority="2939" operator="containsText" text="ENABLED">
      <formula>NOT(ISERROR(SEARCH("ENABLED",K1054)))</formula>
    </cfRule>
  </conditionalFormatting>
  <conditionalFormatting sqref="J1068">
    <cfRule type="containsText" dxfId="1350" priority="2935" operator="containsText" text="DISABLED">
      <formula>NOT(ISERROR(SEARCH("DISABLED",J1068)))</formula>
    </cfRule>
    <cfRule type="containsText" dxfId="1349" priority="2936" operator="containsText" text="ENABLED">
      <formula>NOT(ISERROR(SEARCH("ENABLED",J1068)))</formula>
    </cfRule>
  </conditionalFormatting>
  <conditionalFormatting sqref="AA1068">
    <cfRule type="notContainsBlanks" dxfId="1348" priority="2934">
      <formula>LEN(TRIM(AA1068))&gt;0</formula>
    </cfRule>
  </conditionalFormatting>
  <conditionalFormatting sqref="K1068:L1068 N1068">
    <cfRule type="containsText" dxfId="1347" priority="2931" operator="containsText" text="DISABLED">
      <formula>NOT(ISERROR(SEARCH("DISABLED",K1068)))</formula>
    </cfRule>
    <cfRule type="containsText" dxfId="1346" priority="2932" operator="containsText" text="ENABLED">
      <formula>NOT(ISERROR(SEARCH("ENABLED",K1068)))</formula>
    </cfRule>
  </conditionalFormatting>
  <conditionalFormatting sqref="J1071">
    <cfRule type="containsText" dxfId="1345" priority="2928" operator="containsText" text="DISABLED">
      <formula>NOT(ISERROR(SEARCH("DISABLED",J1071)))</formula>
    </cfRule>
    <cfRule type="containsText" dxfId="1344" priority="2929" operator="containsText" text="ENABLED">
      <formula>NOT(ISERROR(SEARCH("ENABLED",J1071)))</formula>
    </cfRule>
  </conditionalFormatting>
  <conditionalFormatting sqref="AA1071">
    <cfRule type="notContainsBlanks" dxfId="1343" priority="2927">
      <formula>LEN(TRIM(AA1071))&gt;0</formula>
    </cfRule>
  </conditionalFormatting>
  <conditionalFormatting sqref="K1071:L1071 N1071">
    <cfRule type="containsText" dxfId="1342" priority="2924" operator="containsText" text="DISABLED">
      <formula>NOT(ISERROR(SEARCH("DISABLED",K1071)))</formula>
    </cfRule>
    <cfRule type="containsText" dxfId="1341" priority="2925" operator="containsText" text="ENABLED">
      <formula>NOT(ISERROR(SEARCH("ENABLED",K1071)))</formula>
    </cfRule>
  </conditionalFormatting>
  <conditionalFormatting sqref="J1094">
    <cfRule type="containsText" dxfId="1340" priority="2914" operator="containsText" text="DISABLED">
      <formula>NOT(ISERROR(SEARCH("DISABLED",J1094)))</formula>
    </cfRule>
    <cfRule type="containsText" dxfId="1339" priority="2915" operator="containsText" text="ENABLED">
      <formula>NOT(ISERROR(SEARCH("ENABLED",J1094)))</formula>
    </cfRule>
  </conditionalFormatting>
  <conditionalFormatting sqref="AA1094">
    <cfRule type="notContainsBlanks" dxfId="1338" priority="2913">
      <formula>LEN(TRIM(AA1094))&gt;0</formula>
    </cfRule>
  </conditionalFormatting>
  <conditionalFormatting sqref="K1094:L1094 N1094">
    <cfRule type="containsText" dxfId="1337" priority="2910" operator="containsText" text="DISABLED">
      <formula>NOT(ISERROR(SEARCH("DISABLED",K1094)))</formula>
    </cfRule>
    <cfRule type="containsText" dxfId="1336" priority="2911" operator="containsText" text="ENABLED">
      <formula>NOT(ISERROR(SEARCH("ENABLED",K1094)))</formula>
    </cfRule>
  </conditionalFormatting>
  <conditionalFormatting sqref="J1097">
    <cfRule type="containsText" dxfId="1335" priority="2900" operator="containsText" text="DISABLED">
      <formula>NOT(ISERROR(SEARCH("DISABLED",J1097)))</formula>
    </cfRule>
    <cfRule type="containsText" dxfId="1334" priority="2901" operator="containsText" text="ENABLED">
      <formula>NOT(ISERROR(SEARCH("ENABLED",J1097)))</formula>
    </cfRule>
  </conditionalFormatting>
  <conditionalFormatting sqref="AA1097">
    <cfRule type="notContainsBlanks" dxfId="1333" priority="2899">
      <formula>LEN(TRIM(AA1097))&gt;0</formula>
    </cfRule>
  </conditionalFormatting>
  <conditionalFormatting sqref="K1097:L1097 N1097">
    <cfRule type="containsText" dxfId="1332" priority="2896" operator="containsText" text="DISABLED">
      <formula>NOT(ISERROR(SEARCH("DISABLED",K1097)))</formula>
    </cfRule>
    <cfRule type="containsText" dxfId="1331" priority="2897" operator="containsText" text="ENABLED">
      <formula>NOT(ISERROR(SEARCH("ENABLED",K1097)))</formula>
    </cfRule>
  </conditionalFormatting>
  <conditionalFormatting sqref="J1202:J1231">
    <cfRule type="containsText" dxfId="1330" priority="2830" operator="containsText" text="DISABLED">
      <formula>NOT(ISERROR(SEARCH("DISABLED",J1202)))</formula>
    </cfRule>
    <cfRule type="containsText" dxfId="1329" priority="2831" operator="containsText" text="ENABLED">
      <formula>NOT(ISERROR(SEARCH("ENABLED",J1202)))</formula>
    </cfRule>
  </conditionalFormatting>
  <conditionalFormatting sqref="AA1202">
    <cfRule type="notContainsBlanks" dxfId="1328" priority="2829">
      <formula>LEN(TRIM(AA1202))&gt;0</formula>
    </cfRule>
  </conditionalFormatting>
  <conditionalFormatting sqref="K1202:L1231 N1202:N1231">
    <cfRule type="containsText" dxfId="1327" priority="2826" operator="containsText" text="DISABLED">
      <formula>NOT(ISERROR(SEARCH("DISABLED",K1202)))</formula>
    </cfRule>
    <cfRule type="containsText" dxfId="1326" priority="2827" operator="containsText" text="ENABLED">
      <formula>NOT(ISERROR(SEARCH("ENABLED",K1202)))</formula>
    </cfRule>
  </conditionalFormatting>
  <conditionalFormatting sqref="AA1228">
    <cfRule type="notContainsBlanks" dxfId="1325" priority="2822">
      <formula>LEN(TRIM(AA1228))&gt;0</formula>
    </cfRule>
  </conditionalFormatting>
  <conditionalFormatting sqref="AA1229">
    <cfRule type="notContainsBlanks" dxfId="1324" priority="2815">
      <formula>LEN(TRIM(AA1229))&gt;0</formula>
    </cfRule>
  </conditionalFormatting>
  <conditionalFormatting sqref="AA1230">
    <cfRule type="notContainsBlanks" dxfId="1323" priority="2808">
      <formula>LEN(TRIM(AA1230))&gt;0</formula>
    </cfRule>
  </conditionalFormatting>
  <conditionalFormatting sqref="AA1231">
    <cfRule type="notContainsBlanks" dxfId="1322" priority="2801">
      <formula>LEN(TRIM(AA1231))&gt;0</formula>
    </cfRule>
  </conditionalFormatting>
  <conditionalFormatting sqref="J1237">
    <cfRule type="containsText" dxfId="1321" priority="2781" operator="containsText" text="DISABLED">
      <formula>NOT(ISERROR(SEARCH("DISABLED",J1237)))</formula>
    </cfRule>
    <cfRule type="containsText" dxfId="1320" priority="2782" operator="containsText" text="ENABLED">
      <formula>NOT(ISERROR(SEARCH("ENABLED",J1237)))</formula>
    </cfRule>
  </conditionalFormatting>
  <conditionalFormatting sqref="AA1237">
    <cfRule type="notContainsBlanks" dxfId="1319" priority="2780">
      <formula>LEN(TRIM(AA1237))&gt;0</formula>
    </cfRule>
  </conditionalFormatting>
  <conditionalFormatting sqref="K1237:L1237 N1237">
    <cfRule type="containsText" dxfId="1318" priority="2777" operator="containsText" text="DISABLED">
      <formula>NOT(ISERROR(SEARCH("DISABLED",K1237)))</formula>
    </cfRule>
    <cfRule type="containsText" dxfId="1317" priority="2778" operator="containsText" text="ENABLED">
      <formula>NOT(ISERROR(SEARCH("ENABLED",K1237)))</formula>
    </cfRule>
  </conditionalFormatting>
  <conditionalFormatting sqref="K1330:L1330 N1330">
    <cfRule type="containsText" dxfId="1316" priority="2637" operator="containsText" text="DISABLED">
      <formula>NOT(ISERROR(SEARCH("DISABLED",K1330)))</formula>
    </cfRule>
    <cfRule type="containsText" dxfId="1315" priority="2638" operator="containsText" text="ENABLED">
      <formula>NOT(ISERROR(SEARCH("ENABLED",K1330)))</formula>
    </cfRule>
  </conditionalFormatting>
  <conditionalFormatting sqref="AA1330">
    <cfRule type="notContainsBlanks" dxfId="1314" priority="2640">
      <formula>LEN(TRIM(AA1330))&gt;0</formula>
    </cfRule>
  </conditionalFormatting>
  <conditionalFormatting sqref="J1349">
    <cfRule type="containsText" dxfId="1313" priority="2606" operator="containsText" text="DISABLED">
      <formula>NOT(ISERROR(SEARCH("DISABLED",J1349)))</formula>
    </cfRule>
    <cfRule type="containsText" dxfId="1312" priority="2607" operator="containsText" text="ENABLED">
      <formula>NOT(ISERROR(SEARCH("ENABLED",J1349)))</formula>
    </cfRule>
  </conditionalFormatting>
  <conditionalFormatting sqref="AA1349">
    <cfRule type="notContainsBlanks" dxfId="1311" priority="2605">
      <formula>LEN(TRIM(AA1349))&gt;0</formula>
    </cfRule>
  </conditionalFormatting>
  <conditionalFormatting sqref="K1349:L1349 N1349">
    <cfRule type="containsText" dxfId="1310" priority="2602" operator="containsText" text="DISABLED">
      <formula>NOT(ISERROR(SEARCH("DISABLED",K1349)))</formula>
    </cfRule>
    <cfRule type="containsText" dxfId="1309" priority="2603" operator="containsText" text="ENABLED">
      <formula>NOT(ISERROR(SEARCH("ENABLED",K1349)))</formula>
    </cfRule>
  </conditionalFormatting>
  <conditionalFormatting sqref="K1443:L1443 N1443">
    <cfRule type="containsText" dxfId="1308" priority="2522" operator="containsText" text="DISABLED">
      <formula>NOT(ISERROR(SEARCH("DISABLED",K1443)))</formula>
    </cfRule>
    <cfRule type="containsText" dxfId="1307" priority="2523" operator="containsText" text="ENABLED">
      <formula>NOT(ISERROR(SEARCH("ENABLED",K1443)))</formula>
    </cfRule>
  </conditionalFormatting>
  <conditionalFormatting sqref="J1429">
    <cfRule type="containsText" dxfId="1306" priority="2589" operator="containsText" text="DISABLED">
      <formula>NOT(ISERROR(SEARCH("DISABLED",J1429)))</formula>
    </cfRule>
    <cfRule type="containsText" dxfId="1305" priority="2590" operator="containsText" text="ENABLED">
      <formula>NOT(ISERROR(SEARCH("ENABLED",J1429)))</formula>
    </cfRule>
  </conditionalFormatting>
  <conditionalFormatting sqref="AA1429">
    <cfRule type="notContainsBlanks" dxfId="1304" priority="2588">
      <formula>LEN(TRIM(AA1429))&gt;0</formula>
    </cfRule>
  </conditionalFormatting>
  <conditionalFormatting sqref="K1429:L1429 N1429">
    <cfRule type="containsText" dxfId="1303" priority="2585" operator="containsText" text="DISABLED">
      <formula>NOT(ISERROR(SEARCH("DISABLED",K1429)))</formula>
    </cfRule>
    <cfRule type="containsText" dxfId="1302" priority="2586" operator="containsText" text="ENABLED">
      <formula>NOT(ISERROR(SEARCH("ENABLED",K1429)))</formula>
    </cfRule>
  </conditionalFormatting>
  <conditionalFormatting sqref="J1430">
    <cfRule type="containsText" dxfId="1301" priority="2582" operator="containsText" text="DISABLED">
      <formula>NOT(ISERROR(SEARCH("DISABLED",J1430)))</formula>
    </cfRule>
    <cfRule type="containsText" dxfId="1300" priority="2583" operator="containsText" text="ENABLED">
      <formula>NOT(ISERROR(SEARCH("ENABLED",J1430)))</formula>
    </cfRule>
  </conditionalFormatting>
  <conditionalFormatting sqref="AA1430">
    <cfRule type="notContainsBlanks" dxfId="1299" priority="2581">
      <formula>LEN(TRIM(AA1430))&gt;0</formula>
    </cfRule>
  </conditionalFormatting>
  <conditionalFormatting sqref="K1430:L1430 N1430">
    <cfRule type="containsText" dxfId="1298" priority="2578" operator="containsText" text="DISABLED">
      <formula>NOT(ISERROR(SEARCH("DISABLED",K1430)))</formula>
    </cfRule>
    <cfRule type="containsText" dxfId="1297" priority="2579" operator="containsText" text="ENABLED">
      <formula>NOT(ISERROR(SEARCH("ENABLED",K1430)))</formula>
    </cfRule>
  </conditionalFormatting>
  <conditionalFormatting sqref="AA1443">
    <cfRule type="notContainsBlanks" dxfId="1296" priority="2525">
      <formula>LEN(TRIM(AA1443))&gt;0</formula>
    </cfRule>
  </conditionalFormatting>
  <conditionalFormatting sqref="J550">
    <cfRule type="containsText" dxfId="1295" priority="2374" operator="containsText" text="DISABLED">
      <formula>NOT(ISERROR(SEARCH("DISABLED",J550)))</formula>
    </cfRule>
    <cfRule type="containsText" dxfId="1294" priority="2375" operator="containsText" text="ENABLED">
      <formula>NOT(ISERROR(SEARCH("ENABLED",J550)))</formula>
    </cfRule>
  </conditionalFormatting>
  <conditionalFormatting sqref="AA550">
    <cfRule type="notContainsBlanks" dxfId="1293" priority="2373">
      <formula>LEN(TRIM(AA550))&gt;0</formula>
    </cfRule>
  </conditionalFormatting>
  <conditionalFormatting sqref="J5">
    <cfRule type="containsText" dxfId="1292" priority="2494" operator="containsText" text="DISABLED">
      <formula>NOT(ISERROR(SEARCH("DISABLED",J5)))</formula>
    </cfRule>
    <cfRule type="containsText" dxfId="1291" priority="2495" operator="containsText" text="ENABLED">
      <formula>NOT(ISERROR(SEARCH("ENABLED",J5)))</formula>
    </cfRule>
  </conditionalFormatting>
  <conditionalFormatting sqref="AA5">
    <cfRule type="notContainsBlanks" dxfId="1290" priority="2493">
      <formula>LEN(TRIM(AA5))&gt;0</formula>
    </cfRule>
  </conditionalFormatting>
  <conditionalFormatting sqref="K5:L5 N5">
    <cfRule type="containsText" dxfId="1289" priority="2490" operator="containsText" text="DISABLED">
      <formula>NOT(ISERROR(SEARCH("DISABLED",K5)))</formula>
    </cfRule>
    <cfRule type="containsText" dxfId="1288" priority="2491" operator="containsText" text="ENABLED">
      <formula>NOT(ISERROR(SEARCH("ENABLED",K5)))</formula>
    </cfRule>
  </conditionalFormatting>
  <conditionalFormatting sqref="J133">
    <cfRule type="containsText" dxfId="1287" priority="2482" operator="containsText" text="DISABLED">
      <formula>NOT(ISERROR(SEARCH("DISABLED",J133)))</formula>
    </cfRule>
    <cfRule type="containsText" dxfId="1286" priority="2483" operator="containsText" text="ENABLED">
      <formula>NOT(ISERROR(SEARCH("ENABLED",J133)))</formula>
    </cfRule>
  </conditionalFormatting>
  <conditionalFormatting sqref="AA133">
    <cfRule type="notContainsBlanks" dxfId="1285" priority="2481">
      <formula>LEN(TRIM(AA133))&gt;0</formula>
    </cfRule>
  </conditionalFormatting>
  <conditionalFormatting sqref="K133:L133 N133">
    <cfRule type="containsText" dxfId="1284" priority="2478" operator="containsText" text="DISABLED">
      <formula>NOT(ISERROR(SEARCH("DISABLED",K133)))</formula>
    </cfRule>
    <cfRule type="containsText" dxfId="1283" priority="2479" operator="containsText" text="ENABLED">
      <formula>NOT(ISERROR(SEARCH("ENABLED",K133)))</formula>
    </cfRule>
  </conditionalFormatting>
  <conditionalFormatting sqref="J134">
    <cfRule type="containsText" dxfId="1282" priority="2476" operator="containsText" text="DISABLED">
      <formula>NOT(ISERROR(SEARCH("DISABLED",J134)))</formula>
    </cfRule>
    <cfRule type="containsText" dxfId="1281" priority="2477" operator="containsText" text="ENABLED">
      <formula>NOT(ISERROR(SEARCH("ENABLED",J134)))</formula>
    </cfRule>
  </conditionalFormatting>
  <conditionalFormatting sqref="AA134">
    <cfRule type="notContainsBlanks" dxfId="1280" priority="2475">
      <formula>LEN(TRIM(AA134))&gt;0</formula>
    </cfRule>
  </conditionalFormatting>
  <conditionalFormatting sqref="K134:L134 N134">
    <cfRule type="containsText" dxfId="1279" priority="2472" operator="containsText" text="DISABLED">
      <formula>NOT(ISERROR(SEARCH("DISABLED",K134)))</formula>
    </cfRule>
    <cfRule type="containsText" dxfId="1278" priority="2473" operator="containsText" text="ENABLED">
      <formula>NOT(ISERROR(SEARCH("ENABLED",K134)))</formula>
    </cfRule>
  </conditionalFormatting>
  <conditionalFormatting sqref="J135">
    <cfRule type="containsText" dxfId="1277" priority="2470" operator="containsText" text="DISABLED">
      <formula>NOT(ISERROR(SEARCH("DISABLED",J135)))</formula>
    </cfRule>
    <cfRule type="containsText" dxfId="1276" priority="2471" operator="containsText" text="ENABLED">
      <formula>NOT(ISERROR(SEARCH("ENABLED",J135)))</formula>
    </cfRule>
  </conditionalFormatting>
  <conditionalFormatting sqref="AA135">
    <cfRule type="notContainsBlanks" dxfId="1275" priority="2469">
      <formula>LEN(TRIM(AA135))&gt;0</formula>
    </cfRule>
  </conditionalFormatting>
  <conditionalFormatting sqref="K135:L135 N135">
    <cfRule type="containsText" dxfId="1274" priority="2466" operator="containsText" text="DISABLED">
      <formula>NOT(ISERROR(SEARCH("DISABLED",K135)))</formula>
    </cfRule>
    <cfRule type="containsText" dxfId="1273" priority="2467" operator="containsText" text="ENABLED">
      <formula>NOT(ISERROR(SEARCH("ENABLED",K135)))</formula>
    </cfRule>
  </conditionalFormatting>
  <conditionalFormatting sqref="J136">
    <cfRule type="containsText" dxfId="1272" priority="2464" operator="containsText" text="DISABLED">
      <formula>NOT(ISERROR(SEARCH("DISABLED",J136)))</formula>
    </cfRule>
    <cfRule type="containsText" dxfId="1271" priority="2465" operator="containsText" text="ENABLED">
      <formula>NOT(ISERROR(SEARCH("ENABLED",J136)))</formula>
    </cfRule>
  </conditionalFormatting>
  <conditionalFormatting sqref="AA136">
    <cfRule type="notContainsBlanks" dxfId="1270" priority="2463">
      <formula>LEN(TRIM(AA136))&gt;0</formula>
    </cfRule>
  </conditionalFormatting>
  <conditionalFormatting sqref="K136:L136 N136">
    <cfRule type="containsText" dxfId="1269" priority="2460" operator="containsText" text="DISABLED">
      <formula>NOT(ISERROR(SEARCH("DISABLED",K136)))</formula>
    </cfRule>
    <cfRule type="containsText" dxfId="1268" priority="2461" operator="containsText" text="ENABLED">
      <formula>NOT(ISERROR(SEARCH("ENABLED",K136)))</formula>
    </cfRule>
  </conditionalFormatting>
  <conditionalFormatting sqref="J229">
    <cfRule type="containsText" dxfId="1267" priority="2458" operator="containsText" text="DISABLED">
      <formula>NOT(ISERROR(SEARCH("DISABLED",J229)))</formula>
    </cfRule>
    <cfRule type="containsText" dxfId="1266" priority="2459" operator="containsText" text="ENABLED">
      <formula>NOT(ISERROR(SEARCH("ENABLED",J229)))</formula>
    </cfRule>
  </conditionalFormatting>
  <conditionalFormatting sqref="AA229">
    <cfRule type="notContainsBlanks" dxfId="1265" priority="2457">
      <formula>LEN(TRIM(AA229))&gt;0</formula>
    </cfRule>
  </conditionalFormatting>
  <conditionalFormatting sqref="K229:L229 N229">
    <cfRule type="containsText" dxfId="1264" priority="2454" operator="containsText" text="DISABLED">
      <formula>NOT(ISERROR(SEARCH("DISABLED",K229)))</formula>
    </cfRule>
    <cfRule type="containsText" dxfId="1263" priority="2455" operator="containsText" text="ENABLED">
      <formula>NOT(ISERROR(SEARCH("ENABLED",K229)))</formula>
    </cfRule>
  </conditionalFormatting>
  <conditionalFormatting sqref="J230">
    <cfRule type="containsText" dxfId="1262" priority="2452" operator="containsText" text="DISABLED">
      <formula>NOT(ISERROR(SEARCH("DISABLED",J230)))</formula>
    </cfRule>
    <cfRule type="containsText" dxfId="1261" priority="2453" operator="containsText" text="ENABLED">
      <formula>NOT(ISERROR(SEARCH("ENABLED",J230)))</formula>
    </cfRule>
  </conditionalFormatting>
  <conditionalFormatting sqref="AA230">
    <cfRule type="notContainsBlanks" dxfId="1260" priority="2451">
      <formula>LEN(TRIM(AA230))&gt;0</formula>
    </cfRule>
  </conditionalFormatting>
  <conditionalFormatting sqref="K230:L230 N230">
    <cfRule type="containsText" dxfId="1259" priority="2448" operator="containsText" text="DISABLED">
      <formula>NOT(ISERROR(SEARCH("DISABLED",K230)))</formula>
    </cfRule>
    <cfRule type="containsText" dxfId="1258" priority="2449" operator="containsText" text="ENABLED">
      <formula>NOT(ISERROR(SEARCH("ENABLED",K230)))</formula>
    </cfRule>
  </conditionalFormatting>
  <conditionalFormatting sqref="J231">
    <cfRule type="containsText" dxfId="1257" priority="2446" operator="containsText" text="DISABLED">
      <formula>NOT(ISERROR(SEARCH("DISABLED",J231)))</formula>
    </cfRule>
    <cfRule type="containsText" dxfId="1256" priority="2447" operator="containsText" text="ENABLED">
      <formula>NOT(ISERROR(SEARCH("ENABLED",J231)))</formula>
    </cfRule>
  </conditionalFormatting>
  <conditionalFormatting sqref="AA231">
    <cfRule type="notContainsBlanks" dxfId="1255" priority="2445">
      <formula>LEN(TRIM(AA231))&gt;0</formula>
    </cfRule>
  </conditionalFormatting>
  <conditionalFormatting sqref="K231:L231 N231">
    <cfRule type="containsText" dxfId="1254" priority="2442" operator="containsText" text="DISABLED">
      <formula>NOT(ISERROR(SEARCH("DISABLED",K231)))</formula>
    </cfRule>
    <cfRule type="containsText" dxfId="1253" priority="2443" operator="containsText" text="ENABLED">
      <formula>NOT(ISERROR(SEARCH("ENABLED",K231)))</formula>
    </cfRule>
  </conditionalFormatting>
  <conditionalFormatting sqref="J408">
    <cfRule type="containsText" dxfId="1252" priority="2440" operator="containsText" text="DISABLED">
      <formula>NOT(ISERROR(SEARCH("DISABLED",J408)))</formula>
    </cfRule>
    <cfRule type="containsText" dxfId="1251" priority="2441" operator="containsText" text="ENABLED">
      <formula>NOT(ISERROR(SEARCH("ENABLED",J408)))</formula>
    </cfRule>
  </conditionalFormatting>
  <conditionalFormatting sqref="AA408">
    <cfRule type="notContainsBlanks" dxfId="1250" priority="2439">
      <formula>LEN(TRIM(AA408))&gt;0</formula>
    </cfRule>
  </conditionalFormatting>
  <conditionalFormatting sqref="K408:L408 N408">
    <cfRule type="containsText" dxfId="1249" priority="2436" operator="containsText" text="DISABLED">
      <formula>NOT(ISERROR(SEARCH("DISABLED",K408)))</formula>
    </cfRule>
    <cfRule type="containsText" dxfId="1248" priority="2437" operator="containsText" text="ENABLED">
      <formula>NOT(ISERROR(SEARCH("ENABLED",K408)))</formula>
    </cfRule>
  </conditionalFormatting>
  <conditionalFormatting sqref="J409">
    <cfRule type="containsText" dxfId="1247" priority="2434" operator="containsText" text="DISABLED">
      <formula>NOT(ISERROR(SEARCH("DISABLED",J409)))</formula>
    </cfRule>
    <cfRule type="containsText" dxfId="1246" priority="2435" operator="containsText" text="ENABLED">
      <formula>NOT(ISERROR(SEARCH("ENABLED",J409)))</formula>
    </cfRule>
  </conditionalFormatting>
  <conditionalFormatting sqref="AA409">
    <cfRule type="notContainsBlanks" dxfId="1245" priority="2433">
      <formula>LEN(TRIM(AA409))&gt;0</formula>
    </cfRule>
  </conditionalFormatting>
  <conditionalFormatting sqref="K409:L409 N409">
    <cfRule type="containsText" dxfId="1244" priority="2430" operator="containsText" text="DISABLED">
      <formula>NOT(ISERROR(SEARCH("DISABLED",K409)))</formula>
    </cfRule>
    <cfRule type="containsText" dxfId="1243" priority="2431" operator="containsText" text="ENABLED">
      <formula>NOT(ISERROR(SEARCH("ENABLED",K409)))</formula>
    </cfRule>
  </conditionalFormatting>
  <conditionalFormatting sqref="J410">
    <cfRule type="containsText" dxfId="1242" priority="2428" operator="containsText" text="DISABLED">
      <formula>NOT(ISERROR(SEARCH("DISABLED",J410)))</formula>
    </cfRule>
    <cfRule type="containsText" dxfId="1241" priority="2429" operator="containsText" text="ENABLED">
      <formula>NOT(ISERROR(SEARCH("ENABLED",J410)))</formula>
    </cfRule>
  </conditionalFormatting>
  <conditionalFormatting sqref="AA410">
    <cfRule type="notContainsBlanks" dxfId="1240" priority="2427">
      <formula>LEN(TRIM(AA410))&gt;0</formula>
    </cfRule>
  </conditionalFormatting>
  <conditionalFormatting sqref="K410:L410 N410">
    <cfRule type="containsText" dxfId="1239" priority="2424" operator="containsText" text="DISABLED">
      <formula>NOT(ISERROR(SEARCH("DISABLED",K410)))</formula>
    </cfRule>
    <cfRule type="containsText" dxfId="1238" priority="2425" operator="containsText" text="ENABLED">
      <formula>NOT(ISERROR(SEARCH("ENABLED",K410)))</formula>
    </cfRule>
  </conditionalFormatting>
  <conditionalFormatting sqref="J448">
    <cfRule type="containsText" dxfId="1237" priority="2422" operator="containsText" text="DISABLED">
      <formula>NOT(ISERROR(SEARCH("DISABLED",J448)))</formula>
    </cfRule>
    <cfRule type="containsText" dxfId="1236" priority="2423" operator="containsText" text="ENABLED">
      <formula>NOT(ISERROR(SEARCH("ENABLED",J448)))</formula>
    </cfRule>
  </conditionalFormatting>
  <conditionalFormatting sqref="AA448">
    <cfRule type="notContainsBlanks" dxfId="1235" priority="2421">
      <formula>LEN(TRIM(AA448))&gt;0</formula>
    </cfRule>
  </conditionalFormatting>
  <conditionalFormatting sqref="K448:L448 N448">
    <cfRule type="containsText" dxfId="1234" priority="2418" operator="containsText" text="DISABLED">
      <formula>NOT(ISERROR(SEARCH("DISABLED",K448)))</formula>
    </cfRule>
    <cfRule type="containsText" dxfId="1233" priority="2419" operator="containsText" text="ENABLED">
      <formula>NOT(ISERROR(SEARCH("ENABLED",K448)))</formula>
    </cfRule>
  </conditionalFormatting>
  <conditionalFormatting sqref="J449">
    <cfRule type="containsText" dxfId="1232" priority="2416" operator="containsText" text="DISABLED">
      <formula>NOT(ISERROR(SEARCH("DISABLED",J449)))</formula>
    </cfRule>
    <cfRule type="containsText" dxfId="1231" priority="2417" operator="containsText" text="ENABLED">
      <formula>NOT(ISERROR(SEARCH("ENABLED",J449)))</formula>
    </cfRule>
  </conditionalFormatting>
  <conditionalFormatting sqref="AA449">
    <cfRule type="notContainsBlanks" dxfId="1230" priority="2415">
      <formula>LEN(TRIM(AA449))&gt;0</formula>
    </cfRule>
  </conditionalFormatting>
  <conditionalFormatting sqref="K449:L449 N449">
    <cfRule type="containsText" dxfId="1229" priority="2412" operator="containsText" text="DISABLED">
      <formula>NOT(ISERROR(SEARCH("DISABLED",K449)))</formula>
    </cfRule>
    <cfRule type="containsText" dxfId="1228" priority="2413" operator="containsText" text="ENABLED">
      <formula>NOT(ISERROR(SEARCH("ENABLED",K449)))</formula>
    </cfRule>
  </conditionalFormatting>
  <conditionalFormatting sqref="J450">
    <cfRule type="containsText" dxfId="1227" priority="2410" operator="containsText" text="DISABLED">
      <formula>NOT(ISERROR(SEARCH("DISABLED",J450)))</formula>
    </cfRule>
    <cfRule type="containsText" dxfId="1226" priority="2411" operator="containsText" text="ENABLED">
      <formula>NOT(ISERROR(SEARCH("ENABLED",J450)))</formula>
    </cfRule>
  </conditionalFormatting>
  <conditionalFormatting sqref="AA450">
    <cfRule type="notContainsBlanks" dxfId="1225" priority="2409">
      <formula>LEN(TRIM(AA450))&gt;0</formula>
    </cfRule>
  </conditionalFormatting>
  <conditionalFormatting sqref="K450:L450 N450">
    <cfRule type="containsText" dxfId="1224" priority="2406" operator="containsText" text="DISABLED">
      <formula>NOT(ISERROR(SEARCH("DISABLED",K450)))</formula>
    </cfRule>
    <cfRule type="containsText" dxfId="1223" priority="2407" operator="containsText" text="ENABLED">
      <formula>NOT(ISERROR(SEARCH("ENABLED",K450)))</formula>
    </cfRule>
  </conditionalFormatting>
  <conditionalFormatting sqref="J481">
    <cfRule type="containsText" dxfId="1222" priority="2404" operator="containsText" text="DISABLED">
      <formula>NOT(ISERROR(SEARCH("DISABLED",J481)))</formula>
    </cfRule>
    <cfRule type="containsText" dxfId="1221" priority="2405" operator="containsText" text="ENABLED">
      <formula>NOT(ISERROR(SEARCH("ENABLED",J481)))</formula>
    </cfRule>
  </conditionalFormatting>
  <conditionalFormatting sqref="AA481">
    <cfRule type="notContainsBlanks" dxfId="1220" priority="2403">
      <formula>LEN(TRIM(AA481))&gt;0</formula>
    </cfRule>
  </conditionalFormatting>
  <conditionalFormatting sqref="K481:L481 N481">
    <cfRule type="containsText" dxfId="1219" priority="2400" operator="containsText" text="DISABLED">
      <formula>NOT(ISERROR(SEARCH("DISABLED",K481)))</formula>
    </cfRule>
    <cfRule type="containsText" dxfId="1218" priority="2401" operator="containsText" text="ENABLED">
      <formula>NOT(ISERROR(SEARCH("ENABLED",K481)))</formula>
    </cfRule>
  </conditionalFormatting>
  <conditionalFormatting sqref="J482">
    <cfRule type="containsText" dxfId="1217" priority="2398" operator="containsText" text="DISABLED">
      <formula>NOT(ISERROR(SEARCH("DISABLED",J482)))</formula>
    </cfRule>
    <cfRule type="containsText" dxfId="1216" priority="2399" operator="containsText" text="ENABLED">
      <formula>NOT(ISERROR(SEARCH("ENABLED",J482)))</formula>
    </cfRule>
  </conditionalFormatting>
  <conditionalFormatting sqref="AA482">
    <cfRule type="notContainsBlanks" dxfId="1215" priority="2397">
      <formula>LEN(TRIM(AA482))&gt;0</formula>
    </cfRule>
  </conditionalFormatting>
  <conditionalFormatting sqref="K482:L482 N482">
    <cfRule type="containsText" dxfId="1214" priority="2394" operator="containsText" text="DISABLED">
      <formula>NOT(ISERROR(SEARCH("DISABLED",K482)))</formula>
    </cfRule>
    <cfRule type="containsText" dxfId="1213" priority="2395" operator="containsText" text="ENABLED">
      <formula>NOT(ISERROR(SEARCH("ENABLED",K482)))</formula>
    </cfRule>
  </conditionalFormatting>
  <conditionalFormatting sqref="J483">
    <cfRule type="containsText" dxfId="1212" priority="2392" operator="containsText" text="DISABLED">
      <formula>NOT(ISERROR(SEARCH("DISABLED",J483)))</formula>
    </cfRule>
    <cfRule type="containsText" dxfId="1211" priority="2393" operator="containsText" text="ENABLED">
      <formula>NOT(ISERROR(SEARCH("ENABLED",J483)))</formula>
    </cfRule>
  </conditionalFormatting>
  <conditionalFormatting sqref="AA483">
    <cfRule type="notContainsBlanks" dxfId="1210" priority="2391">
      <formula>LEN(TRIM(AA483))&gt;0</formula>
    </cfRule>
  </conditionalFormatting>
  <conditionalFormatting sqref="K483:L483 N483">
    <cfRule type="containsText" dxfId="1209" priority="2388" operator="containsText" text="DISABLED">
      <formula>NOT(ISERROR(SEARCH("DISABLED",K483)))</formula>
    </cfRule>
    <cfRule type="containsText" dxfId="1208" priority="2389" operator="containsText" text="ENABLED">
      <formula>NOT(ISERROR(SEARCH("ENABLED",K483)))</formula>
    </cfRule>
  </conditionalFormatting>
  <conditionalFormatting sqref="J548">
    <cfRule type="containsText" dxfId="1207" priority="2386" operator="containsText" text="DISABLED">
      <formula>NOT(ISERROR(SEARCH("DISABLED",J548)))</formula>
    </cfRule>
    <cfRule type="containsText" dxfId="1206" priority="2387" operator="containsText" text="ENABLED">
      <formula>NOT(ISERROR(SEARCH("ENABLED",J548)))</formula>
    </cfRule>
  </conditionalFormatting>
  <conditionalFormatting sqref="AA548">
    <cfRule type="notContainsBlanks" dxfId="1205" priority="2385">
      <formula>LEN(TRIM(AA548))&gt;0</formula>
    </cfRule>
  </conditionalFormatting>
  <conditionalFormatting sqref="K548:L548 N548">
    <cfRule type="containsText" dxfId="1204" priority="2382" operator="containsText" text="DISABLED">
      <formula>NOT(ISERROR(SEARCH("DISABLED",K548)))</formula>
    </cfRule>
    <cfRule type="containsText" dxfId="1203" priority="2383" operator="containsText" text="ENABLED">
      <formula>NOT(ISERROR(SEARCH("ENABLED",K548)))</formula>
    </cfRule>
  </conditionalFormatting>
  <conditionalFormatting sqref="J549">
    <cfRule type="containsText" dxfId="1202" priority="2380" operator="containsText" text="DISABLED">
      <formula>NOT(ISERROR(SEARCH("DISABLED",J549)))</formula>
    </cfRule>
    <cfRule type="containsText" dxfId="1201" priority="2381" operator="containsText" text="ENABLED">
      <formula>NOT(ISERROR(SEARCH("ENABLED",J549)))</formula>
    </cfRule>
  </conditionalFormatting>
  <conditionalFormatting sqref="AA549">
    <cfRule type="notContainsBlanks" dxfId="1200" priority="2379">
      <formula>LEN(TRIM(AA549))&gt;0</formula>
    </cfRule>
  </conditionalFormatting>
  <conditionalFormatting sqref="K549:L549 N549">
    <cfRule type="containsText" dxfId="1199" priority="2376" operator="containsText" text="DISABLED">
      <formula>NOT(ISERROR(SEARCH("DISABLED",K549)))</formula>
    </cfRule>
    <cfRule type="containsText" dxfId="1198" priority="2377" operator="containsText" text="ENABLED">
      <formula>NOT(ISERROR(SEARCH("ENABLED",K549)))</formula>
    </cfRule>
  </conditionalFormatting>
  <conditionalFormatting sqref="K550:L550 N550">
    <cfRule type="containsText" dxfId="1197" priority="2370" operator="containsText" text="DISABLED">
      <formula>NOT(ISERROR(SEARCH("DISABLED",K550)))</formula>
    </cfRule>
    <cfRule type="containsText" dxfId="1196" priority="2371" operator="containsText" text="ENABLED">
      <formula>NOT(ISERROR(SEARCH("ENABLED",K550)))</formula>
    </cfRule>
  </conditionalFormatting>
  <conditionalFormatting sqref="J1200">
    <cfRule type="containsText" dxfId="1195" priority="2362" operator="containsText" text="DISABLED">
      <formula>NOT(ISERROR(SEARCH("DISABLED",J1200)))</formula>
    </cfRule>
    <cfRule type="containsText" dxfId="1194" priority="2363" operator="containsText" text="ENABLED">
      <formula>NOT(ISERROR(SEARCH("ENABLED",J1200)))</formula>
    </cfRule>
  </conditionalFormatting>
  <conditionalFormatting sqref="AA1200">
    <cfRule type="notContainsBlanks" dxfId="1193" priority="2361">
      <formula>LEN(TRIM(AA1200))&gt;0</formula>
    </cfRule>
  </conditionalFormatting>
  <conditionalFormatting sqref="K1200:L1200 N1200">
    <cfRule type="containsText" dxfId="1192" priority="2358" operator="containsText" text="DISABLED">
      <formula>NOT(ISERROR(SEARCH("DISABLED",K1200)))</formula>
    </cfRule>
    <cfRule type="containsText" dxfId="1191" priority="2359" operator="containsText" text="ENABLED">
      <formula>NOT(ISERROR(SEARCH("ENABLED",K1200)))</formula>
    </cfRule>
  </conditionalFormatting>
  <conditionalFormatting sqref="J1201">
    <cfRule type="containsText" dxfId="1190" priority="2356" operator="containsText" text="DISABLED">
      <formula>NOT(ISERROR(SEARCH("DISABLED",J1201)))</formula>
    </cfRule>
    <cfRule type="containsText" dxfId="1189" priority="2357" operator="containsText" text="ENABLED">
      <formula>NOT(ISERROR(SEARCH("ENABLED",J1201)))</formula>
    </cfRule>
  </conditionalFormatting>
  <conditionalFormatting sqref="AA1201">
    <cfRule type="notContainsBlanks" dxfId="1188" priority="2355">
      <formula>LEN(TRIM(AA1201))&gt;0</formula>
    </cfRule>
  </conditionalFormatting>
  <conditionalFormatting sqref="K1201:L1201 N1201">
    <cfRule type="containsText" dxfId="1187" priority="2352" operator="containsText" text="DISABLED">
      <formula>NOT(ISERROR(SEARCH("DISABLED",K1201)))</formula>
    </cfRule>
    <cfRule type="containsText" dxfId="1186" priority="2353" operator="containsText" text="ENABLED">
      <formula>NOT(ISERROR(SEARCH("ENABLED",K1201)))</formula>
    </cfRule>
  </conditionalFormatting>
  <conditionalFormatting sqref="J1234">
    <cfRule type="containsText" dxfId="1185" priority="2350" operator="containsText" text="DISABLED">
      <formula>NOT(ISERROR(SEARCH("DISABLED",J1234)))</formula>
    </cfRule>
    <cfRule type="containsText" dxfId="1184" priority="2351" operator="containsText" text="ENABLED">
      <formula>NOT(ISERROR(SEARCH("ENABLED",J1234)))</formula>
    </cfRule>
  </conditionalFormatting>
  <conditionalFormatting sqref="AA1234">
    <cfRule type="notContainsBlanks" dxfId="1183" priority="2349">
      <formula>LEN(TRIM(AA1234))&gt;0</formula>
    </cfRule>
  </conditionalFormatting>
  <conditionalFormatting sqref="K1234:L1234 N1234">
    <cfRule type="containsText" dxfId="1182" priority="2346" operator="containsText" text="DISABLED">
      <formula>NOT(ISERROR(SEARCH("DISABLED",K1234)))</formula>
    </cfRule>
    <cfRule type="containsText" dxfId="1181" priority="2347" operator="containsText" text="ENABLED">
      <formula>NOT(ISERROR(SEARCH("ENABLED",K1234)))</formula>
    </cfRule>
  </conditionalFormatting>
  <conditionalFormatting sqref="J1235">
    <cfRule type="containsText" dxfId="1180" priority="2344" operator="containsText" text="DISABLED">
      <formula>NOT(ISERROR(SEARCH("DISABLED",J1235)))</formula>
    </cfRule>
    <cfRule type="containsText" dxfId="1179" priority="2345" operator="containsText" text="ENABLED">
      <formula>NOT(ISERROR(SEARCH("ENABLED",J1235)))</formula>
    </cfRule>
  </conditionalFormatting>
  <conditionalFormatting sqref="AA1235">
    <cfRule type="notContainsBlanks" dxfId="1178" priority="2343">
      <formula>LEN(TRIM(AA1235))&gt;0</formula>
    </cfRule>
  </conditionalFormatting>
  <conditionalFormatting sqref="K1235:L1235 N1235">
    <cfRule type="containsText" dxfId="1177" priority="2340" operator="containsText" text="DISABLED">
      <formula>NOT(ISERROR(SEARCH("DISABLED",K1235)))</formula>
    </cfRule>
    <cfRule type="containsText" dxfId="1176" priority="2341" operator="containsText" text="ENABLED">
      <formula>NOT(ISERROR(SEARCH("ENABLED",K1235)))</formula>
    </cfRule>
  </conditionalFormatting>
  <conditionalFormatting sqref="J1236">
    <cfRule type="containsText" dxfId="1175" priority="2338" operator="containsText" text="DISABLED">
      <formula>NOT(ISERROR(SEARCH("DISABLED",J1236)))</formula>
    </cfRule>
    <cfRule type="containsText" dxfId="1174" priority="2339" operator="containsText" text="ENABLED">
      <formula>NOT(ISERROR(SEARCH("ENABLED",J1236)))</formula>
    </cfRule>
  </conditionalFormatting>
  <conditionalFormatting sqref="AA1236">
    <cfRule type="notContainsBlanks" dxfId="1173" priority="2337">
      <formula>LEN(TRIM(AA1236))&gt;0</formula>
    </cfRule>
  </conditionalFormatting>
  <conditionalFormatting sqref="K1236:L1236 N1236">
    <cfRule type="containsText" dxfId="1172" priority="2334" operator="containsText" text="DISABLED">
      <formula>NOT(ISERROR(SEARCH("DISABLED",K1236)))</formula>
    </cfRule>
    <cfRule type="containsText" dxfId="1171" priority="2335" operator="containsText" text="ENABLED">
      <formula>NOT(ISERROR(SEARCH("ENABLED",K1236)))</formula>
    </cfRule>
  </conditionalFormatting>
  <conditionalFormatting sqref="J1327">
    <cfRule type="containsText" dxfId="1170" priority="2332" operator="containsText" text="DISABLED">
      <formula>NOT(ISERROR(SEARCH("DISABLED",J1327)))</formula>
    </cfRule>
    <cfRule type="containsText" dxfId="1169" priority="2333" operator="containsText" text="ENABLED">
      <formula>NOT(ISERROR(SEARCH("ENABLED",J1327)))</formula>
    </cfRule>
  </conditionalFormatting>
  <conditionalFormatting sqref="AA1327">
    <cfRule type="notContainsBlanks" dxfId="1168" priority="2331">
      <formula>LEN(TRIM(AA1327))&gt;0</formula>
    </cfRule>
  </conditionalFormatting>
  <conditionalFormatting sqref="K1327:L1327 N1327">
    <cfRule type="containsText" dxfId="1167" priority="2328" operator="containsText" text="DISABLED">
      <formula>NOT(ISERROR(SEARCH("DISABLED",K1327)))</formula>
    </cfRule>
    <cfRule type="containsText" dxfId="1166" priority="2329" operator="containsText" text="ENABLED">
      <formula>NOT(ISERROR(SEARCH("ENABLED",K1327)))</formula>
    </cfRule>
  </conditionalFormatting>
  <conditionalFormatting sqref="J1328">
    <cfRule type="containsText" dxfId="1165" priority="2326" operator="containsText" text="DISABLED">
      <formula>NOT(ISERROR(SEARCH("DISABLED",J1328)))</formula>
    </cfRule>
    <cfRule type="containsText" dxfId="1164" priority="2327" operator="containsText" text="ENABLED">
      <formula>NOT(ISERROR(SEARCH("ENABLED",J1328)))</formula>
    </cfRule>
  </conditionalFormatting>
  <conditionalFormatting sqref="AA1328">
    <cfRule type="notContainsBlanks" dxfId="1163" priority="2325">
      <formula>LEN(TRIM(AA1328))&gt;0</formula>
    </cfRule>
  </conditionalFormatting>
  <conditionalFormatting sqref="K1328:L1328 N1328">
    <cfRule type="containsText" dxfId="1162" priority="2322" operator="containsText" text="DISABLED">
      <formula>NOT(ISERROR(SEARCH("DISABLED",K1328)))</formula>
    </cfRule>
    <cfRule type="containsText" dxfId="1161" priority="2323" operator="containsText" text="ENABLED">
      <formula>NOT(ISERROR(SEARCH("ENABLED",K1328)))</formula>
    </cfRule>
  </conditionalFormatting>
  <conditionalFormatting sqref="J1329">
    <cfRule type="containsText" dxfId="1160" priority="2320" operator="containsText" text="DISABLED">
      <formula>NOT(ISERROR(SEARCH("DISABLED",J1329)))</formula>
    </cfRule>
    <cfRule type="containsText" dxfId="1159" priority="2321" operator="containsText" text="ENABLED">
      <formula>NOT(ISERROR(SEARCH("ENABLED",J1329)))</formula>
    </cfRule>
  </conditionalFormatting>
  <conditionalFormatting sqref="AA1329">
    <cfRule type="notContainsBlanks" dxfId="1158" priority="2319">
      <formula>LEN(TRIM(AA1329))&gt;0</formula>
    </cfRule>
  </conditionalFormatting>
  <conditionalFormatting sqref="K1329:L1329 N1329">
    <cfRule type="containsText" dxfId="1157" priority="2316" operator="containsText" text="DISABLED">
      <formula>NOT(ISERROR(SEARCH("DISABLED",K1329)))</formula>
    </cfRule>
    <cfRule type="containsText" dxfId="1156" priority="2317" operator="containsText" text="ENABLED">
      <formula>NOT(ISERROR(SEARCH("ENABLED",K1329)))</formula>
    </cfRule>
  </conditionalFormatting>
  <conditionalFormatting sqref="J1346">
    <cfRule type="containsText" dxfId="1155" priority="2314" operator="containsText" text="DISABLED">
      <formula>NOT(ISERROR(SEARCH("DISABLED",J1346)))</formula>
    </cfRule>
    <cfRule type="containsText" dxfId="1154" priority="2315" operator="containsText" text="ENABLED">
      <formula>NOT(ISERROR(SEARCH("ENABLED",J1346)))</formula>
    </cfRule>
  </conditionalFormatting>
  <conditionalFormatting sqref="AA1346">
    <cfRule type="notContainsBlanks" dxfId="1153" priority="2313">
      <formula>LEN(TRIM(AA1346))&gt;0</formula>
    </cfRule>
  </conditionalFormatting>
  <conditionalFormatting sqref="K1346:L1346 N1346">
    <cfRule type="containsText" dxfId="1152" priority="2310" operator="containsText" text="DISABLED">
      <formula>NOT(ISERROR(SEARCH("DISABLED",K1346)))</formula>
    </cfRule>
    <cfRule type="containsText" dxfId="1151" priority="2311" operator="containsText" text="ENABLED">
      <formula>NOT(ISERROR(SEARCH("ENABLED",K1346)))</formula>
    </cfRule>
  </conditionalFormatting>
  <conditionalFormatting sqref="J1347">
    <cfRule type="containsText" dxfId="1150" priority="2308" operator="containsText" text="DISABLED">
      <formula>NOT(ISERROR(SEARCH("DISABLED",J1347)))</formula>
    </cfRule>
    <cfRule type="containsText" dxfId="1149" priority="2309" operator="containsText" text="ENABLED">
      <formula>NOT(ISERROR(SEARCH("ENABLED",J1347)))</formula>
    </cfRule>
  </conditionalFormatting>
  <conditionalFormatting sqref="AA1347">
    <cfRule type="notContainsBlanks" dxfId="1148" priority="2307">
      <formula>LEN(TRIM(AA1347))&gt;0</formula>
    </cfRule>
  </conditionalFormatting>
  <conditionalFormatting sqref="K1347:L1347 N1347">
    <cfRule type="containsText" dxfId="1147" priority="2304" operator="containsText" text="DISABLED">
      <formula>NOT(ISERROR(SEARCH("DISABLED",K1347)))</formula>
    </cfRule>
    <cfRule type="containsText" dxfId="1146" priority="2305" operator="containsText" text="ENABLED">
      <formula>NOT(ISERROR(SEARCH("ENABLED",K1347)))</formula>
    </cfRule>
  </conditionalFormatting>
  <conditionalFormatting sqref="J1348">
    <cfRule type="containsText" dxfId="1145" priority="2302" operator="containsText" text="DISABLED">
      <formula>NOT(ISERROR(SEARCH("DISABLED",J1348)))</formula>
    </cfRule>
    <cfRule type="containsText" dxfId="1144" priority="2303" operator="containsText" text="ENABLED">
      <formula>NOT(ISERROR(SEARCH("ENABLED",J1348)))</formula>
    </cfRule>
  </conditionalFormatting>
  <conditionalFormatting sqref="AA1348">
    <cfRule type="notContainsBlanks" dxfId="1143" priority="2301">
      <formula>LEN(TRIM(AA1348))&gt;0</formula>
    </cfRule>
  </conditionalFormatting>
  <conditionalFormatting sqref="K1348:L1348 N1348">
    <cfRule type="containsText" dxfId="1142" priority="2298" operator="containsText" text="DISABLED">
      <formula>NOT(ISERROR(SEARCH("DISABLED",K1348)))</formula>
    </cfRule>
    <cfRule type="containsText" dxfId="1141" priority="2299" operator="containsText" text="ENABLED">
      <formula>NOT(ISERROR(SEARCH("ENABLED",K1348)))</formula>
    </cfRule>
  </conditionalFormatting>
  <conditionalFormatting sqref="J1440:J1441">
    <cfRule type="containsText" dxfId="1140" priority="2290" operator="containsText" text="DISABLED">
      <formula>NOT(ISERROR(SEARCH("DISABLED",J1440)))</formula>
    </cfRule>
    <cfRule type="containsText" dxfId="1139" priority="2291" operator="containsText" text="ENABLED">
      <formula>NOT(ISERROR(SEARCH("ENABLED",J1440)))</formula>
    </cfRule>
  </conditionalFormatting>
  <conditionalFormatting sqref="AA1440:AA1441">
    <cfRule type="notContainsBlanks" dxfId="1138" priority="2289">
      <formula>LEN(TRIM(AA1440))&gt;0</formula>
    </cfRule>
  </conditionalFormatting>
  <conditionalFormatting sqref="K1440:L1441 N1440:N1441">
    <cfRule type="containsText" dxfId="1137" priority="2286" operator="containsText" text="DISABLED">
      <formula>NOT(ISERROR(SEARCH("DISABLED",K1440)))</formula>
    </cfRule>
    <cfRule type="containsText" dxfId="1136" priority="2287" operator="containsText" text="ENABLED">
      <formula>NOT(ISERROR(SEARCH("ENABLED",K1440)))</formula>
    </cfRule>
  </conditionalFormatting>
  <conditionalFormatting sqref="AA1442">
    <cfRule type="notContainsBlanks" dxfId="1135" priority="2283">
      <formula>LEN(TRIM(AA1442))&gt;0</formula>
    </cfRule>
  </conditionalFormatting>
  <conditionalFormatting sqref="K1442:L1442 N1442">
    <cfRule type="containsText" dxfId="1134" priority="2280" operator="containsText" text="DISABLED">
      <formula>NOT(ISERROR(SEARCH("DISABLED",K1442)))</formula>
    </cfRule>
    <cfRule type="containsText" dxfId="1133" priority="2281" operator="containsText" text="ENABLED">
      <formula>NOT(ISERROR(SEARCH("ENABLED",K1442)))</formula>
    </cfRule>
  </conditionalFormatting>
  <conditionalFormatting sqref="AA1510">
    <cfRule type="notContainsBlanks" dxfId="1132" priority="2277">
      <formula>LEN(TRIM(AA1510))&gt;0</formula>
    </cfRule>
  </conditionalFormatting>
  <conditionalFormatting sqref="K1510:L1510 N1510">
    <cfRule type="containsText" dxfId="1131" priority="2274" operator="containsText" text="DISABLED">
      <formula>NOT(ISERROR(SEARCH("DISABLED",K1510)))</formula>
    </cfRule>
    <cfRule type="containsText" dxfId="1130" priority="2275" operator="containsText" text="ENABLED">
      <formula>NOT(ISERROR(SEARCH("ENABLED",K1510)))</formula>
    </cfRule>
  </conditionalFormatting>
  <conditionalFormatting sqref="J1838:N1839">
    <cfRule type="containsText" dxfId="1129" priority="2272" operator="containsText" text="DISABLED">
      <formula>NOT(ISERROR(SEARCH("DISABLED",J1838)))</formula>
    </cfRule>
    <cfRule type="containsText" dxfId="1128" priority="2273" operator="containsText" text="ENABLED">
      <formula>NOT(ISERROR(SEARCH("ENABLED",J1838)))</formula>
    </cfRule>
  </conditionalFormatting>
  <conditionalFormatting sqref="AA1838:AA1839">
    <cfRule type="notContainsBlanks" dxfId="1127" priority="2271">
      <formula>LEN(TRIM(AA1838))&gt;0</formula>
    </cfRule>
  </conditionalFormatting>
  <conditionalFormatting sqref="J2034">
    <cfRule type="containsText" dxfId="1126" priority="2252" operator="containsText" text="DISABLED">
      <formula>NOT(ISERROR(SEARCH("DISABLED",J2034)))</formula>
    </cfRule>
    <cfRule type="containsText" dxfId="1125" priority="2253" operator="containsText" text="ENABLED">
      <formula>NOT(ISERROR(SEARCH("ENABLED",J2034)))</formula>
    </cfRule>
  </conditionalFormatting>
  <conditionalFormatting sqref="AA2034">
    <cfRule type="notContainsBlanks" dxfId="1124" priority="2251">
      <formula>LEN(TRIM(AA2034))&gt;0</formula>
    </cfRule>
  </conditionalFormatting>
  <conditionalFormatting sqref="K2034:N2034">
    <cfRule type="containsText" dxfId="1123" priority="2248" operator="containsText" text="DISABLED">
      <formula>NOT(ISERROR(SEARCH("DISABLED",K2034)))</formula>
    </cfRule>
    <cfRule type="containsText" dxfId="1122" priority="2249" operator="containsText" text="ENABLED">
      <formula>NOT(ISERROR(SEARCH("ENABLED",K2034)))</formula>
    </cfRule>
  </conditionalFormatting>
  <conditionalFormatting sqref="J2035">
    <cfRule type="containsText" dxfId="1121" priority="2246" operator="containsText" text="DISABLED">
      <formula>NOT(ISERROR(SEARCH("DISABLED",J2035)))</formula>
    </cfRule>
    <cfRule type="containsText" dxfId="1120" priority="2247" operator="containsText" text="ENABLED">
      <formula>NOT(ISERROR(SEARCH("ENABLED",J2035)))</formula>
    </cfRule>
  </conditionalFormatting>
  <conditionalFormatting sqref="AA2035">
    <cfRule type="notContainsBlanks" dxfId="1119" priority="2245">
      <formula>LEN(TRIM(AA2035))&gt;0</formula>
    </cfRule>
  </conditionalFormatting>
  <conditionalFormatting sqref="K2035:N2035">
    <cfRule type="containsText" dxfId="1118" priority="2242" operator="containsText" text="DISABLED">
      <formula>NOT(ISERROR(SEARCH("DISABLED",K2035)))</formula>
    </cfRule>
    <cfRule type="containsText" dxfId="1117" priority="2243" operator="containsText" text="ENABLED">
      <formula>NOT(ISERROR(SEARCH("ENABLED",K2035)))</formula>
    </cfRule>
  </conditionalFormatting>
  <conditionalFormatting sqref="J2036">
    <cfRule type="containsText" dxfId="1116" priority="2240" operator="containsText" text="DISABLED">
      <formula>NOT(ISERROR(SEARCH("DISABLED",J2036)))</formula>
    </cfRule>
    <cfRule type="containsText" dxfId="1115" priority="2241" operator="containsText" text="ENABLED">
      <formula>NOT(ISERROR(SEARCH("ENABLED",J2036)))</formula>
    </cfRule>
  </conditionalFormatting>
  <conditionalFormatting sqref="AA2036">
    <cfRule type="notContainsBlanks" dxfId="1114" priority="2239">
      <formula>LEN(TRIM(AA2036))&gt;0</formula>
    </cfRule>
  </conditionalFormatting>
  <conditionalFormatting sqref="K2036:N2036">
    <cfRule type="containsText" dxfId="1113" priority="2236" operator="containsText" text="DISABLED">
      <formula>NOT(ISERROR(SEARCH("DISABLED",K2036)))</formula>
    </cfRule>
    <cfRule type="containsText" dxfId="1112" priority="2237" operator="containsText" text="ENABLED">
      <formula>NOT(ISERROR(SEARCH("ENABLED",K2036)))</formula>
    </cfRule>
  </conditionalFormatting>
  <conditionalFormatting sqref="J2037">
    <cfRule type="containsText" dxfId="1111" priority="2234" operator="containsText" text="DISABLED">
      <formula>NOT(ISERROR(SEARCH("DISABLED",J2037)))</formula>
    </cfRule>
    <cfRule type="containsText" dxfId="1110" priority="2235" operator="containsText" text="ENABLED">
      <formula>NOT(ISERROR(SEARCH("ENABLED",J2037)))</formula>
    </cfRule>
  </conditionalFormatting>
  <conditionalFormatting sqref="AA2037">
    <cfRule type="notContainsBlanks" dxfId="1109" priority="2233">
      <formula>LEN(TRIM(AA2037))&gt;0</formula>
    </cfRule>
  </conditionalFormatting>
  <conditionalFormatting sqref="K2037:N2037">
    <cfRule type="containsText" dxfId="1108" priority="2230" operator="containsText" text="DISABLED">
      <formula>NOT(ISERROR(SEARCH("DISABLED",K2037)))</formula>
    </cfRule>
    <cfRule type="containsText" dxfId="1107" priority="2231" operator="containsText" text="ENABLED">
      <formula>NOT(ISERROR(SEARCH("ENABLED",K2037)))</formula>
    </cfRule>
  </conditionalFormatting>
  <conditionalFormatting sqref="J2038">
    <cfRule type="containsText" dxfId="1106" priority="2228" operator="containsText" text="DISABLED">
      <formula>NOT(ISERROR(SEARCH("DISABLED",J2038)))</formula>
    </cfRule>
    <cfRule type="containsText" dxfId="1105" priority="2229" operator="containsText" text="ENABLED">
      <formula>NOT(ISERROR(SEARCH("ENABLED",J2038)))</formula>
    </cfRule>
  </conditionalFormatting>
  <conditionalFormatting sqref="AA2038">
    <cfRule type="notContainsBlanks" dxfId="1104" priority="2227">
      <formula>LEN(TRIM(AA2038))&gt;0</formula>
    </cfRule>
  </conditionalFormatting>
  <conditionalFormatting sqref="K2038:N2038">
    <cfRule type="containsText" dxfId="1103" priority="2224" operator="containsText" text="DISABLED">
      <formula>NOT(ISERROR(SEARCH("DISABLED",K2038)))</formula>
    </cfRule>
    <cfRule type="containsText" dxfId="1102" priority="2225" operator="containsText" text="ENABLED">
      <formula>NOT(ISERROR(SEARCH("ENABLED",K2038)))</formula>
    </cfRule>
  </conditionalFormatting>
  <conditionalFormatting sqref="J2039">
    <cfRule type="containsText" dxfId="1101" priority="2222" operator="containsText" text="DISABLED">
      <formula>NOT(ISERROR(SEARCH("DISABLED",J2039)))</formula>
    </cfRule>
    <cfRule type="containsText" dxfId="1100" priority="2223" operator="containsText" text="ENABLED">
      <formula>NOT(ISERROR(SEARCH("ENABLED",J2039)))</formula>
    </cfRule>
  </conditionalFormatting>
  <conditionalFormatting sqref="AA2039">
    <cfRule type="notContainsBlanks" dxfId="1099" priority="2221">
      <formula>LEN(TRIM(AA2039))&gt;0</formula>
    </cfRule>
  </conditionalFormatting>
  <conditionalFormatting sqref="K2039:N2039">
    <cfRule type="containsText" dxfId="1098" priority="2218" operator="containsText" text="DISABLED">
      <formula>NOT(ISERROR(SEARCH("DISABLED",K2039)))</formula>
    </cfRule>
    <cfRule type="containsText" dxfId="1097" priority="2219" operator="containsText" text="ENABLED">
      <formula>NOT(ISERROR(SEARCH("ENABLED",K2039)))</formula>
    </cfRule>
  </conditionalFormatting>
  <conditionalFormatting sqref="J2040">
    <cfRule type="containsText" dxfId="1096" priority="2216" operator="containsText" text="DISABLED">
      <formula>NOT(ISERROR(SEARCH("DISABLED",J2040)))</formula>
    </cfRule>
    <cfRule type="containsText" dxfId="1095" priority="2217" operator="containsText" text="ENABLED">
      <formula>NOT(ISERROR(SEARCH("ENABLED",J2040)))</formula>
    </cfRule>
  </conditionalFormatting>
  <conditionalFormatting sqref="AA2040">
    <cfRule type="notContainsBlanks" dxfId="1094" priority="2215">
      <formula>LEN(TRIM(AA2040))&gt;0</formula>
    </cfRule>
  </conditionalFormatting>
  <conditionalFormatting sqref="K2040:N2040">
    <cfRule type="containsText" dxfId="1093" priority="2212" operator="containsText" text="DISABLED">
      <formula>NOT(ISERROR(SEARCH("DISABLED",K2040)))</formula>
    </cfRule>
    <cfRule type="containsText" dxfId="1092" priority="2213" operator="containsText" text="ENABLED">
      <formula>NOT(ISERROR(SEARCH("ENABLED",K2040)))</formula>
    </cfRule>
  </conditionalFormatting>
  <conditionalFormatting sqref="J2041">
    <cfRule type="containsText" dxfId="1091" priority="2210" operator="containsText" text="DISABLED">
      <formula>NOT(ISERROR(SEARCH("DISABLED",J2041)))</formula>
    </cfRule>
    <cfRule type="containsText" dxfId="1090" priority="2211" operator="containsText" text="ENABLED">
      <formula>NOT(ISERROR(SEARCH("ENABLED",J2041)))</formula>
    </cfRule>
  </conditionalFormatting>
  <conditionalFormatting sqref="AA2041">
    <cfRule type="notContainsBlanks" dxfId="1089" priority="2209">
      <formula>LEN(TRIM(AA2041))&gt;0</formula>
    </cfRule>
  </conditionalFormatting>
  <conditionalFormatting sqref="K2041:N2041">
    <cfRule type="containsText" dxfId="1088" priority="2206" operator="containsText" text="DISABLED">
      <formula>NOT(ISERROR(SEARCH("DISABLED",K2041)))</formula>
    </cfRule>
    <cfRule type="containsText" dxfId="1087" priority="2207" operator="containsText" text="ENABLED">
      <formula>NOT(ISERROR(SEARCH("ENABLED",K2041)))</formula>
    </cfRule>
  </conditionalFormatting>
  <conditionalFormatting sqref="J2042">
    <cfRule type="containsText" dxfId="1086" priority="2204" operator="containsText" text="DISABLED">
      <formula>NOT(ISERROR(SEARCH("DISABLED",J2042)))</formula>
    </cfRule>
    <cfRule type="containsText" dxfId="1085" priority="2205" operator="containsText" text="ENABLED">
      <formula>NOT(ISERROR(SEARCH("ENABLED",J2042)))</formula>
    </cfRule>
  </conditionalFormatting>
  <conditionalFormatting sqref="AA2042">
    <cfRule type="notContainsBlanks" dxfId="1084" priority="2203">
      <formula>LEN(TRIM(AA2042))&gt;0</formula>
    </cfRule>
  </conditionalFormatting>
  <conditionalFormatting sqref="K2042:N2042">
    <cfRule type="containsText" dxfId="1083" priority="2200" operator="containsText" text="DISABLED">
      <formula>NOT(ISERROR(SEARCH("DISABLED",K2042)))</formula>
    </cfRule>
    <cfRule type="containsText" dxfId="1082" priority="2201" operator="containsText" text="ENABLED">
      <formula>NOT(ISERROR(SEARCH("ENABLED",K2042)))</formula>
    </cfRule>
  </conditionalFormatting>
  <conditionalFormatting sqref="J2043">
    <cfRule type="containsText" dxfId="1081" priority="2198" operator="containsText" text="DISABLED">
      <formula>NOT(ISERROR(SEARCH("DISABLED",J2043)))</formula>
    </cfRule>
    <cfRule type="containsText" dxfId="1080" priority="2199" operator="containsText" text="ENABLED">
      <formula>NOT(ISERROR(SEARCH("ENABLED",J2043)))</formula>
    </cfRule>
  </conditionalFormatting>
  <conditionalFormatting sqref="AA2043">
    <cfRule type="notContainsBlanks" dxfId="1079" priority="2197">
      <formula>LEN(TRIM(AA2043))&gt;0</formula>
    </cfRule>
  </conditionalFormatting>
  <conditionalFormatting sqref="K2043:N2043">
    <cfRule type="containsText" dxfId="1078" priority="2194" operator="containsText" text="DISABLED">
      <formula>NOT(ISERROR(SEARCH("DISABLED",K2043)))</formula>
    </cfRule>
    <cfRule type="containsText" dxfId="1077" priority="2195" operator="containsText" text="ENABLED">
      <formula>NOT(ISERROR(SEARCH("ENABLED",K2043)))</formula>
    </cfRule>
  </conditionalFormatting>
  <conditionalFormatting sqref="J2044">
    <cfRule type="containsText" dxfId="1076" priority="2192" operator="containsText" text="DISABLED">
      <formula>NOT(ISERROR(SEARCH("DISABLED",J2044)))</formula>
    </cfRule>
    <cfRule type="containsText" dxfId="1075" priority="2193" operator="containsText" text="ENABLED">
      <formula>NOT(ISERROR(SEARCH("ENABLED",J2044)))</formula>
    </cfRule>
  </conditionalFormatting>
  <conditionalFormatting sqref="AA2044">
    <cfRule type="notContainsBlanks" dxfId="1074" priority="2191">
      <formula>LEN(TRIM(AA2044))&gt;0</formula>
    </cfRule>
  </conditionalFormatting>
  <conditionalFormatting sqref="K2044:N2044">
    <cfRule type="containsText" dxfId="1073" priority="2188" operator="containsText" text="DISABLED">
      <formula>NOT(ISERROR(SEARCH("DISABLED",K2044)))</formula>
    </cfRule>
    <cfRule type="containsText" dxfId="1072" priority="2189" operator="containsText" text="ENABLED">
      <formula>NOT(ISERROR(SEARCH("ENABLED",K2044)))</formula>
    </cfRule>
  </conditionalFormatting>
  <conditionalFormatting sqref="J2045:J2046">
    <cfRule type="containsText" dxfId="1071" priority="2186" operator="containsText" text="DISABLED">
      <formula>NOT(ISERROR(SEARCH("DISABLED",J2045)))</formula>
    </cfRule>
    <cfRule type="containsText" dxfId="1070" priority="2187" operator="containsText" text="ENABLED">
      <formula>NOT(ISERROR(SEARCH("ENABLED",J2045)))</formula>
    </cfRule>
  </conditionalFormatting>
  <conditionalFormatting sqref="AA2045:AA2047">
    <cfRule type="notContainsBlanks" dxfId="1069" priority="2185">
      <formula>LEN(TRIM(AA2045))&gt;0</formula>
    </cfRule>
  </conditionalFormatting>
  <conditionalFormatting sqref="K2045:N2047">
    <cfRule type="containsText" dxfId="1068" priority="2182" operator="containsText" text="DISABLED">
      <formula>NOT(ISERROR(SEARCH("DISABLED",K2045)))</formula>
    </cfRule>
    <cfRule type="containsText" dxfId="1067" priority="2183" operator="containsText" text="ENABLED">
      <formula>NOT(ISERROR(SEARCH("ENABLED",K2045)))</formula>
    </cfRule>
  </conditionalFormatting>
  <conditionalFormatting sqref="AA2048">
    <cfRule type="notContainsBlanks" dxfId="1066" priority="2179">
      <formula>LEN(TRIM(AA2048))&gt;0</formula>
    </cfRule>
  </conditionalFormatting>
  <conditionalFormatting sqref="K2048:N2048">
    <cfRule type="containsText" dxfId="1065" priority="2176" operator="containsText" text="DISABLED">
      <formula>NOT(ISERROR(SEARCH("DISABLED",K2048)))</formula>
    </cfRule>
    <cfRule type="containsText" dxfId="1064" priority="2177" operator="containsText" text="ENABLED">
      <formula>NOT(ISERROR(SEARCH("ENABLED",K2048)))</formula>
    </cfRule>
  </conditionalFormatting>
  <conditionalFormatting sqref="AA2049 AA2051">
    <cfRule type="notContainsBlanks" dxfId="1063" priority="2173">
      <formula>LEN(TRIM(AA2049))&gt;0</formula>
    </cfRule>
  </conditionalFormatting>
  <conditionalFormatting sqref="K2049:N2049">
    <cfRule type="containsText" dxfId="1062" priority="2170" operator="containsText" text="DISABLED">
      <formula>NOT(ISERROR(SEARCH("DISABLED",K2049)))</formula>
    </cfRule>
    <cfRule type="containsText" dxfId="1061" priority="2171" operator="containsText" text="ENABLED">
      <formula>NOT(ISERROR(SEARCH("ENABLED",K2049)))</formula>
    </cfRule>
  </conditionalFormatting>
  <conditionalFormatting sqref="AA2050">
    <cfRule type="notContainsBlanks" dxfId="1060" priority="2167">
      <formula>LEN(TRIM(AA2050))&gt;0</formula>
    </cfRule>
  </conditionalFormatting>
  <conditionalFormatting sqref="K2050:N2050">
    <cfRule type="containsText" dxfId="1059" priority="2164" operator="containsText" text="DISABLED">
      <formula>NOT(ISERROR(SEARCH("DISABLED",K2050)))</formula>
    </cfRule>
    <cfRule type="containsText" dxfId="1058" priority="2165" operator="containsText" text="ENABLED">
      <formula>NOT(ISERROR(SEARCH("ENABLED",K2050)))</formula>
    </cfRule>
  </conditionalFormatting>
  <conditionalFormatting sqref="K2051:N2051 K2053:N2053">
    <cfRule type="containsText" dxfId="1057" priority="2159" operator="containsText" text="DISABLED">
      <formula>NOT(ISERROR(SEARCH("DISABLED",K2051)))</formula>
    </cfRule>
    <cfRule type="containsText" dxfId="1056" priority="2160" operator="containsText" text="ENABLED">
      <formula>NOT(ISERROR(SEARCH("ENABLED",K2051)))</formula>
    </cfRule>
  </conditionalFormatting>
  <conditionalFormatting sqref="AA2053">
    <cfRule type="notContainsBlanks" dxfId="1055" priority="2132">
      <formula>LEN(TRIM(AA2053))&gt;0</formula>
    </cfRule>
  </conditionalFormatting>
  <conditionalFormatting sqref="AA2054">
    <cfRule type="notContainsBlanks" dxfId="1054" priority="2128">
      <formula>LEN(TRIM(AA2054))&gt;0</formula>
    </cfRule>
  </conditionalFormatting>
  <conditionalFormatting sqref="K2054:N2054">
    <cfRule type="containsText" dxfId="1053" priority="2125" operator="containsText" text="DISABLED">
      <formula>NOT(ISERROR(SEARCH("DISABLED",K2054)))</formula>
    </cfRule>
    <cfRule type="containsText" dxfId="1052" priority="2126" operator="containsText" text="ENABLED">
      <formula>NOT(ISERROR(SEARCH("ENABLED",K2054)))</formula>
    </cfRule>
  </conditionalFormatting>
  <conditionalFormatting sqref="AA2055">
    <cfRule type="notContainsBlanks" dxfId="1051" priority="2122">
      <formula>LEN(TRIM(AA2055))&gt;0</formula>
    </cfRule>
  </conditionalFormatting>
  <conditionalFormatting sqref="K2055:N2055">
    <cfRule type="containsText" dxfId="1050" priority="2119" operator="containsText" text="DISABLED">
      <formula>NOT(ISERROR(SEARCH("DISABLED",K2055)))</formula>
    </cfRule>
    <cfRule type="containsText" dxfId="1049" priority="2120" operator="containsText" text="ENABLED">
      <formula>NOT(ISERROR(SEARCH("ENABLED",K2055)))</formula>
    </cfRule>
  </conditionalFormatting>
  <conditionalFormatting sqref="AA2056">
    <cfRule type="notContainsBlanks" dxfId="1048" priority="2116">
      <formula>LEN(TRIM(AA2056))&gt;0</formula>
    </cfRule>
  </conditionalFormatting>
  <conditionalFormatting sqref="K2056:N2056">
    <cfRule type="containsText" dxfId="1047" priority="2113" operator="containsText" text="DISABLED">
      <formula>NOT(ISERROR(SEARCH("DISABLED",K2056)))</formula>
    </cfRule>
    <cfRule type="containsText" dxfId="1046" priority="2114" operator="containsText" text="ENABLED">
      <formula>NOT(ISERROR(SEARCH("ENABLED",K2056)))</formula>
    </cfRule>
  </conditionalFormatting>
  <conditionalFormatting sqref="AA2057">
    <cfRule type="notContainsBlanks" dxfId="1045" priority="2110">
      <formula>LEN(TRIM(AA2057))&gt;0</formula>
    </cfRule>
  </conditionalFormatting>
  <conditionalFormatting sqref="K2057:N2057">
    <cfRule type="containsText" dxfId="1044" priority="2107" operator="containsText" text="DISABLED">
      <formula>NOT(ISERROR(SEARCH("DISABLED",K2057)))</formula>
    </cfRule>
    <cfRule type="containsText" dxfId="1043" priority="2108" operator="containsText" text="ENABLED">
      <formula>NOT(ISERROR(SEARCH("ENABLED",K2057)))</formula>
    </cfRule>
  </conditionalFormatting>
  <conditionalFormatting sqref="J1909:N1909">
    <cfRule type="containsText" dxfId="1042" priority="2105" operator="containsText" text="DISABLED">
      <formula>NOT(ISERROR(SEARCH("DISABLED",J1909)))</formula>
    </cfRule>
    <cfRule type="containsText" dxfId="1041" priority="2106" operator="containsText" text="ENABLED">
      <formula>NOT(ISERROR(SEARCH("ENABLED",J1909)))</formula>
    </cfRule>
  </conditionalFormatting>
  <conditionalFormatting sqref="AA1909">
    <cfRule type="notContainsBlanks" dxfId="1040" priority="2104">
      <formula>LEN(TRIM(AA1909))&gt;0</formula>
    </cfRule>
  </conditionalFormatting>
  <conditionalFormatting sqref="AA2058:AA2059">
    <cfRule type="notContainsBlanks" dxfId="1039" priority="2100">
      <formula>LEN(TRIM(AA2058))&gt;0</formula>
    </cfRule>
  </conditionalFormatting>
  <conditionalFormatting sqref="AA2059">
    <cfRule type="notContainsBlanks" dxfId="1038" priority="2097">
      <formula>LEN(TRIM(AA2059))&gt;0</formula>
    </cfRule>
  </conditionalFormatting>
  <conditionalFormatting sqref="K2058:N2059">
    <cfRule type="containsText" dxfId="1037" priority="2094" operator="containsText" text="DISABLED">
      <formula>NOT(ISERROR(SEARCH("DISABLED",K2058)))</formula>
    </cfRule>
    <cfRule type="containsText" dxfId="1036" priority="2095" operator="containsText" text="ENABLED">
      <formula>NOT(ISERROR(SEARCH("ENABLED",K2058)))</formula>
    </cfRule>
  </conditionalFormatting>
  <conditionalFormatting sqref="AA2058">
    <cfRule type="notContainsBlanks" dxfId="1035" priority="2087">
      <formula>LEN(TRIM(AA2058))&gt;0</formula>
    </cfRule>
  </conditionalFormatting>
  <conditionalFormatting sqref="K2058:N2058">
    <cfRule type="containsText" dxfId="1034" priority="2084" operator="containsText" text="DISABLED">
      <formula>NOT(ISERROR(SEARCH("DISABLED",K2058)))</formula>
    </cfRule>
    <cfRule type="containsText" dxfId="1033" priority="2085" operator="containsText" text="ENABLED">
      <formula>NOT(ISERROR(SEARCH("ENABLED",K2058)))</formula>
    </cfRule>
  </conditionalFormatting>
  <conditionalFormatting sqref="AA2068">
    <cfRule type="notContainsBlanks" dxfId="1032" priority="2054">
      <formula>LEN(TRIM(AA2068))&gt;0</formula>
    </cfRule>
  </conditionalFormatting>
  <conditionalFormatting sqref="K2068:N2068">
    <cfRule type="containsText" dxfId="1031" priority="2051" operator="containsText" text="DISABLED">
      <formula>NOT(ISERROR(SEARCH("DISABLED",K2068)))</formula>
    </cfRule>
    <cfRule type="containsText" dxfId="1030" priority="2052" operator="containsText" text="ENABLED">
      <formula>NOT(ISERROR(SEARCH("ENABLED",K2068)))</formula>
    </cfRule>
  </conditionalFormatting>
  <conditionalFormatting sqref="AA2069:AA2071">
    <cfRule type="notContainsBlanks" dxfId="1029" priority="2017">
      <formula>LEN(TRIM(AA2069))&gt;0</formula>
    </cfRule>
  </conditionalFormatting>
  <conditionalFormatting sqref="K2069:N2071">
    <cfRule type="containsText" dxfId="1028" priority="2014" operator="containsText" text="DISABLED">
      <formula>NOT(ISERROR(SEARCH("DISABLED",K2069)))</formula>
    </cfRule>
    <cfRule type="containsText" dxfId="1027" priority="2015" operator="containsText" text="ENABLED">
      <formula>NOT(ISERROR(SEARCH("ENABLED",K2069)))</formula>
    </cfRule>
  </conditionalFormatting>
  <conditionalFormatting sqref="J1924">
    <cfRule type="containsText" dxfId="1026" priority="2006" operator="containsText" text="DISABLED">
      <formula>NOT(ISERROR(SEARCH("DISABLED",J1924)))</formula>
    </cfRule>
    <cfRule type="containsText" dxfId="1025" priority="2007" operator="containsText" text="ENABLED">
      <formula>NOT(ISERROR(SEARCH("ENABLED",J1924)))</formula>
    </cfRule>
  </conditionalFormatting>
  <conditionalFormatting sqref="AA1924">
    <cfRule type="notContainsBlanks" dxfId="1024" priority="2005">
      <formula>LEN(TRIM(AA1924))&gt;0</formula>
    </cfRule>
  </conditionalFormatting>
  <conditionalFormatting sqref="K1924:N1924">
    <cfRule type="containsText" dxfId="1023" priority="2002" operator="containsText" text="DISABLED">
      <formula>NOT(ISERROR(SEARCH("DISABLED",K1924)))</formula>
    </cfRule>
    <cfRule type="containsText" dxfId="1022" priority="2003" operator="containsText" text="ENABLED">
      <formula>NOT(ISERROR(SEARCH("ENABLED",K1924)))</formula>
    </cfRule>
  </conditionalFormatting>
  <conditionalFormatting sqref="J1974">
    <cfRule type="containsText" dxfId="1021" priority="1992" operator="containsText" text="DISABLED">
      <formula>NOT(ISERROR(SEARCH("DISABLED",J1974)))</formula>
    </cfRule>
    <cfRule type="containsText" dxfId="1020" priority="1993" operator="containsText" text="ENABLED">
      <formula>NOT(ISERROR(SEARCH("ENABLED",J1974)))</formula>
    </cfRule>
  </conditionalFormatting>
  <conditionalFormatting sqref="AA1974">
    <cfRule type="notContainsBlanks" dxfId="1019" priority="1991">
      <formula>LEN(TRIM(AA1974))&gt;0</formula>
    </cfRule>
  </conditionalFormatting>
  <conditionalFormatting sqref="K1974:N1974">
    <cfRule type="containsText" dxfId="1018" priority="1988" operator="containsText" text="DISABLED">
      <formula>NOT(ISERROR(SEARCH("DISABLED",K1974)))</formula>
    </cfRule>
    <cfRule type="containsText" dxfId="1017" priority="1989" operator="containsText" text="ENABLED">
      <formula>NOT(ISERROR(SEARCH("ENABLED",K1974)))</formula>
    </cfRule>
  </conditionalFormatting>
  <conditionalFormatting sqref="J1973">
    <cfRule type="containsText" dxfId="1016" priority="1986" operator="containsText" text="DISABLED">
      <formula>NOT(ISERROR(SEARCH("DISABLED",J1973)))</formula>
    </cfRule>
    <cfRule type="containsText" dxfId="1015" priority="1987" operator="containsText" text="ENABLED">
      <formula>NOT(ISERROR(SEARCH("ENABLED",J1973)))</formula>
    </cfRule>
  </conditionalFormatting>
  <conditionalFormatting sqref="AA1973">
    <cfRule type="notContainsBlanks" dxfId="1014" priority="1985">
      <formula>LEN(TRIM(AA1973))&gt;0</formula>
    </cfRule>
  </conditionalFormatting>
  <conditionalFormatting sqref="K1973:N1973">
    <cfRule type="containsText" dxfId="1013" priority="1982" operator="containsText" text="DISABLED">
      <formula>NOT(ISERROR(SEARCH("DISABLED",K1973)))</formula>
    </cfRule>
    <cfRule type="containsText" dxfId="1012" priority="1983" operator="containsText" text="ENABLED">
      <formula>NOT(ISERROR(SEARCH("ENABLED",K1973)))</formula>
    </cfRule>
  </conditionalFormatting>
  <conditionalFormatting sqref="J1971">
    <cfRule type="containsText" dxfId="1011" priority="1980" operator="containsText" text="DISABLED">
      <formula>NOT(ISERROR(SEARCH("DISABLED",J1971)))</formula>
    </cfRule>
    <cfRule type="containsText" dxfId="1010" priority="1981" operator="containsText" text="ENABLED">
      <formula>NOT(ISERROR(SEARCH("ENABLED",J1971)))</formula>
    </cfRule>
  </conditionalFormatting>
  <conditionalFormatting sqref="AA1971">
    <cfRule type="notContainsBlanks" dxfId="1009" priority="1979">
      <formula>LEN(TRIM(AA1971))&gt;0</formula>
    </cfRule>
  </conditionalFormatting>
  <conditionalFormatting sqref="K1971:N1971">
    <cfRule type="containsText" dxfId="1008" priority="1976" operator="containsText" text="DISABLED">
      <formula>NOT(ISERROR(SEARCH("DISABLED",K1971)))</formula>
    </cfRule>
    <cfRule type="containsText" dxfId="1007" priority="1977" operator="containsText" text="ENABLED">
      <formula>NOT(ISERROR(SEARCH("ENABLED",K1971)))</formula>
    </cfRule>
  </conditionalFormatting>
  <conditionalFormatting sqref="AA1919">
    <cfRule type="notContainsBlanks" dxfId="1006" priority="1961">
      <formula>LEN(TRIM(AA1919))&gt;0</formula>
    </cfRule>
  </conditionalFormatting>
  <conditionalFormatting sqref="K1919:N1919">
    <cfRule type="containsText" dxfId="1005" priority="1958" operator="containsText" text="DISABLED">
      <formula>NOT(ISERROR(SEARCH("DISABLED",K1919)))</formula>
    </cfRule>
    <cfRule type="containsText" dxfId="1004" priority="1959" operator="containsText" text="ENABLED">
      <formula>NOT(ISERROR(SEARCH("ENABLED",K1919)))</formula>
    </cfRule>
  </conditionalFormatting>
  <conditionalFormatting sqref="J1843">
    <cfRule type="containsText" dxfId="1003" priority="1956" operator="containsText" text="DISABLED">
      <formula>NOT(ISERROR(SEARCH("DISABLED",J1843)))</formula>
    </cfRule>
    <cfRule type="containsText" dxfId="1002" priority="1957" operator="containsText" text="ENABLED">
      <formula>NOT(ISERROR(SEARCH("ENABLED",J1843)))</formula>
    </cfRule>
  </conditionalFormatting>
  <conditionalFormatting sqref="AA1843">
    <cfRule type="notContainsBlanks" dxfId="1001" priority="1955">
      <formula>LEN(TRIM(AA1843))&gt;0</formula>
    </cfRule>
  </conditionalFormatting>
  <conditionalFormatting sqref="K1843:N1843">
    <cfRule type="containsText" dxfId="1000" priority="1952" operator="containsText" text="DISABLED">
      <formula>NOT(ISERROR(SEARCH("DISABLED",K1843)))</formula>
    </cfRule>
    <cfRule type="containsText" dxfId="999" priority="1953" operator="containsText" text="ENABLED">
      <formula>NOT(ISERROR(SEARCH("ENABLED",K1843)))</formula>
    </cfRule>
  </conditionalFormatting>
  <conditionalFormatting sqref="AA2072">
    <cfRule type="notContainsBlanks" dxfId="998" priority="1945">
      <formula>LEN(TRIM(AA2072))&gt;0</formula>
    </cfRule>
  </conditionalFormatting>
  <conditionalFormatting sqref="K2072:N2072">
    <cfRule type="containsText" dxfId="997" priority="1942" operator="containsText" text="DISABLED">
      <formula>NOT(ISERROR(SEARCH("DISABLED",K2072)))</formula>
    </cfRule>
    <cfRule type="containsText" dxfId="996" priority="1943" operator="containsText" text="ENABLED">
      <formula>NOT(ISERROR(SEARCH("ENABLED",K2072)))</formula>
    </cfRule>
  </conditionalFormatting>
  <conditionalFormatting sqref="J2074:J2076">
    <cfRule type="containsText" dxfId="995" priority="1922" operator="containsText" text="DISABLED">
      <formula>NOT(ISERROR(SEARCH("DISABLED",J2074)))</formula>
    </cfRule>
    <cfRule type="containsText" dxfId="994" priority="1923" operator="containsText" text="ENABLED">
      <formula>NOT(ISERROR(SEARCH("ENABLED",J2074)))</formula>
    </cfRule>
  </conditionalFormatting>
  <conditionalFormatting sqref="AA2073:AA2076">
    <cfRule type="notContainsBlanks" dxfId="993" priority="1921">
      <formula>LEN(TRIM(AA2073))&gt;0</formula>
    </cfRule>
  </conditionalFormatting>
  <conditionalFormatting sqref="K2073:N2076">
    <cfRule type="containsText" dxfId="992" priority="1918" operator="containsText" text="DISABLED">
      <formula>NOT(ISERROR(SEARCH("DISABLED",K2073)))</formula>
    </cfRule>
    <cfRule type="containsText" dxfId="991" priority="1919" operator="containsText" text="ENABLED">
      <formula>NOT(ISERROR(SEARCH("ENABLED",K2073)))</formula>
    </cfRule>
  </conditionalFormatting>
  <conditionalFormatting sqref="J1902">
    <cfRule type="containsText" dxfId="990" priority="1916" operator="containsText" text="DISABLED">
      <formula>NOT(ISERROR(SEARCH("DISABLED",J1902)))</formula>
    </cfRule>
    <cfRule type="containsText" dxfId="989" priority="1917" operator="containsText" text="ENABLED">
      <formula>NOT(ISERROR(SEARCH("ENABLED",J1902)))</formula>
    </cfRule>
  </conditionalFormatting>
  <conditionalFormatting sqref="AA1902">
    <cfRule type="notContainsBlanks" dxfId="988" priority="1915">
      <formula>LEN(TRIM(AA1902))&gt;0</formula>
    </cfRule>
  </conditionalFormatting>
  <conditionalFormatting sqref="K1902:N1902">
    <cfRule type="containsText" dxfId="987" priority="1912" operator="containsText" text="DISABLED">
      <formula>NOT(ISERROR(SEARCH("DISABLED",K1902)))</formula>
    </cfRule>
    <cfRule type="containsText" dxfId="986" priority="1913" operator="containsText" text="ENABLED">
      <formula>NOT(ISERROR(SEARCH("ENABLED",K1902)))</formula>
    </cfRule>
  </conditionalFormatting>
  <conditionalFormatting sqref="J1922">
    <cfRule type="containsText" dxfId="985" priority="1910" operator="containsText" text="DISABLED">
      <formula>NOT(ISERROR(SEARCH("DISABLED",J1922)))</formula>
    </cfRule>
    <cfRule type="containsText" dxfId="984" priority="1911" operator="containsText" text="ENABLED">
      <formula>NOT(ISERROR(SEARCH("ENABLED",J1922)))</formula>
    </cfRule>
  </conditionalFormatting>
  <conditionalFormatting sqref="AA1922">
    <cfRule type="notContainsBlanks" dxfId="983" priority="1909">
      <formula>LEN(TRIM(AA1922))&gt;0</formula>
    </cfRule>
  </conditionalFormatting>
  <conditionalFormatting sqref="K1922:N1922">
    <cfRule type="containsText" dxfId="982" priority="1906" operator="containsText" text="DISABLED">
      <formula>NOT(ISERROR(SEARCH("DISABLED",K1922)))</formula>
    </cfRule>
    <cfRule type="containsText" dxfId="981" priority="1907" operator="containsText" text="ENABLED">
      <formula>NOT(ISERROR(SEARCH("ENABLED",K1922)))</formula>
    </cfRule>
  </conditionalFormatting>
  <conditionalFormatting sqref="J1923">
    <cfRule type="containsText" dxfId="980" priority="1904" operator="containsText" text="DISABLED">
      <formula>NOT(ISERROR(SEARCH("DISABLED",J1923)))</formula>
    </cfRule>
    <cfRule type="containsText" dxfId="979" priority="1905" operator="containsText" text="ENABLED">
      <formula>NOT(ISERROR(SEARCH("ENABLED",J1923)))</formula>
    </cfRule>
  </conditionalFormatting>
  <conditionalFormatting sqref="AA1923">
    <cfRule type="notContainsBlanks" dxfId="978" priority="1903">
      <formula>LEN(TRIM(AA1923))&gt;0</formula>
    </cfRule>
  </conditionalFormatting>
  <conditionalFormatting sqref="K1923:N1923">
    <cfRule type="containsText" dxfId="977" priority="1901" operator="containsText" text="DISABLED">
      <formula>NOT(ISERROR(SEARCH("DISABLED",K1923)))</formula>
    </cfRule>
    <cfRule type="containsText" dxfId="976" priority="1902" operator="containsText" text="ENABLED">
      <formula>NOT(ISERROR(SEARCH("ENABLED",K1923)))</formula>
    </cfRule>
  </conditionalFormatting>
  <conditionalFormatting sqref="K43:L43 N43">
    <cfRule type="containsText" dxfId="975" priority="1892" operator="containsText" text="DISABLED">
      <formula>NOT(ISERROR(SEARCH("DISABLED",K43)))</formula>
    </cfRule>
    <cfRule type="containsText" dxfId="974" priority="1893" operator="containsText" text="ENABLED">
      <formula>NOT(ISERROR(SEARCH("ENABLED",K43)))</formula>
    </cfRule>
  </conditionalFormatting>
  <conditionalFormatting sqref="AA43">
    <cfRule type="notContainsBlanks" dxfId="973" priority="1891">
      <formula>LEN(TRIM(AA43))&gt;0</formula>
    </cfRule>
  </conditionalFormatting>
  <conditionalFormatting sqref="K1582:L1582 N1582">
    <cfRule type="containsText" dxfId="972" priority="1888" operator="containsText" text="DISABLED">
      <formula>NOT(ISERROR(SEARCH("DISABLED",K1582)))</formula>
    </cfRule>
    <cfRule type="containsText" dxfId="971" priority="1889" operator="containsText" text="ENABLED">
      <formula>NOT(ISERROR(SEARCH("ENABLED",K1582)))</formula>
    </cfRule>
  </conditionalFormatting>
  <conditionalFormatting sqref="AA1582">
    <cfRule type="notContainsBlanks" dxfId="970" priority="1887">
      <formula>LEN(TRIM(AA1582))&gt;0</formula>
    </cfRule>
  </conditionalFormatting>
  <conditionalFormatting sqref="J54:L54 N54">
    <cfRule type="containsText" dxfId="969" priority="1880" operator="containsText" text="DISABLED">
      <formula>NOT(ISERROR(SEARCH("DISABLED",J54)))</formula>
    </cfRule>
    <cfRule type="containsText" dxfId="968" priority="1881" operator="containsText" text="ENABLED">
      <formula>NOT(ISERROR(SEARCH("ENABLED",J54)))</formula>
    </cfRule>
  </conditionalFormatting>
  <conditionalFormatting sqref="AA54">
    <cfRule type="notContainsBlanks" dxfId="967" priority="1879">
      <formula>LEN(TRIM(AA54))&gt;0</formula>
    </cfRule>
  </conditionalFormatting>
  <conditionalFormatting sqref="J55:L55 N55">
    <cfRule type="containsText" dxfId="966" priority="1876" operator="containsText" text="DISABLED">
      <formula>NOT(ISERROR(SEARCH("DISABLED",J55)))</formula>
    </cfRule>
    <cfRule type="containsText" dxfId="965" priority="1877" operator="containsText" text="ENABLED">
      <formula>NOT(ISERROR(SEARCH("ENABLED",J55)))</formula>
    </cfRule>
  </conditionalFormatting>
  <conditionalFormatting sqref="AA55">
    <cfRule type="notContainsBlanks" dxfId="964" priority="1875">
      <formula>LEN(TRIM(AA55))&gt;0</formula>
    </cfRule>
  </conditionalFormatting>
  <conditionalFormatting sqref="AA61">
    <cfRule type="notContainsBlanks" dxfId="963" priority="1867">
      <formula>LEN(TRIM(AA61))&gt;0</formula>
    </cfRule>
  </conditionalFormatting>
  <conditionalFormatting sqref="AA62">
    <cfRule type="notContainsBlanks" dxfId="962" priority="1865">
      <formula>LEN(TRIM(AA62))&gt;0</formula>
    </cfRule>
  </conditionalFormatting>
  <conditionalFormatting sqref="AA62">
    <cfRule type="notContainsBlanks" dxfId="961" priority="1862">
      <formula>LEN(TRIM(AA62))&gt;0</formula>
    </cfRule>
  </conditionalFormatting>
  <conditionalFormatting sqref="K62:L62 N62">
    <cfRule type="containsText" dxfId="960" priority="1859" operator="containsText" text="DISABLED">
      <formula>NOT(ISERROR(SEARCH("DISABLED",K62)))</formula>
    </cfRule>
    <cfRule type="containsText" dxfId="959" priority="1860" operator="containsText" text="ENABLED">
      <formula>NOT(ISERROR(SEARCH("ENABLED",K62)))</formula>
    </cfRule>
  </conditionalFormatting>
  <conditionalFormatting sqref="J71:L71 N71">
    <cfRule type="containsText" dxfId="958" priority="1853" operator="containsText" text="DISABLED">
      <formula>NOT(ISERROR(SEARCH("DISABLED",J71)))</formula>
    </cfRule>
    <cfRule type="containsText" dxfId="957" priority="1854" operator="containsText" text="ENABLED">
      <formula>NOT(ISERROR(SEARCH("ENABLED",J71)))</formula>
    </cfRule>
  </conditionalFormatting>
  <conditionalFormatting sqref="AA71">
    <cfRule type="notContainsBlanks" dxfId="956" priority="1852">
      <formula>LEN(TRIM(AA71))&gt;0</formula>
    </cfRule>
  </conditionalFormatting>
  <conditionalFormatting sqref="N75">
    <cfRule type="containsText" dxfId="955" priority="1845" operator="containsText" text="DISABLED">
      <formula>NOT(ISERROR(SEARCH("DISABLED",N75)))</formula>
    </cfRule>
    <cfRule type="containsText" dxfId="954" priority="1846" operator="containsText" text="ENABLED">
      <formula>NOT(ISERROR(SEARCH("ENABLED",N75)))</formula>
    </cfRule>
  </conditionalFormatting>
  <conditionalFormatting sqref="AA75">
    <cfRule type="notContainsBlanks" dxfId="953" priority="1844">
      <formula>LEN(TRIM(AA75))&gt;0</formula>
    </cfRule>
  </conditionalFormatting>
  <conditionalFormatting sqref="K82:L82 N82">
    <cfRule type="containsText" dxfId="952" priority="1837" operator="containsText" text="DISABLED">
      <formula>NOT(ISERROR(SEARCH("DISABLED",K82)))</formula>
    </cfRule>
    <cfRule type="containsText" dxfId="951" priority="1838" operator="containsText" text="ENABLED">
      <formula>NOT(ISERROR(SEARCH("ENABLED",K82)))</formula>
    </cfRule>
  </conditionalFormatting>
  <conditionalFormatting sqref="AA82">
    <cfRule type="notContainsBlanks" dxfId="950" priority="1836">
      <formula>LEN(TRIM(AA82))&gt;0</formula>
    </cfRule>
  </conditionalFormatting>
  <conditionalFormatting sqref="J2119:N2120">
    <cfRule type="containsText" dxfId="949" priority="1833" operator="containsText" text="DISABLED">
      <formula>NOT(ISERROR(SEARCH("DISABLED",J2119)))</formula>
    </cfRule>
    <cfRule type="containsText" dxfId="948" priority="1834" operator="containsText" text="ENABLED">
      <formula>NOT(ISERROR(SEARCH("ENABLED",J2119)))</formula>
    </cfRule>
  </conditionalFormatting>
  <conditionalFormatting sqref="AA2119:AA2120">
    <cfRule type="notContainsBlanks" dxfId="947" priority="1832">
      <formula>LEN(TRIM(AA2119))&gt;0</formula>
    </cfRule>
  </conditionalFormatting>
  <conditionalFormatting sqref="K106:L106 N106">
    <cfRule type="containsText" dxfId="946" priority="1829" operator="containsText" text="DISABLED">
      <formula>NOT(ISERROR(SEARCH("DISABLED",K106)))</formula>
    </cfRule>
    <cfRule type="containsText" dxfId="945" priority="1830" operator="containsText" text="ENABLED">
      <formula>NOT(ISERROR(SEARCH("ENABLED",K106)))</formula>
    </cfRule>
  </conditionalFormatting>
  <conditionalFormatting sqref="AA106">
    <cfRule type="notContainsBlanks" dxfId="944" priority="1828">
      <formula>LEN(TRIM(AA106))&gt;0</formula>
    </cfRule>
  </conditionalFormatting>
  <conditionalFormatting sqref="AA118">
    <cfRule type="notContainsBlanks" dxfId="943" priority="1818">
      <formula>LEN(TRIM(AA118))&gt;0</formula>
    </cfRule>
  </conditionalFormatting>
  <conditionalFormatting sqref="J120:L122 N120:N122">
    <cfRule type="containsText" dxfId="942" priority="1815" operator="containsText" text="DISABLED">
      <formula>NOT(ISERROR(SEARCH("DISABLED",J120)))</formula>
    </cfRule>
    <cfRule type="containsText" dxfId="941" priority="1816" operator="containsText" text="ENABLED">
      <formula>NOT(ISERROR(SEARCH("ENABLED",J120)))</formula>
    </cfRule>
  </conditionalFormatting>
  <conditionalFormatting sqref="AA120:AA122">
    <cfRule type="notContainsBlanks" dxfId="940" priority="1814">
      <formula>LEN(TRIM(AA120))&gt;0</formula>
    </cfRule>
  </conditionalFormatting>
  <conditionalFormatting sqref="J123:L123 N123">
    <cfRule type="containsText" dxfId="939" priority="1811" operator="containsText" text="DISABLED">
      <formula>NOT(ISERROR(SEARCH("DISABLED",J123)))</formula>
    </cfRule>
    <cfRule type="containsText" dxfId="938" priority="1812" operator="containsText" text="ENABLED">
      <formula>NOT(ISERROR(SEARCH("ENABLED",J123)))</formula>
    </cfRule>
  </conditionalFormatting>
  <conditionalFormatting sqref="AA123">
    <cfRule type="notContainsBlanks" dxfId="937" priority="1810">
      <formula>LEN(TRIM(AA123))&gt;0</formula>
    </cfRule>
  </conditionalFormatting>
  <conditionalFormatting sqref="J124:L124 N124">
    <cfRule type="containsText" dxfId="936" priority="1807" operator="containsText" text="DISABLED">
      <formula>NOT(ISERROR(SEARCH("DISABLED",J124)))</formula>
    </cfRule>
    <cfRule type="containsText" dxfId="935" priority="1808" operator="containsText" text="ENABLED">
      <formula>NOT(ISERROR(SEARCH("ENABLED",J124)))</formula>
    </cfRule>
  </conditionalFormatting>
  <conditionalFormatting sqref="AA124">
    <cfRule type="notContainsBlanks" dxfId="934" priority="1806">
      <formula>LEN(TRIM(AA124))&gt;0</formula>
    </cfRule>
  </conditionalFormatting>
  <conditionalFormatting sqref="J125:L125 N125">
    <cfRule type="containsText" dxfId="933" priority="1803" operator="containsText" text="DISABLED">
      <formula>NOT(ISERROR(SEARCH("DISABLED",J125)))</formula>
    </cfRule>
    <cfRule type="containsText" dxfId="932" priority="1804" operator="containsText" text="ENABLED">
      <formula>NOT(ISERROR(SEARCH("ENABLED",J125)))</formula>
    </cfRule>
  </conditionalFormatting>
  <conditionalFormatting sqref="AA125">
    <cfRule type="notContainsBlanks" dxfId="931" priority="1802">
      <formula>LEN(TRIM(AA125))&gt;0</formula>
    </cfRule>
  </conditionalFormatting>
  <conditionalFormatting sqref="J126:L126 N126">
    <cfRule type="containsText" dxfId="930" priority="1799" operator="containsText" text="DISABLED">
      <formula>NOT(ISERROR(SEARCH("DISABLED",J126)))</formula>
    </cfRule>
    <cfRule type="containsText" dxfId="929" priority="1800" operator="containsText" text="ENABLED">
      <formula>NOT(ISERROR(SEARCH("ENABLED",J126)))</formula>
    </cfRule>
  </conditionalFormatting>
  <conditionalFormatting sqref="AA126">
    <cfRule type="notContainsBlanks" dxfId="928" priority="1798">
      <formula>LEN(TRIM(AA126))&gt;0</formula>
    </cfRule>
  </conditionalFormatting>
  <conditionalFormatting sqref="J127:L127 N127">
    <cfRule type="containsText" dxfId="927" priority="1795" operator="containsText" text="DISABLED">
      <formula>NOT(ISERROR(SEARCH("DISABLED",J127)))</formula>
    </cfRule>
    <cfRule type="containsText" dxfId="926" priority="1796" operator="containsText" text="ENABLED">
      <formula>NOT(ISERROR(SEARCH("ENABLED",J127)))</formula>
    </cfRule>
  </conditionalFormatting>
  <conditionalFormatting sqref="AA127">
    <cfRule type="notContainsBlanks" dxfId="925" priority="1794">
      <formula>LEN(TRIM(AA127))&gt;0</formula>
    </cfRule>
  </conditionalFormatting>
  <conditionalFormatting sqref="J128:J131">
    <cfRule type="containsText" dxfId="924" priority="1791" operator="containsText" text="DISABLED">
      <formula>NOT(ISERROR(SEARCH("DISABLED",J128)))</formula>
    </cfRule>
    <cfRule type="containsText" dxfId="923" priority="1792" operator="containsText" text="ENABLED">
      <formula>NOT(ISERROR(SEARCH("ENABLED",J128)))</formula>
    </cfRule>
  </conditionalFormatting>
  <conditionalFormatting sqref="AA128:AA131">
    <cfRule type="notContainsBlanks" dxfId="922" priority="1790">
      <formula>LEN(TRIM(AA128))&gt;0</formula>
    </cfRule>
  </conditionalFormatting>
  <conditionalFormatting sqref="K128:L131 N128:N131">
    <cfRule type="containsText" dxfId="921" priority="1787" operator="containsText" text="DISABLED">
      <formula>NOT(ISERROR(SEARCH("DISABLED",K128)))</formula>
    </cfRule>
    <cfRule type="containsText" dxfId="920" priority="1788" operator="containsText" text="ENABLED">
      <formula>NOT(ISERROR(SEARCH("ENABLED",K128)))</formula>
    </cfRule>
  </conditionalFormatting>
  <conditionalFormatting sqref="J132:L132 N132">
    <cfRule type="containsText" dxfId="919" priority="1785" operator="containsText" text="DISABLED">
      <formula>NOT(ISERROR(SEARCH("DISABLED",J132)))</formula>
    </cfRule>
    <cfRule type="containsText" dxfId="918" priority="1786" operator="containsText" text="ENABLED">
      <formula>NOT(ISERROR(SEARCH("ENABLED",J132)))</formula>
    </cfRule>
  </conditionalFormatting>
  <conditionalFormatting sqref="AA132">
    <cfRule type="notContainsBlanks" dxfId="917" priority="1784">
      <formula>LEN(TRIM(AA132))&gt;0</formula>
    </cfRule>
  </conditionalFormatting>
  <conditionalFormatting sqref="J417">
    <cfRule type="containsText" dxfId="916" priority="1781" operator="containsText" text="DISABLED">
      <formula>NOT(ISERROR(SEARCH("DISABLED",J417)))</formula>
    </cfRule>
    <cfRule type="containsText" dxfId="915" priority="1782" operator="containsText" text="ENABLED">
      <formula>NOT(ISERROR(SEARCH("ENABLED",J417)))</formula>
    </cfRule>
  </conditionalFormatting>
  <conditionalFormatting sqref="AA440:AA447">
    <cfRule type="notContainsBlanks" dxfId="914" priority="1772">
      <formula>LEN(TRIM(AA440))&gt;0</formula>
    </cfRule>
  </conditionalFormatting>
  <conditionalFormatting sqref="K440:L447 N440:N447">
    <cfRule type="containsText" dxfId="913" priority="1769" operator="containsText" text="DISABLED">
      <formula>NOT(ISERROR(SEARCH("DISABLED",K440)))</formula>
    </cfRule>
    <cfRule type="containsText" dxfId="912" priority="1770" operator="containsText" text="ENABLED">
      <formula>NOT(ISERROR(SEARCH("ENABLED",K440)))</formula>
    </cfRule>
  </conditionalFormatting>
  <conditionalFormatting sqref="J969">
    <cfRule type="containsText" dxfId="911" priority="1767" operator="containsText" text="DISABLED">
      <formula>NOT(ISERROR(SEARCH("DISABLED",J969)))</formula>
    </cfRule>
    <cfRule type="containsText" dxfId="910" priority="1768" operator="containsText" text="ENABLED">
      <formula>NOT(ISERROR(SEARCH("ENABLED",J969)))</formula>
    </cfRule>
  </conditionalFormatting>
  <conditionalFormatting sqref="AA969">
    <cfRule type="notContainsBlanks" dxfId="909" priority="1766">
      <formula>LEN(TRIM(AA969))&gt;0</formula>
    </cfRule>
  </conditionalFormatting>
  <conditionalFormatting sqref="K969:L969 N969">
    <cfRule type="containsText" dxfId="908" priority="1763" operator="containsText" text="DISABLED">
      <formula>NOT(ISERROR(SEARCH("DISABLED",K969)))</formula>
    </cfRule>
    <cfRule type="containsText" dxfId="907" priority="1764" operator="containsText" text="ENABLED">
      <formula>NOT(ISERROR(SEARCH("ENABLED",K969)))</formula>
    </cfRule>
  </conditionalFormatting>
  <conditionalFormatting sqref="J1067">
    <cfRule type="containsText" dxfId="906" priority="1761" operator="containsText" text="DISABLED">
      <formula>NOT(ISERROR(SEARCH("DISABLED",J1067)))</formula>
    </cfRule>
    <cfRule type="containsText" dxfId="905" priority="1762" operator="containsText" text="ENABLED">
      <formula>NOT(ISERROR(SEARCH("ENABLED",J1067)))</formula>
    </cfRule>
  </conditionalFormatting>
  <conditionalFormatting sqref="AA1067">
    <cfRule type="notContainsBlanks" dxfId="904" priority="1760">
      <formula>LEN(TRIM(AA1067))&gt;0</formula>
    </cfRule>
  </conditionalFormatting>
  <conditionalFormatting sqref="K1067:L1067 N1067">
    <cfRule type="containsText" dxfId="903" priority="1757" operator="containsText" text="DISABLED">
      <formula>NOT(ISERROR(SEARCH("DISABLED",K1067)))</formula>
    </cfRule>
    <cfRule type="containsText" dxfId="902" priority="1758" operator="containsText" text="ENABLED">
      <formula>NOT(ISERROR(SEARCH("ENABLED",K1067)))</formula>
    </cfRule>
  </conditionalFormatting>
  <conditionalFormatting sqref="J1070">
    <cfRule type="containsText" dxfId="901" priority="1755" operator="containsText" text="DISABLED">
      <formula>NOT(ISERROR(SEARCH("DISABLED",J1070)))</formula>
    </cfRule>
    <cfRule type="containsText" dxfId="900" priority="1756" operator="containsText" text="ENABLED">
      <formula>NOT(ISERROR(SEARCH("ENABLED",J1070)))</formula>
    </cfRule>
  </conditionalFormatting>
  <conditionalFormatting sqref="AA1070">
    <cfRule type="notContainsBlanks" dxfId="899" priority="1754">
      <formula>LEN(TRIM(AA1070))&gt;0</formula>
    </cfRule>
  </conditionalFormatting>
  <conditionalFormatting sqref="K1070:L1070 N1070">
    <cfRule type="containsText" dxfId="898" priority="1751" operator="containsText" text="DISABLED">
      <formula>NOT(ISERROR(SEARCH("DISABLED",K1070)))</formula>
    </cfRule>
    <cfRule type="containsText" dxfId="897" priority="1752" operator="containsText" text="ENABLED">
      <formula>NOT(ISERROR(SEARCH("ENABLED",K1070)))</formula>
    </cfRule>
  </conditionalFormatting>
  <conditionalFormatting sqref="K1468:L1468 N1468">
    <cfRule type="containsText" dxfId="896" priority="1743" operator="containsText" text="DISABLED">
      <formula>NOT(ISERROR(SEARCH("DISABLED",K1468)))</formula>
    </cfRule>
    <cfRule type="containsText" dxfId="895" priority="1744" operator="containsText" text="ENABLED">
      <formula>NOT(ISERROR(SEARCH("ENABLED",K1468)))</formula>
    </cfRule>
  </conditionalFormatting>
  <conditionalFormatting sqref="AA1468">
    <cfRule type="notContainsBlanks" dxfId="894" priority="1742">
      <formula>LEN(TRIM(AA1468))&gt;0</formula>
    </cfRule>
  </conditionalFormatting>
  <conditionalFormatting sqref="K1470:L1470 N1470">
    <cfRule type="containsText" dxfId="893" priority="1739" operator="containsText" text="DISABLED">
      <formula>NOT(ISERROR(SEARCH("DISABLED",K1470)))</formula>
    </cfRule>
    <cfRule type="containsText" dxfId="892" priority="1740" operator="containsText" text="ENABLED">
      <formula>NOT(ISERROR(SEARCH("ENABLED",K1470)))</formula>
    </cfRule>
  </conditionalFormatting>
  <conditionalFormatting sqref="AA1470">
    <cfRule type="notContainsBlanks" dxfId="891" priority="1738">
      <formula>LEN(TRIM(AA1470))&gt;0</formula>
    </cfRule>
  </conditionalFormatting>
  <conditionalFormatting sqref="L1538 N1538">
    <cfRule type="containsText" dxfId="890" priority="1725" operator="containsText" text="DISABLED">
      <formula>NOT(ISERROR(SEARCH("DISABLED",L1538)))</formula>
    </cfRule>
    <cfRule type="containsText" dxfId="889" priority="1726" operator="containsText" text="ENABLED">
      <formula>NOT(ISERROR(SEARCH("ENABLED",L1538)))</formula>
    </cfRule>
  </conditionalFormatting>
  <conditionalFormatting sqref="AA1538">
    <cfRule type="notContainsBlanks" dxfId="888" priority="1724">
      <formula>LEN(TRIM(AA1538))&gt;0</formula>
    </cfRule>
  </conditionalFormatting>
  <conditionalFormatting sqref="L1535 N1535">
    <cfRule type="containsText" dxfId="887" priority="1721" operator="containsText" text="DISABLED">
      <formula>NOT(ISERROR(SEARCH("DISABLED",L1535)))</formula>
    </cfRule>
    <cfRule type="containsText" dxfId="886" priority="1722" operator="containsText" text="ENABLED">
      <formula>NOT(ISERROR(SEARCH("ENABLED",L1535)))</formula>
    </cfRule>
  </conditionalFormatting>
  <conditionalFormatting sqref="AA1535">
    <cfRule type="notContainsBlanks" dxfId="885" priority="1720">
      <formula>LEN(TRIM(AA1535))&gt;0</formula>
    </cfRule>
  </conditionalFormatting>
  <conditionalFormatting sqref="AA1578">
    <cfRule type="notContainsBlanks" dxfId="884" priority="1716">
      <formula>LEN(TRIM(AA1578))&gt;0</formula>
    </cfRule>
  </conditionalFormatting>
  <conditionalFormatting sqref="K1578:L1578 N1578">
    <cfRule type="containsText" dxfId="883" priority="1713" operator="containsText" text="DISABLED">
      <formula>NOT(ISERROR(SEARCH("DISABLED",K1578)))</formula>
    </cfRule>
    <cfRule type="containsText" dxfId="882" priority="1714" operator="containsText" text="ENABLED">
      <formula>NOT(ISERROR(SEARCH("ENABLED",K1578)))</formula>
    </cfRule>
  </conditionalFormatting>
  <conditionalFormatting sqref="K1583:L1583 N1583">
    <cfRule type="containsText" dxfId="881" priority="1711" operator="containsText" text="DISABLED">
      <formula>NOT(ISERROR(SEARCH("DISABLED",K1583)))</formula>
    </cfRule>
    <cfRule type="containsText" dxfId="880" priority="1712" operator="containsText" text="ENABLED">
      <formula>NOT(ISERROR(SEARCH("ENABLED",K1583)))</formula>
    </cfRule>
  </conditionalFormatting>
  <conditionalFormatting sqref="AA1583">
    <cfRule type="notContainsBlanks" dxfId="879" priority="1710">
      <formula>LEN(TRIM(AA1583))&gt;0</formula>
    </cfRule>
  </conditionalFormatting>
  <conditionalFormatting sqref="AA1611">
    <cfRule type="notContainsBlanks" dxfId="878" priority="1706">
      <formula>LEN(TRIM(AA1611))&gt;0</formula>
    </cfRule>
  </conditionalFormatting>
  <conditionalFormatting sqref="K1613:L1613 N1613">
    <cfRule type="containsText" dxfId="877" priority="1701" operator="containsText" text="DISABLED">
      <formula>NOT(ISERROR(SEARCH("DISABLED",K1613)))</formula>
    </cfRule>
    <cfRule type="containsText" dxfId="876" priority="1702" operator="containsText" text="ENABLED">
      <formula>NOT(ISERROR(SEARCH("ENABLED",K1613)))</formula>
    </cfRule>
  </conditionalFormatting>
  <conditionalFormatting sqref="AA1613">
    <cfRule type="notContainsBlanks" dxfId="875" priority="1700">
      <formula>LEN(TRIM(AA1613))&gt;0</formula>
    </cfRule>
  </conditionalFormatting>
  <conditionalFormatting sqref="K1652:L1652 N1652">
    <cfRule type="containsText" dxfId="874" priority="1691" operator="containsText" text="DISABLED">
      <formula>NOT(ISERROR(SEARCH("DISABLED",K1652)))</formula>
    </cfRule>
    <cfRule type="containsText" dxfId="873" priority="1692" operator="containsText" text="ENABLED">
      <formula>NOT(ISERROR(SEARCH("ENABLED",K1652)))</formula>
    </cfRule>
  </conditionalFormatting>
  <conditionalFormatting sqref="AA1652">
    <cfRule type="notContainsBlanks" dxfId="872" priority="1690">
      <formula>LEN(TRIM(AA1652))&gt;0</formula>
    </cfRule>
  </conditionalFormatting>
  <conditionalFormatting sqref="K1670:L1670 N1670">
    <cfRule type="containsText" dxfId="871" priority="1687" operator="containsText" text="DISABLED">
      <formula>NOT(ISERROR(SEARCH("DISABLED",K1670)))</formula>
    </cfRule>
    <cfRule type="containsText" dxfId="870" priority="1688" operator="containsText" text="ENABLED">
      <formula>NOT(ISERROR(SEARCH("ENABLED",K1670)))</formula>
    </cfRule>
  </conditionalFormatting>
  <conditionalFormatting sqref="AA1670">
    <cfRule type="notContainsBlanks" dxfId="869" priority="1686">
      <formula>LEN(TRIM(AA1670))&gt;0</formula>
    </cfRule>
  </conditionalFormatting>
  <conditionalFormatting sqref="AA1766:AA1768">
    <cfRule type="notContainsBlanks" dxfId="868" priority="1658">
      <formula>LEN(TRIM(AA1766))&gt;0</formula>
    </cfRule>
  </conditionalFormatting>
  <conditionalFormatting sqref="K1500:L1500 N1500">
    <cfRule type="containsText" dxfId="867" priority="1653" operator="containsText" text="DISABLED">
      <formula>NOT(ISERROR(SEARCH("DISABLED",K1500)))</formula>
    </cfRule>
    <cfRule type="containsText" dxfId="866" priority="1654" operator="containsText" text="ENABLED">
      <formula>NOT(ISERROR(SEARCH("ENABLED",K1500)))</formula>
    </cfRule>
  </conditionalFormatting>
  <conditionalFormatting sqref="AA1500">
    <cfRule type="notContainsBlanks" dxfId="865" priority="1652">
      <formula>LEN(TRIM(AA1500))&gt;0</formula>
    </cfRule>
  </conditionalFormatting>
  <conditionalFormatting sqref="J1470">
    <cfRule type="containsText" dxfId="864" priority="1637" operator="containsText" text="DISABLED">
      <formula>NOT(ISERROR(SEARCH("DISABLED",J1470)))</formula>
    </cfRule>
    <cfRule type="containsText" dxfId="863" priority="1638" operator="containsText" text="ENABLED">
      <formula>NOT(ISERROR(SEARCH("ENABLED",J1470)))</formula>
    </cfRule>
  </conditionalFormatting>
  <conditionalFormatting sqref="J2077:N2077">
    <cfRule type="containsText" dxfId="862" priority="1635" operator="containsText" text="DISABLED">
      <formula>NOT(ISERROR(SEARCH("DISABLED",J2077)))</formula>
    </cfRule>
    <cfRule type="containsText" dxfId="861" priority="1636" operator="containsText" text="ENABLED">
      <formula>NOT(ISERROR(SEARCH("ENABLED",J2077)))</formula>
    </cfRule>
  </conditionalFormatting>
  <conditionalFormatting sqref="AA2077">
    <cfRule type="notContainsBlanks" dxfId="860" priority="1634">
      <formula>LEN(TRIM(AA2077))&gt;0</formula>
    </cfRule>
  </conditionalFormatting>
  <conditionalFormatting sqref="J564:J571">
    <cfRule type="containsText" dxfId="859" priority="1613" operator="containsText" text="DISABLED">
      <formula>NOT(ISERROR(SEARCH("DISABLED",J564)))</formula>
    </cfRule>
    <cfRule type="containsText" dxfId="858" priority="1614" operator="containsText" text="ENABLED">
      <formula>NOT(ISERROR(SEARCH("ENABLED",J564)))</formula>
    </cfRule>
  </conditionalFormatting>
  <conditionalFormatting sqref="AA564:AA571">
    <cfRule type="notContainsBlanks" dxfId="857" priority="1612">
      <formula>LEN(TRIM(AA564))&gt;0</formula>
    </cfRule>
  </conditionalFormatting>
  <conditionalFormatting sqref="K564:L571 N564:N571">
    <cfRule type="containsText" dxfId="856" priority="1609" operator="containsText" text="DISABLED">
      <formula>NOT(ISERROR(SEARCH("DISABLED",K564)))</formula>
    </cfRule>
    <cfRule type="containsText" dxfId="855" priority="1610" operator="containsText" text="ENABLED">
      <formula>NOT(ISERROR(SEARCH("ENABLED",K564)))</formula>
    </cfRule>
  </conditionalFormatting>
  <conditionalFormatting sqref="J1232:J1233">
    <cfRule type="containsText" dxfId="854" priority="1607" operator="containsText" text="DISABLED">
      <formula>NOT(ISERROR(SEARCH("DISABLED",J1232)))</formula>
    </cfRule>
    <cfRule type="containsText" dxfId="853" priority="1608" operator="containsText" text="ENABLED">
      <formula>NOT(ISERROR(SEARCH("ENABLED",J1232)))</formula>
    </cfRule>
  </conditionalFormatting>
  <conditionalFormatting sqref="AA1232:AA1233">
    <cfRule type="notContainsBlanks" dxfId="852" priority="1606">
      <formula>LEN(TRIM(AA1232))&gt;0</formula>
    </cfRule>
  </conditionalFormatting>
  <conditionalFormatting sqref="K1232:L1233 N1232:N1233">
    <cfRule type="containsText" dxfId="851" priority="1603" operator="containsText" text="DISABLED">
      <formula>NOT(ISERROR(SEARCH("DISABLED",K1232)))</formula>
    </cfRule>
    <cfRule type="containsText" dxfId="850" priority="1604" operator="containsText" text="ENABLED">
      <formula>NOT(ISERROR(SEARCH("ENABLED",K1232)))</formula>
    </cfRule>
  </conditionalFormatting>
  <conditionalFormatting sqref="AA1556">
    <cfRule type="notContainsBlanks" dxfId="849" priority="1600">
      <formula>LEN(TRIM(AA1556))&gt;0</formula>
    </cfRule>
  </conditionalFormatting>
  <conditionalFormatting sqref="J384:J399">
    <cfRule type="containsText" dxfId="848" priority="1595" operator="containsText" text="DISABLED">
      <formula>NOT(ISERROR(SEARCH("DISABLED",J384)))</formula>
    </cfRule>
    <cfRule type="containsText" dxfId="847" priority="1596" operator="containsText" text="ENABLED">
      <formula>NOT(ISERROR(SEARCH("ENABLED",J384)))</formula>
    </cfRule>
  </conditionalFormatting>
  <conditionalFormatting sqref="K384:L399 N384:N399">
    <cfRule type="containsText" dxfId="846" priority="1592" operator="containsText" text="DISABLED">
      <formula>NOT(ISERROR(SEARCH("DISABLED",K384)))</formula>
    </cfRule>
    <cfRule type="containsText" dxfId="845" priority="1593" operator="containsText" text="ENABLED">
      <formula>NOT(ISERROR(SEARCH("ENABLED",K384)))</formula>
    </cfRule>
  </conditionalFormatting>
  <conditionalFormatting sqref="AA397">
    <cfRule type="notContainsBlanks" dxfId="844" priority="1591">
      <formula>LEN(TRIM(AA397))&gt;0</formula>
    </cfRule>
  </conditionalFormatting>
  <conditionalFormatting sqref="K400:L407 N400:N407">
    <cfRule type="containsText" dxfId="843" priority="1580" operator="containsText" text="DISABLED">
      <formula>NOT(ISERROR(SEARCH("DISABLED",K400)))</formula>
    </cfRule>
    <cfRule type="containsText" dxfId="842" priority="1581" operator="containsText" text="ENABLED">
      <formula>NOT(ISERROR(SEARCH("ENABLED",K400)))</formula>
    </cfRule>
  </conditionalFormatting>
  <conditionalFormatting sqref="AA398:AA407">
    <cfRule type="notContainsBlanks" dxfId="841" priority="1583">
      <formula>LEN(TRIM(AA398))&gt;0</formula>
    </cfRule>
  </conditionalFormatting>
  <conditionalFormatting sqref="K1432:L1432 N1432">
    <cfRule type="containsText" dxfId="840" priority="1382" operator="containsText" text="DISABLED">
      <formula>NOT(ISERROR(SEARCH("DISABLED",K1432)))</formula>
    </cfRule>
    <cfRule type="containsText" dxfId="839" priority="1383" operator="containsText" text="ENABLED">
      <formula>NOT(ISERROR(SEARCH("ENABLED",K1432)))</formula>
    </cfRule>
  </conditionalFormatting>
  <conditionalFormatting sqref="AA398">
    <cfRule type="notContainsBlanks" dxfId="838" priority="1579">
      <formula>LEN(TRIM(AA398))&gt;0</formula>
    </cfRule>
  </conditionalFormatting>
  <conditionalFormatting sqref="AA396">
    <cfRule type="notContainsBlanks" dxfId="837" priority="1571">
      <formula>LEN(TRIM(AA396))&gt;0</formula>
    </cfRule>
  </conditionalFormatting>
  <conditionalFormatting sqref="AA396 AA398">
    <cfRule type="notContainsBlanks" dxfId="836" priority="1567">
      <formula>LEN(TRIM(AA396))&gt;0</formula>
    </cfRule>
  </conditionalFormatting>
  <conditionalFormatting sqref="AA398">
    <cfRule type="notContainsBlanks" dxfId="835" priority="1561">
      <formula>LEN(TRIM(AA398))&gt;0</formula>
    </cfRule>
  </conditionalFormatting>
  <conditionalFormatting sqref="AA399">
    <cfRule type="notContainsBlanks" dxfId="834" priority="1555">
      <formula>LEN(TRIM(AA399))&gt;0</formula>
    </cfRule>
  </conditionalFormatting>
  <conditionalFormatting sqref="AA397">
    <cfRule type="notContainsBlanks" dxfId="833" priority="1547">
      <formula>LEN(TRIM(AA397))&gt;0</formula>
    </cfRule>
  </conditionalFormatting>
  <conditionalFormatting sqref="AA395">
    <cfRule type="notContainsBlanks" dxfId="832" priority="1543">
      <formula>LEN(TRIM(AA395))&gt;0</formula>
    </cfRule>
  </conditionalFormatting>
  <conditionalFormatting sqref="AA395">
    <cfRule type="notContainsBlanks" dxfId="831" priority="1537">
      <formula>LEN(TRIM(AA395))&gt;0</formula>
    </cfRule>
  </conditionalFormatting>
  <conditionalFormatting sqref="AA395">
    <cfRule type="notContainsBlanks" dxfId="830" priority="1529">
      <formula>LEN(TRIM(AA395))&gt;0</formula>
    </cfRule>
  </conditionalFormatting>
  <conditionalFormatting sqref="K527:L547 N527:N547">
    <cfRule type="containsText" dxfId="829" priority="1520" operator="containsText" text="DISABLED">
      <formula>NOT(ISERROR(SEARCH("DISABLED",K527)))</formula>
    </cfRule>
    <cfRule type="containsText" dxfId="828" priority="1521" operator="containsText" text="ENABLED">
      <formula>NOT(ISERROR(SEARCH("ENABLED",K527)))</formula>
    </cfRule>
  </conditionalFormatting>
  <conditionalFormatting sqref="AA527:AA547">
    <cfRule type="notContainsBlanks" dxfId="827" priority="1523">
      <formula>LEN(TRIM(AA527))&gt;0</formula>
    </cfRule>
  </conditionalFormatting>
  <conditionalFormatting sqref="J635">
    <cfRule type="containsText" dxfId="826" priority="1518" operator="containsText" text="DISABLED">
      <formula>NOT(ISERROR(SEARCH("DISABLED",J635)))</formula>
    </cfRule>
    <cfRule type="containsText" dxfId="825" priority="1519" operator="containsText" text="ENABLED">
      <formula>NOT(ISERROR(SEARCH("ENABLED",J635)))</formula>
    </cfRule>
  </conditionalFormatting>
  <conditionalFormatting sqref="AA635">
    <cfRule type="notContainsBlanks" dxfId="824" priority="1517">
      <formula>LEN(TRIM(AA635))&gt;0</formula>
    </cfRule>
  </conditionalFormatting>
  <conditionalFormatting sqref="K635:L635 N635">
    <cfRule type="containsText" dxfId="823" priority="1514" operator="containsText" text="DISABLED">
      <formula>NOT(ISERROR(SEARCH("DISABLED",K635)))</formula>
    </cfRule>
    <cfRule type="containsText" dxfId="822" priority="1515" operator="containsText" text="ENABLED">
      <formula>NOT(ISERROR(SEARCH("ENABLED",K635)))</formula>
    </cfRule>
  </conditionalFormatting>
  <conditionalFormatting sqref="J640">
    <cfRule type="containsText" dxfId="821" priority="1512" operator="containsText" text="DISABLED">
      <formula>NOT(ISERROR(SEARCH("DISABLED",J640)))</formula>
    </cfRule>
    <cfRule type="containsText" dxfId="820" priority="1513" operator="containsText" text="ENABLED">
      <formula>NOT(ISERROR(SEARCH("ENABLED",J640)))</formula>
    </cfRule>
  </conditionalFormatting>
  <conditionalFormatting sqref="AA640">
    <cfRule type="notContainsBlanks" dxfId="819" priority="1511">
      <formula>LEN(TRIM(AA640))&gt;0</formula>
    </cfRule>
  </conditionalFormatting>
  <conditionalFormatting sqref="K640:L640 N640">
    <cfRule type="containsText" dxfId="818" priority="1508" operator="containsText" text="DISABLED">
      <formula>NOT(ISERROR(SEARCH("DISABLED",K640)))</formula>
    </cfRule>
    <cfRule type="containsText" dxfId="817" priority="1509" operator="containsText" text="ENABLED">
      <formula>NOT(ISERROR(SEARCH("ENABLED",K640)))</formula>
    </cfRule>
  </conditionalFormatting>
  <conditionalFormatting sqref="J643">
    <cfRule type="containsText" dxfId="816" priority="1506" operator="containsText" text="DISABLED">
      <formula>NOT(ISERROR(SEARCH("DISABLED",J643)))</formula>
    </cfRule>
    <cfRule type="containsText" dxfId="815" priority="1507" operator="containsText" text="ENABLED">
      <formula>NOT(ISERROR(SEARCH("ENABLED",J643)))</formula>
    </cfRule>
  </conditionalFormatting>
  <conditionalFormatting sqref="AA643">
    <cfRule type="notContainsBlanks" dxfId="814" priority="1505">
      <formula>LEN(TRIM(AA643))&gt;0</formula>
    </cfRule>
  </conditionalFormatting>
  <conditionalFormatting sqref="K643:L643 N643">
    <cfRule type="containsText" dxfId="813" priority="1502" operator="containsText" text="DISABLED">
      <formula>NOT(ISERROR(SEARCH("DISABLED",K643)))</formula>
    </cfRule>
    <cfRule type="containsText" dxfId="812" priority="1503" operator="containsText" text="ENABLED">
      <formula>NOT(ISERROR(SEARCH("ENABLED",K643)))</formula>
    </cfRule>
  </conditionalFormatting>
  <conditionalFormatting sqref="J646">
    <cfRule type="containsText" dxfId="811" priority="1500" operator="containsText" text="DISABLED">
      <formula>NOT(ISERROR(SEARCH("DISABLED",J646)))</formula>
    </cfRule>
    <cfRule type="containsText" dxfId="810" priority="1501" operator="containsText" text="ENABLED">
      <formula>NOT(ISERROR(SEARCH("ENABLED",J646)))</formula>
    </cfRule>
  </conditionalFormatting>
  <conditionalFormatting sqref="AA646">
    <cfRule type="notContainsBlanks" dxfId="809" priority="1499">
      <formula>LEN(TRIM(AA646))&gt;0</formula>
    </cfRule>
  </conditionalFormatting>
  <conditionalFormatting sqref="K646:L646 N646">
    <cfRule type="containsText" dxfId="808" priority="1496" operator="containsText" text="DISABLED">
      <formula>NOT(ISERROR(SEARCH("DISABLED",K646)))</formula>
    </cfRule>
    <cfRule type="containsText" dxfId="807" priority="1497" operator="containsText" text="ENABLED">
      <formula>NOT(ISERROR(SEARCH("ENABLED",K646)))</formula>
    </cfRule>
  </conditionalFormatting>
  <conditionalFormatting sqref="J647">
    <cfRule type="containsText" dxfId="806" priority="1494" operator="containsText" text="DISABLED">
      <formula>NOT(ISERROR(SEARCH("DISABLED",J647)))</formula>
    </cfRule>
    <cfRule type="containsText" dxfId="805" priority="1495" operator="containsText" text="ENABLED">
      <formula>NOT(ISERROR(SEARCH("ENABLED",J647)))</formula>
    </cfRule>
  </conditionalFormatting>
  <conditionalFormatting sqref="AA647">
    <cfRule type="notContainsBlanks" dxfId="804" priority="1493">
      <formula>LEN(TRIM(AA647))&gt;0</formula>
    </cfRule>
  </conditionalFormatting>
  <conditionalFormatting sqref="K647:L647 N647">
    <cfRule type="containsText" dxfId="803" priority="1490" operator="containsText" text="DISABLED">
      <formula>NOT(ISERROR(SEARCH("DISABLED",K647)))</formula>
    </cfRule>
    <cfRule type="containsText" dxfId="802" priority="1491" operator="containsText" text="ENABLED">
      <formula>NOT(ISERROR(SEARCH("ENABLED",K647)))</formula>
    </cfRule>
  </conditionalFormatting>
  <conditionalFormatting sqref="J655">
    <cfRule type="containsText" dxfId="801" priority="1488" operator="containsText" text="DISABLED">
      <formula>NOT(ISERROR(SEARCH("DISABLED",J655)))</formula>
    </cfRule>
    <cfRule type="containsText" dxfId="800" priority="1489" operator="containsText" text="ENABLED">
      <formula>NOT(ISERROR(SEARCH("ENABLED",J655)))</formula>
    </cfRule>
  </conditionalFormatting>
  <conditionalFormatting sqref="AA655">
    <cfRule type="notContainsBlanks" dxfId="799" priority="1487">
      <formula>LEN(TRIM(AA655))&gt;0</formula>
    </cfRule>
  </conditionalFormatting>
  <conditionalFormatting sqref="K655:L655 N655">
    <cfRule type="containsText" dxfId="798" priority="1484" operator="containsText" text="DISABLED">
      <formula>NOT(ISERROR(SEARCH("DISABLED",K655)))</formula>
    </cfRule>
    <cfRule type="containsText" dxfId="797" priority="1485" operator="containsText" text="ENABLED">
      <formula>NOT(ISERROR(SEARCH("ENABLED",K655)))</formula>
    </cfRule>
  </conditionalFormatting>
  <conditionalFormatting sqref="J659">
    <cfRule type="containsText" dxfId="796" priority="1482" operator="containsText" text="DISABLED">
      <formula>NOT(ISERROR(SEARCH("DISABLED",J659)))</formula>
    </cfRule>
    <cfRule type="containsText" dxfId="795" priority="1483" operator="containsText" text="ENABLED">
      <formula>NOT(ISERROR(SEARCH("ENABLED",J659)))</formula>
    </cfRule>
  </conditionalFormatting>
  <conditionalFormatting sqref="AA659">
    <cfRule type="notContainsBlanks" dxfId="794" priority="1481">
      <formula>LEN(TRIM(AA659))&gt;0</formula>
    </cfRule>
  </conditionalFormatting>
  <conditionalFormatting sqref="K659:L659 N659">
    <cfRule type="containsText" dxfId="793" priority="1478" operator="containsText" text="DISABLED">
      <formula>NOT(ISERROR(SEARCH("DISABLED",K659)))</formula>
    </cfRule>
    <cfRule type="containsText" dxfId="792" priority="1479" operator="containsText" text="ENABLED">
      <formula>NOT(ISERROR(SEARCH("ENABLED",K659)))</formula>
    </cfRule>
  </conditionalFormatting>
  <conditionalFormatting sqref="J662">
    <cfRule type="containsText" dxfId="791" priority="1476" operator="containsText" text="DISABLED">
      <formula>NOT(ISERROR(SEARCH("DISABLED",J662)))</formula>
    </cfRule>
    <cfRule type="containsText" dxfId="790" priority="1477" operator="containsText" text="ENABLED">
      <formula>NOT(ISERROR(SEARCH("ENABLED",J662)))</formula>
    </cfRule>
  </conditionalFormatting>
  <conditionalFormatting sqref="AA662">
    <cfRule type="notContainsBlanks" dxfId="789" priority="1475">
      <formula>LEN(TRIM(AA662))&gt;0</formula>
    </cfRule>
  </conditionalFormatting>
  <conditionalFormatting sqref="K662:L662 N662">
    <cfRule type="containsText" dxfId="788" priority="1472" operator="containsText" text="DISABLED">
      <formula>NOT(ISERROR(SEARCH("DISABLED",K662)))</formula>
    </cfRule>
    <cfRule type="containsText" dxfId="787" priority="1473" operator="containsText" text="ENABLED">
      <formula>NOT(ISERROR(SEARCH("ENABLED",K662)))</formula>
    </cfRule>
  </conditionalFormatting>
  <conditionalFormatting sqref="J664">
    <cfRule type="containsText" dxfId="786" priority="1470" operator="containsText" text="DISABLED">
      <formula>NOT(ISERROR(SEARCH("DISABLED",J664)))</formula>
    </cfRule>
    <cfRule type="containsText" dxfId="785" priority="1471" operator="containsText" text="ENABLED">
      <formula>NOT(ISERROR(SEARCH("ENABLED",J664)))</formula>
    </cfRule>
  </conditionalFormatting>
  <conditionalFormatting sqref="AA664">
    <cfRule type="notContainsBlanks" dxfId="784" priority="1469">
      <formula>LEN(TRIM(AA664))&gt;0</formula>
    </cfRule>
  </conditionalFormatting>
  <conditionalFormatting sqref="K664:L664 N664">
    <cfRule type="containsText" dxfId="783" priority="1466" operator="containsText" text="DISABLED">
      <formula>NOT(ISERROR(SEARCH("DISABLED",K664)))</formula>
    </cfRule>
    <cfRule type="containsText" dxfId="782" priority="1467" operator="containsText" text="ENABLED">
      <formula>NOT(ISERROR(SEARCH("ENABLED",K664)))</formula>
    </cfRule>
  </conditionalFormatting>
  <conditionalFormatting sqref="J669">
    <cfRule type="containsText" dxfId="781" priority="1464" operator="containsText" text="DISABLED">
      <formula>NOT(ISERROR(SEARCH("DISABLED",J669)))</formula>
    </cfRule>
    <cfRule type="containsText" dxfId="780" priority="1465" operator="containsText" text="ENABLED">
      <formula>NOT(ISERROR(SEARCH("ENABLED",J669)))</formula>
    </cfRule>
  </conditionalFormatting>
  <conditionalFormatting sqref="AA669">
    <cfRule type="notContainsBlanks" dxfId="779" priority="1463">
      <formula>LEN(TRIM(AA669))&gt;0</formula>
    </cfRule>
  </conditionalFormatting>
  <conditionalFormatting sqref="K669:L669 N669">
    <cfRule type="containsText" dxfId="778" priority="1460" operator="containsText" text="DISABLED">
      <formula>NOT(ISERROR(SEARCH("DISABLED",K669)))</formula>
    </cfRule>
    <cfRule type="containsText" dxfId="777" priority="1461" operator="containsText" text="ENABLED">
      <formula>NOT(ISERROR(SEARCH("ENABLED",K669)))</formula>
    </cfRule>
  </conditionalFormatting>
  <conditionalFormatting sqref="J706:J711">
    <cfRule type="containsText" dxfId="776" priority="1458" operator="containsText" text="DISABLED">
      <formula>NOT(ISERROR(SEARCH("DISABLED",J706)))</formula>
    </cfRule>
    <cfRule type="containsText" dxfId="775" priority="1459" operator="containsText" text="ENABLED">
      <formula>NOT(ISERROR(SEARCH("ENABLED",J706)))</formula>
    </cfRule>
  </conditionalFormatting>
  <conditionalFormatting sqref="AA706:AA711">
    <cfRule type="notContainsBlanks" dxfId="774" priority="1457">
      <formula>LEN(TRIM(AA706))&gt;0</formula>
    </cfRule>
  </conditionalFormatting>
  <conditionalFormatting sqref="K706:L711 N706:N711">
    <cfRule type="containsText" dxfId="773" priority="1454" operator="containsText" text="DISABLED">
      <formula>NOT(ISERROR(SEARCH("DISABLED",K706)))</formula>
    </cfRule>
    <cfRule type="containsText" dxfId="772" priority="1455" operator="containsText" text="ENABLED">
      <formula>NOT(ISERROR(SEARCH("ENABLED",K706)))</formula>
    </cfRule>
  </conditionalFormatting>
  <conditionalFormatting sqref="J735">
    <cfRule type="containsText" dxfId="771" priority="1452" operator="containsText" text="DISABLED">
      <formula>NOT(ISERROR(SEARCH("DISABLED",J735)))</formula>
    </cfRule>
    <cfRule type="containsText" dxfId="770" priority="1453" operator="containsText" text="ENABLED">
      <formula>NOT(ISERROR(SEARCH("ENABLED",J735)))</formula>
    </cfRule>
  </conditionalFormatting>
  <conditionalFormatting sqref="AA735">
    <cfRule type="notContainsBlanks" dxfId="769" priority="1451">
      <formula>LEN(TRIM(AA735))&gt;0</formula>
    </cfRule>
  </conditionalFormatting>
  <conditionalFormatting sqref="K735:L735 N735">
    <cfRule type="containsText" dxfId="768" priority="1448" operator="containsText" text="DISABLED">
      <formula>NOT(ISERROR(SEARCH("DISABLED",K735)))</formula>
    </cfRule>
    <cfRule type="containsText" dxfId="767" priority="1449" operator="containsText" text="ENABLED">
      <formula>NOT(ISERROR(SEARCH("ENABLED",K735)))</formula>
    </cfRule>
  </conditionalFormatting>
  <conditionalFormatting sqref="J760:J761">
    <cfRule type="containsText" dxfId="766" priority="1446" operator="containsText" text="DISABLED">
      <formula>NOT(ISERROR(SEARCH("DISABLED",J760)))</formula>
    </cfRule>
    <cfRule type="containsText" dxfId="765" priority="1447" operator="containsText" text="ENABLED">
      <formula>NOT(ISERROR(SEARCH("ENABLED",J760)))</formula>
    </cfRule>
  </conditionalFormatting>
  <conditionalFormatting sqref="AA760:AA761">
    <cfRule type="notContainsBlanks" dxfId="764" priority="1445">
      <formula>LEN(TRIM(AA760))&gt;0</formula>
    </cfRule>
  </conditionalFormatting>
  <conditionalFormatting sqref="K760:L761 N760:N761">
    <cfRule type="containsText" dxfId="763" priority="1442" operator="containsText" text="DISABLED">
      <formula>NOT(ISERROR(SEARCH("DISABLED",K760)))</formula>
    </cfRule>
    <cfRule type="containsText" dxfId="762" priority="1443" operator="containsText" text="ENABLED">
      <formula>NOT(ISERROR(SEARCH("ENABLED",K760)))</formula>
    </cfRule>
  </conditionalFormatting>
  <conditionalFormatting sqref="J777:J779">
    <cfRule type="containsText" dxfId="761" priority="1440" operator="containsText" text="DISABLED">
      <formula>NOT(ISERROR(SEARCH("DISABLED",J777)))</formula>
    </cfRule>
    <cfRule type="containsText" dxfId="760" priority="1441" operator="containsText" text="ENABLED">
      <formula>NOT(ISERROR(SEARCH("ENABLED",J777)))</formula>
    </cfRule>
  </conditionalFormatting>
  <conditionalFormatting sqref="AA777:AA779">
    <cfRule type="notContainsBlanks" dxfId="759" priority="1439">
      <formula>LEN(TRIM(AA777))&gt;0</formula>
    </cfRule>
  </conditionalFormatting>
  <conditionalFormatting sqref="K777:L779 N777:N779">
    <cfRule type="containsText" dxfId="758" priority="1436" operator="containsText" text="DISABLED">
      <formula>NOT(ISERROR(SEARCH("DISABLED",K777)))</formula>
    </cfRule>
    <cfRule type="containsText" dxfId="757" priority="1437" operator="containsText" text="ENABLED">
      <formula>NOT(ISERROR(SEARCH("ENABLED",K777)))</formula>
    </cfRule>
  </conditionalFormatting>
  <conditionalFormatting sqref="J786:J791">
    <cfRule type="containsText" dxfId="756" priority="1434" operator="containsText" text="DISABLED">
      <formula>NOT(ISERROR(SEARCH("DISABLED",J786)))</formula>
    </cfRule>
    <cfRule type="containsText" dxfId="755" priority="1435" operator="containsText" text="ENABLED">
      <formula>NOT(ISERROR(SEARCH("ENABLED",J786)))</formula>
    </cfRule>
  </conditionalFormatting>
  <conditionalFormatting sqref="AA786:AA791">
    <cfRule type="notContainsBlanks" dxfId="754" priority="1433">
      <formula>LEN(TRIM(AA786))&gt;0</formula>
    </cfRule>
  </conditionalFormatting>
  <conditionalFormatting sqref="K786:L791 N786:N791">
    <cfRule type="containsText" dxfId="753" priority="1430" operator="containsText" text="DISABLED">
      <formula>NOT(ISERROR(SEARCH("DISABLED",K786)))</formula>
    </cfRule>
    <cfRule type="containsText" dxfId="752" priority="1431" operator="containsText" text="ENABLED">
      <formula>NOT(ISERROR(SEARCH("ENABLED",K786)))</formula>
    </cfRule>
  </conditionalFormatting>
  <conditionalFormatting sqref="J866:J871">
    <cfRule type="containsText" dxfId="751" priority="1428" operator="containsText" text="DISABLED">
      <formula>NOT(ISERROR(SEARCH("DISABLED",J866)))</formula>
    </cfRule>
    <cfRule type="containsText" dxfId="750" priority="1429" operator="containsText" text="ENABLED">
      <formula>NOT(ISERROR(SEARCH("ENABLED",J866)))</formula>
    </cfRule>
  </conditionalFormatting>
  <conditionalFormatting sqref="AA866:AA871">
    <cfRule type="notContainsBlanks" dxfId="749" priority="1427">
      <formula>LEN(TRIM(AA866))&gt;0</formula>
    </cfRule>
  </conditionalFormatting>
  <conditionalFormatting sqref="K866:L871 N866:N871">
    <cfRule type="containsText" dxfId="748" priority="1424" operator="containsText" text="DISABLED">
      <formula>NOT(ISERROR(SEARCH("DISABLED",K866)))</formula>
    </cfRule>
    <cfRule type="containsText" dxfId="747" priority="1425" operator="containsText" text="ENABLED">
      <formula>NOT(ISERROR(SEARCH("ENABLED",K866)))</formula>
    </cfRule>
  </conditionalFormatting>
  <conditionalFormatting sqref="J988">
    <cfRule type="containsText" dxfId="746" priority="1422" operator="containsText" text="DISABLED">
      <formula>NOT(ISERROR(SEARCH("DISABLED",J988)))</formula>
    </cfRule>
    <cfRule type="containsText" dxfId="745" priority="1423" operator="containsText" text="ENABLED">
      <formula>NOT(ISERROR(SEARCH("ENABLED",J988)))</formula>
    </cfRule>
  </conditionalFormatting>
  <conditionalFormatting sqref="AA988">
    <cfRule type="notContainsBlanks" dxfId="744" priority="1421">
      <formula>LEN(TRIM(AA988))&gt;0</formula>
    </cfRule>
  </conditionalFormatting>
  <conditionalFormatting sqref="K988:L988 N988">
    <cfRule type="containsText" dxfId="743" priority="1418" operator="containsText" text="DISABLED">
      <formula>NOT(ISERROR(SEARCH("DISABLED",K988)))</formula>
    </cfRule>
    <cfRule type="containsText" dxfId="742" priority="1419" operator="containsText" text="ENABLED">
      <formula>NOT(ISERROR(SEARCH("ENABLED",K988)))</formula>
    </cfRule>
  </conditionalFormatting>
  <conditionalFormatting sqref="J1092:J1093">
    <cfRule type="containsText" dxfId="741" priority="1416" operator="containsText" text="DISABLED">
      <formula>NOT(ISERROR(SEARCH("DISABLED",J1092)))</formula>
    </cfRule>
    <cfRule type="containsText" dxfId="740" priority="1417" operator="containsText" text="ENABLED">
      <formula>NOT(ISERROR(SEARCH("ENABLED",J1092)))</formula>
    </cfRule>
  </conditionalFormatting>
  <conditionalFormatting sqref="AA1092:AA1093">
    <cfRule type="notContainsBlanks" dxfId="739" priority="1415">
      <formula>LEN(TRIM(AA1092))&gt;0</formula>
    </cfRule>
  </conditionalFormatting>
  <conditionalFormatting sqref="K1092:L1093 N1092:N1093">
    <cfRule type="containsText" dxfId="738" priority="1412" operator="containsText" text="DISABLED">
      <formula>NOT(ISERROR(SEARCH("DISABLED",K1092)))</formula>
    </cfRule>
    <cfRule type="containsText" dxfId="737" priority="1413" operator="containsText" text="ENABLED">
      <formula>NOT(ISERROR(SEARCH("ENABLED",K1092)))</formula>
    </cfRule>
  </conditionalFormatting>
  <conditionalFormatting sqref="J1095:J1096">
    <cfRule type="containsText" dxfId="736" priority="1410" operator="containsText" text="DISABLED">
      <formula>NOT(ISERROR(SEARCH("DISABLED",J1095)))</formula>
    </cfRule>
    <cfRule type="containsText" dxfId="735" priority="1411" operator="containsText" text="ENABLED">
      <formula>NOT(ISERROR(SEARCH("ENABLED",J1095)))</formula>
    </cfRule>
  </conditionalFormatting>
  <conditionalFormatting sqref="AA1095:AA1096">
    <cfRule type="notContainsBlanks" dxfId="734" priority="1409">
      <formula>LEN(TRIM(AA1095))&gt;0</formula>
    </cfRule>
  </conditionalFormatting>
  <conditionalFormatting sqref="K1095:L1096 N1095:N1096">
    <cfRule type="containsText" dxfId="733" priority="1406" operator="containsText" text="DISABLED">
      <formula>NOT(ISERROR(SEARCH("DISABLED",K1095)))</formula>
    </cfRule>
    <cfRule type="containsText" dxfId="732" priority="1407" operator="containsText" text="ENABLED">
      <formula>NOT(ISERROR(SEARCH("ENABLED",K1095)))</formula>
    </cfRule>
  </conditionalFormatting>
  <conditionalFormatting sqref="J1307:J1326">
    <cfRule type="containsText" dxfId="731" priority="1398" operator="containsText" text="DISABLED">
      <formula>NOT(ISERROR(SEARCH("DISABLED",J1307)))</formula>
    </cfRule>
    <cfRule type="containsText" dxfId="730" priority="1399" operator="containsText" text="ENABLED">
      <formula>NOT(ISERROR(SEARCH("ENABLED",J1307)))</formula>
    </cfRule>
  </conditionalFormatting>
  <conditionalFormatting sqref="AA1307:AA1326">
    <cfRule type="notContainsBlanks" dxfId="729" priority="1397">
      <formula>LEN(TRIM(AA1307))&gt;0</formula>
    </cfRule>
  </conditionalFormatting>
  <conditionalFormatting sqref="K1307:L1326 N1307:N1326">
    <cfRule type="containsText" dxfId="728" priority="1394" operator="containsText" text="DISABLED">
      <formula>NOT(ISERROR(SEARCH("DISABLED",K1307)))</formula>
    </cfRule>
    <cfRule type="containsText" dxfId="727" priority="1395" operator="containsText" text="ENABLED">
      <formula>NOT(ISERROR(SEARCH("ENABLED",K1307)))</formula>
    </cfRule>
  </conditionalFormatting>
  <conditionalFormatting sqref="AA1342:AA1345">
    <cfRule type="notContainsBlanks" dxfId="726" priority="1391">
      <formula>LEN(TRIM(AA1342))&gt;0</formula>
    </cfRule>
  </conditionalFormatting>
  <conditionalFormatting sqref="K1342:L1345 N1342:N1345">
    <cfRule type="containsText" dxfId="725" priority="1388" operator="containsText" text="DISABLED">
      <formula>NOT(ISERROR(SEARCH("DISABLED",K1342)))</formula>
    </cfRule>
    <cfRule type="containsText" dxfId="724" priority="1389" operator="containsText" text="ENABLED">
      <formula>NOT(ISERROR(SEARCH("ENABLED",K1342)))</formula>
    </cfRule>
  </conditionalFormatting>
  <conditionalFormatting sqref="J1432">
    <cfRule type="containsText" dxfId="723" priority="1386" operator="containsText" text="DISABLED">
      <formula>NOT(ISERROR(SEARCH("DISABLED",J1432)))</formula>
    </cfRule>
    <cfRule type="containsText" dxfId="722" priority="1387" operator="containsText" text="ENABLED">
      <formula>NOT(ISERROR(SEARCH("ENABLED",J1432)))</formula>
    </cfRule>
  </conditionalFormatting>
  <conditionalFormatting sqref="AA1432">
    <cfRule type="notContainsBlanks" dxfId="721" priority="1385">
      <formula>LEN(TRIM(AA1432))&gt;0</formula>
    </cfRule>
  </conditionalFormatting>
  <conditionalFormatting sqref="AA476:AA480">
    <cfRule type="notContainsBlanks" dxfId="720" priority="1373">
      <formula>LEN(TRIM(AA476))&gt;0</formula>
    </cfRule>
  </conditionalFormatting>
  <conditionalFormatting sqref="K476:L480 N476:N480">
    <cfRule type="containsText" dxfId="719" priority="1370" operator="containsText" text="DISABLED">
      <formula>NOT(ISERROR(SEARCH("DISABLED",K476)))</formula>
    </cfRule>
    <cfRule type="containsText" dxfId="718" priority="1371" operator="containsText" text="ENABLED">
      <formula>NOT(ISERROR(SEARCH("ENABLED",K476)))</formula>
    </cfRule>
  </conditionalFormatting>
  <conditionalFormatting sqref="K1556:L1556 N1556">
    <cfRule type="containsText" dxfId="717" priority="1367" operator="containsText" text="DISABLED">
      <formula>NOT(ISERROR(SEARCH("DISABLED",K1556)))</formula>
    </cfRule>
    <cfRule type="containsText" dxfId="716" priority="1368" operator="containsText" text="ENABLED">
      <formula>NOT(ISERROR(SEARCH("ENABLED",K1556)))</formula>
    </cfRule>
  </conditionalFormatting>
  <conditionalFormatting sqref="J2078">
    <cfRule type="containsText" dxfId="715" priority="1320" operator="containsText" text="DISABLED">
      <formula>NOT(ISERROR(SEARCH("DISABLED",J2078)))</formula>
    </cfRule>
    <cfRule type="containsText" dxfId="714" priority="1321" operator="containsText" text="ENABLED">
      <formula>NOT(ISERROR(SEARCH("ENABLED",J2078)))</formula>
    </cfRule>
  </conditionalFormatting>
  <conditionalFormatting sqref="AA2078">
    <cfRule type="notContainsBlanks" dxfId="713" priority="1319">
      <formula>LEN(TRIM(AA2078))&gt;0</formula>
    </cfRule>
  </conditionalFormatting>
  <conditionalFormatting sqref="K2078:N2078">
    <cfRule type="containsText" dxfId="712" priority="1316" operator="containsText" text="DISABLED">
      <formula>NOT(ISERROR(SEARCH("DISABLED",K2078)))</formula>
    </cfRule>
    <cfRule type="containsText" dxfId="711" priority="1317" operator="containsText" text="ENABLED">
      <formula>NOT(ISERROR(SEARCH("ENABLED",K2078)))</formula>
    </cfRule>
  </conditionalFormatting>
  <conditionalFormatting sqref="J2079">
    <cfRule type="containsText" dxfId="710" priority="1314" operator="containsText" text="DISABLED">
      <formula>NOT(ISERROR(SEARCH("DISABLED",J2079)))</formula>
    </cfRule>
    <cfRule type="containsText" dxfId="709" priority="1315" operator="containsText" text="ENABLED">
      <formula>NOT(ISERROR(SEARCH("ENABLED",J2079)))</formula>
    </cfRule>
  </conditionalFormatting>
  <conditionalFormatting sqref="AA2079">
    <cfRule type="notContainsBlanks" dxfId="708" priority="1313">
      <formula>LEN(TRIM(AA2079))&gt;0</formula>
    </cfRule>
  </conditionalFormatting>
  <conditionalFormatting sqref="K2079:N2079">
    <cfRule type="containsText" dxfId="707" priority="1310" operator="containsText" text="DISABLED">
      <formula>NOT(ISERROR(SEARCH("DISABLED",K2079)))</formula>
    </cfRule>
    <cfRule type="containsText" dxfId="706" priority="1311" operator="containsText" text="ENABLED">
      <formula>NOT(ISERROR(SEARCH("ENABLED",K2079)))</formula>
    </cfRule>
  </conditionalFormatting>
  <conditionalFormatting sqref="AD2121:AD1048576">
    <cfRule type="cellIs" dxfId="705" priority="1302" operator="greaterThan">
      <formula>0</formula>
    </cfRule>
  </conditionalFormatting>
  <conditionalFormatting sqref="AD2">
    <cfRule type="cellIs" dxfId="704" priority="1301" operator="greaterThan">
      <formula>0</formula>
    </cfRule>
  </conditionalFormatting>
  <conditionalFormatting sqref="AD2119:AD1048576 AD1:AD7 AD1440:AD1621 AD1200:AD1340 AD1685:AD1702 AD1943 AD1947 AD1945 AD1952 AD1959:AD1974 AD1342:AD1432 AD1727 AD1729:AD1778 AD1704:AD1719 AD1723:AD1725 AD1623:AD1683 AD1780:AD1793 AD1798:AD1802 AD1838:AD1841 AD2083:AD2084 AD9:AD524 AD2068:AD2079 AD1843:AD1903 AD1955:AD1957 AD1796 AD2053:AD2063 AD2033:AD2051 AD1905:AD1941 AD1976:AD2028 AD527:AD1198">
    <cfRule type="notContainsText" dxfId="703" priority="1300" operator="notContains" text="//">
      <formula>ISERROR(SEARCH("//",AD1))</formula>
    </cfRule>
  </conditionalFormatting>
  <conditionalFormatting sqref="T2121:T1048576">
    <cfRule type="cellIs" dxfId="702" priority="1299" operator="greaterThan">
      <formula>0</formula>
    </cfRule>
  </conditionalFormatting>
  <conditionalFormatting sqref="T2">
    <cfRule type="cellIs" dxfId="701" priority="1298" operator="greaterThan">
      <formula>0</formula>
    </cfRule>
  </conditionalFormatting>
  <conditionalFormatting sqref="J1920:N1921">
    <cfRule type="containsText" dxfId="700" priority="1287" operator="containsText" text="DISABLED">
      <formula>NOT(ISERROR(SEARCH("DISABLED",J1920)))</formula>
    </cfRule>
    <cfRule type="containsText" dxfId="699" priority="1288" operator="containsText" text="ENABLED">
      <formula>NOT(ISERROR(SEARCH("ENABLED",J1920)))</formula>
    </cfRule>
  </conditionalFormatting>
  <conditionalFormatting sqref="AA1920:AA1921">
    <cfRule type="notContainsBlanks" dxfId="698" priority="1286">
      <formula>LEN(TRIM(AA1920))&gt;0</formula>
    </cfRule>
  </conditionalFormatting>
  <conditionalFormatting sqref="AD1920:AD1921">
    <cfRule type="notContainsText" dxfId="697" priority="1284" operator="notContains" text="//">
      <formula>ISERROR(SEARCH("//",AD1920))</formula>
    </cfRule>
  </conditionalFormatting>
  <conditionalFormatting sqref="J1963">
    <cfRule type="containsText" dxfId="696" priority="1282" operator="containsText" text="DISABLED">
      <formula>NOT(ISERROR(SEARCH("DISABLED",J1963)))</formula>
    </cfRule>
    <cfRule type="containsText" dxfId="695" priority="1283" operator="containsText" text="ENABLED">
      <formula>NOT(ISERROR(SEARCH("ENABLED",J1963)))</formula>
    </cfRule>
  </conditionalFormatting>
  <conditionalFormatting sqref="AA1963">
    <cfRule type="notContainsBlanks" dxfId="694" priority="1281">
      <formula>LEN(TRIM(AA1963))&gt;0</formula>
    </cfRule>
  </conditionalFormatting>
  <conditionalFormatting sqref="K1963:N1963">
    <cfRule type="containsText" dxfId="693" priority="1278" operator="containsText" text="DISABLED">
      <formula>NOT(ISERROR(SEARCH("DISABLED",K1963)))</formula>
    </cfRule>
    <cfRule type="containsText" dxfId="692" priority="1279" operator="containsText" text="ENABLED">
      <formula>NOT(ISERROR(SEARCH("ENABLED",K1963)))</formula>
    </cfRule>
  </conditionalFormatting>
  <conditionalFormatting sqref="AD1963">
    <cfRule type="notContainsText" dxfId="691" priority="1277" operator="notContains" text="//">
      <formula>ISERROR(SEARCH("//",AD1963))</formula>
    </cfRule>
  </conditionalFormatting>
  <conditionalFormatting sqref="K1509:L1509 N1509">
    <cfRule type="containsText" dxfId="690" priority="1266" operator="containsText" text="DISABLED">
      <formula>NOT(ISERROR(SEARCH("DISABLED",K1509)))</formula>
    </cfRule>
    <cfRule type="containsText" dxfId="689" priority="1267" operator="containsText" text="ENABLED">
      <formula>NOT(ISERROR(SEARCH("ENABLED",K1509)))</formula>
    </cfRule>
  </conditionalFormatting>
  <conditionalFormatting sqref="AA1509">
    <cfRule type="notContainsBlanks" dxfId="688" priority="1265">
      <formula>LEN(TRIM(AA1509))&gt;0</formula>
    </cfRule>
  </conditionalFormatting>
  <conditionalFormatting sqref="AD1509">
    <cfRule type="notContainsText" dxfId="687" priority="1263" operator="notContains" text="//">
      <formula>ISERROR(SEARCH("//",AD1509))</formula>
    </cfRule>
  </conditionalFormatting>
  <conditionalFormatting sqref="K1493:L1493 N1493">
    <cfRule type="containsText" dxfId="686" priority="1261" operator="containsText" text="DISABLED">
      <formula>NOT(ISERROR(SEARCH("DISABLED",K1493)))</formula>
    </cfRule>
    <cfRule type="containsText" dxfId="685" priority="1262" operator="containsText" text="ENABLED">
      <formula>NOT(ISERROR(SEARCH("ENABLED",K1493)))</formula>
    </cfRule>
  </conditionalFormatting>
  <conditionalFormatting sqref="AA1493">
    <cfRule type="notContainsBlanks" dxfId="684" priority="1260">
      <formula>LEN(TRIM(AA1493))&gt;0</formula>
    </cfRule>
  </conditionalFormatting>
  <conditionalFormatting sqref="AD1493">
    <cfRule type="notContainsText" dxfId="683" priority="1258" operator="notContains" text="//">
      <formula>ISERROR(SEARCH("//",AD1493))</formula>
    </cfRule>
  </conditionalFormatting>
  <conditionalFormatting sqref="J43">
    <cfRule type="containsText" dxfId="682" priority="1208" operator="containsText" text="DISABLED">
      <formula>NOT(ISERROR(SEARCH("DISABLED",J43)))</formula>
    </cfRule>
    <cfRule type="containsText" dxfId="681" priority="1209" operator="containsText" text="ENABLED">
      <formula>NOT(ISERROR(SEARCH("ENABLED",J43)))</formula>
    </cfRule>
  </conditionalFormatting>
  <conditionalFormatting sqref="J61:J62">
    <cfRule type="containsText" dxfId="680" priority="1206" operator="containsText" text="DISABLED">
      <formula>NOT(ISERROR(SEARCH("DISABLED",J61)))</formula>
    </cfRule>
    <cfRule type="containsText" dxfId="679" priority="1207" operator="containsText" text="ENABLED">
      <formula>NOT(ISERROR(SEARCH("ENABLED",J61)))</formula>
    </cfRule>
  </conditionalFormatting>
  <conditionalFormatting sqref="J82">
    <cfRule type="containsText" dxfId="678" priority="1202" operator="containsText" text="DISABLED">
      <formula>NOT(ISERROR(SEARCH("DISABLED",J82)))</formula>
    </cfRule>
    <cfRule type="containsText" dxfId="677" priority="1203" operator="containsText" text="ENABLED">
      <formula>NOT(ISERROR(SEARCH("ENABLED",J82)))</formula>
    </cfRule>
  </conditionalFormatting>
  <conditionalFormatting sqref="J106">
    <cfRule type="containsText" dxfId="676" priority="1200" operator="containsText" text="DISABLED">
      <formula>NOT(ISERROR(SEARCH("DISABLED",J106)))</formula>
    </cfRule>
    <cfRule type="containsText" dxfId="675" priority="1201" operator="containsText" text="ENABLED">
      <formula>NOT(ISERROR(SEARCH("ENABLED",J106)))</formula>
    </cfRule>
  </conditionalFormatting>
  <conditionalFormatting sqref="J115:J119">
    <cfRule type="containsText" dxfId="674" priority="1198" operator="containsText" text="DISABLED">
      <formula>NOT(ISERROR(SEARCH("DISABLED",J115)))</formula>
    </cfRule>
    <cfRule type="containsText" dxfId="673" priority="1199" operator="containsText" text="ENABLED">
      <formula>NOT(ISERROR(SEARCH("ENABLED",J115)))</formula>
    </cfRule>
  </conditionalFormatting>
  <conditionalFormatting sqref="J400:J407">
    <cfRule type="containsText" dxfId="672" priority="1196" operator="containsText" text="DISABLED">
      <formula>NOT(ISERROR(SEARCH("DISABLED",J400)))</formula>
    </cfRule>
    <cfRule type="containsText" dxfId="671" priority="1197" operator="containsText" text="ENABLED">
      <formula>NOT(ISERROR(SEARCH("ENABLED",J400)))</formula>
    </cfRule>
  </conditionalFormatting>
  <conditionalFormatting sqref="J411:J416">
    <cfRule type="containsText" dxfId="670" priority="1194" operator="containsText" text="DISABLED">
      <formula>NOT(ISERROR(SEARCH("DISABLED",J411)))</formula>
    </cfRule>
    <cfRule type="containsText" dxfId="669" priority="1195" operator="containsText" text="ENABLED">
      <formula>NOT(ISERROR(SEARCH("ENABLED",J411)))</formula>
    </cfRule>
  </conditionalFormatting>
  <conditionalFormatting sqref="J440:J447">
    <cfRule type="containsText" dxfId="668" priority="1192" operator="containsText" text="DISABLED">
      <formula>NOT(ISERROR(SEARCH("DISABLED",J440)))</formula>
    </cfRule>
    <cfRule type="containsText" dxfId="667" priority="1193" operator="containsText" text="ENABLED">
      <formula>NOT(ISERROR(SEARCH("ENABLED",J440)))</formula>
    </cfRule>
  </conditionalFormatting>
  <conditionalFormatting sqref="J476:J480">
    <cfRule type="containsText" dxfId="666" priority="1190" operator="containsText" text="DISABLED">
      <formula>NOT(ISERROR(SEARCH("DISABLED",J476)))</formula>
    </cfRule>
    <cfRule type="containsText" dxfId="665" priority="1191" operator="containsText" text="ENABLED">
      <formula>NOT(ISERROR(SEARCH("ENABLED",J476)))</formula>
    </cfRule>
  </conditionalFormatting>
  <conditionalFormatting sqref="J484:J524 J527:J547">
    <cfRule type="containsText" dxfId="664" priority="1188" operator="containsText" text="DISABLED">
      <formula>NOT(ISERROR(SEARCH("DISABLED",J484)))</formula>
    </cfRule>
    <cfRule type="containsText" dxfId="663" priority="1189" operator="containsText" text="ENABLED">
      <formula>NOT(ISERROR(SEARCH("ENABLED",J484)))</formula>
    </cfRule>
  </conditionalFormatting>
  <conditionalFormatting sqref="J1330:J1340 J1342:J1345">
    <cfRule type="containsText" dxfId="662" priority="1186" operator="containsText" text="DISABLED">
      <formula>NOT(ISERROR(SEARCH("DISABLED",J1330)))</formula>
    </cfRule>
    <cfRule type="containsText" dxfId="661" priority="1187" operator="containsText" text="ENABLED">
      <formula>NOT(ISERROR(SEARCH("ENABLED",J1330)))</formula>
    </cfRule>
  </conditionalFormatting>
  <conditionalFormatting sqref="J1442:J1444">
    <cfRule type="containsText" dxfId="660" priority="1184" operator="containsText" text="DISABLED">
      <formula>NOT(ISERROR(SEARCH("DISABLED",J1442)))</formula>
    </cfRule>
    <cfRule type="containsText" dxfId="659" priority="1185" operator="containsText" text="ENABLED">
      <formula>NOT(ISERROR(SEARCH("ENABLED",J1442)))</formula>
    </cfRule>
  </conditionalFormatting>
  <conditionalFormatting sqref="J1452:J1468">
    <cfRule type="containsText" dxfId="658" priority="1182" operator="containsText" text="DISABLED">
      <formula>NOT(ISERROR(SEARCH("DISABLED",J1452)))</formula>
    </cfRule>
    <cfRule type="containsText" dxfId="657" priority="1183" operator="containsText" text="ENABLED">
      <formula>NOT(ISERROR(SEARCH("ENABLED",J1452)))</formula>
    </cfRule>
  </conditionalFormatting>
  <conditionalFormatting sqref="J1588:J1610 J1769:J1778 J1612:J1621 J1685:J1702 J1729:J1765 J1704:J1719 J1723:J1725 J1623:J1683 J1485:J1534 J1536:J1586 J1780:J1795">
    <cfRule type="containsText" dxfId="656" priority="1180" operator="containsText" text="DISABLED">
      <formula>NOT(ISERROR(SEARCH("DISABLED",J1485)))</formula>
    </cfRule>
    <cfRule type="containsText" dxfId="655" priority="1181" operator="containsText" text="ENABLED">
      <formula>NOT(ISERROR(SEARCH("ENABLED",J1485)))</formula>
    </cfRule>
  </conditionalFormatting>
  <conditionalFormatting sqref="J1919">
    <cfRule type="containsText" dxfId="654" priority="1178" operator="containsText" text="DISABLED">
      <formula>NOT(ISERROR(SEARCH("DISABLED",J1919)))</formula>
    </cfRule>
    <cfRule type="containsText" dxfId="653" priority="1179" operator="containsText" text="ENABLED">
      <formula>NOT(ISERROR(SEARCH("ENABLED",J1919)))</formula>
    </cfRule>
  </conditionalFormatting>
  <conditionalFormatting sqref="J2027">
    <cfRule type="containsText" dxfId="652" priority="1174" operator="containsText" text="DISABLED">
      <formula>NOT(ISERROR(SEARCH("DISABLED",J2027)))</formula>
    </cfRule>
    <cfRule type="containsText" dxfId="651" priority="1175" operator="containsText" text="ENABLED">
      <formula>NOT(ISERROR(SEARCH("ENABLED",J2027)))</formula>
    </cfRule>
  </conditionalFormatting>
  <conditionalFormatting sqref="J2028">
    <cfRule type="containsText" dxfId="650" priority="1172" operator="containsText" text="DISABLED">
      <formula>NOT(ISERROR(SEARCH("DISABLED",J2028)))</formula>
    </cfRule>
    <cfRule type="containsText" dxfId="649" priority="1173" operator="containsText" text="ENABLED">
      <formula>NOT(ISERROR(SEARCH("ENABLED",J2028)))</formula>
    </cfRule>
  </conditionalFormatting>
  <conditionalFormatting sqref="J2073">
    <cfRule type="containsText" dxfId="648" priority="1132" operator="containsText" text="DISABLED">
      <formula>NOT(ISERROR(SEARCH("DISABLED",J2073)))</formula>
    </cfRule>
    <cfRule type="containsText" dxfId="647" priority="1133" operator="containsText" text="ENABLED">
      <formula>NOT(ISERROR(SEARCH("ENABLED",J2073)))</formula>
    </cfRule>
  </conditionalFormatting>
  <conditionalFormatting sqref="J2072">
    <cfRule type="containsText" dxfId="646" priority="1130" operator="containsText" text="DISABLED">
      <formula>NOT(ISERROR(SEARCH("DISABLED",J2072)))</formula>
    </cfRule>
    <cfRule type="containsText" dxfId="645" priority="1131" operator="containsText" text="ENABLED">
      <formula>NOT(ISERROR(SEARCH("ENABLED",J2072)))</formula>
    </cfRule>
  </conditionalFormatting>
  <conditionalFormatting sqref="J2071">
    <cfRule type="containsText" dxfId="644" priority="1128" operator="containsText" text="DISABLED">
      <formula>NOT(ISERROR(SEARCH("DISABLED",J2071)))</formula>
    </cfRule>
    <cfRule type="containsText" dxfId="643" priority="1129" operator="containsText" text="ENABLED">
      <formula>NOT(ISERROR(SEARCH("ENABLED",J2071)))</formula>
    </cfRule>
  </conditionalFormatting>
  <conditionalFormatting sqref="J2070">
    <cfRule type="containsText" dxfId="642" priority="1126" operator="containsText" text="DISABLED">
      <formula>NOT(ISERROR(SEARCH("DISABLED",J2070)))</formula>
    </cfRule>
    <cfRule type="containsText" dxfId="641" priority="1127" operator="containsText" text="ENABLED">
      <formula>NOT(ISERROR(SEARCH("ENABLED",J2070)))</formula>
    </cfRule>
  </conditionalFormatting>
  <conditionalFormatting sqref="J2069">
    <cfRule type="containsText" dxfId="640" priority="1124" operator="containsText" text="DISABLED">
      <formula>NOT(ISERROR(SEARCH("DISABLED",J2069)))</formula>
    </cfRule>
    <cfRule type="containsText" dxfId="639" priority="1125" operator="containsText" text="ENABLED">
      <formula>NOT(ISERROR(SEARCH("ENABLED",J2069)))</formula>
    </cfRule>
  </conditionalFormatting>
  <conditionalFormatting sqref="J2068">
    <cfRule type="containsText" dxfId="638" priority="1122" operator="containsText" text="DISABLED">
      <formula>NOT(ISERROR(SEARCH("DISABLED",J2068)))</formula>
    </cfRule>
    <cfRule type="containsText" dxfId="637" priority="1123" operator="containsText" text="ENABLED">
      <formula>NOT(ISERROR(SEARCH("ENABLED",J2068)))</formula>
    </cfRule>
  </conditionalFormatting>
  <conditionalFormatting sqref="J2049:J2051 J2053:J2059">
    <cfRule type="containsText" dxfId="636" priority="1106" operator="containsText" text="DISABLED">
      <formula>NOT(ISERROR(SEARCH("DISABLED",J2049)))</formula>
    </cfRule>
    <cfRule type="containsText" dxfId="635" priority="1107" operator="containsText" text="ENABLED">
      <formula>NOT(ISERROR(SEARCH("ENABLED",J2049)))</formula>
    </cfRule>
  </conditionalFormatting>
  <conditionalFormatting sqref="J2047">
    <cfRule type="containsText" dxfId="634" priority="1104" operator="containsText" text="DISABLED">
      <formula>NOT(ISERROR(SEARCH("DISABLED",J2047)))</formula>
    </cfRule>
    <cfRule type="containsText" dxfId="633" priority="1105" operator="containsText" text="ENABLED">
      <formula>NOT(ISERROR(SEARCH("ENABLED",J2047)))</formula>
    </cfRule>
  </conditionalFormatting>
  <conditionalFormatting sqref="J2048">
    <cfRule type="containsText" dxfId="632" priority="1102" operator="containsText" text="DISABLED">
      <formula>NOT(ISERROR(SEARCH("DISABLED",J2048)))</formula>
    </cfRule>
    <cfRule type="containsText" dxfId="631" priority="1103" operator="containsText" text="ENABLED">
      <formula>NOT(ISERROR(SEARCH("ENABLED",J2048)))</formula>
    </cfRule>
  </conditionalFormatting>
  <conditionalFormatting sqref="AA2083">
    <cfRule type="notContainsBlanks" dxfId="630" priority="1056">
      <formula>LEN(TRIM(AA2083))&gt;0</formula>
    </cfRule>
  </conditionalFormatting>
  <conditionalFormatting sqref="K2083:N2083">
    <cfRule type="containsText" dxfId="629" priority="1053" operator="containsText" text="DISABLED">
      <formula>NOT(ISERROR(SEARCH("DISABLED",K2083)))</formula>
    </cfRule>
    <cfRule type="containsText" dxfId="628" priority="1054" operator="containsText" text="ENABLED">
      <formula>NOT(ISERROR(SEARCH("ENABLED",K2083)))</formula>
    </cfRule>
  </conditionalFormatting>
  <conditionalFormatting sqref="AD2083">
    <cfRule type="notContainsText" dxfId="627" priority="1052" operator="notContains" text="//">
      <formula>ISERROR(SEARCH("//",AD2083))</formula>
    </cfRule>
  </conditionalFormatting>
  <conditionalFormatting sqref="J2083">
    <cfRule type="containsText" dxfId="626" priority="1050" operator="containsText" text="DISABLED">
      <formula>NOT(ISERROR(SEARCH("DISABLED",J2083)))</formula>
    </cfRule>
    <cfRule type="containsText" dxfId="625" priority="1051" operator="containsText" text="ENABLED">
      <formula>NOT(ISERROR(SEARCH("ENABLED",J2083)))</formula>
    </cfRule>
  </conditionalFormatting>
  <conditionalFormatting sqref="AA1431">
    <cfRule type="notContainsBlanks" dxfId="624" priority="1048">
      <formula>LEN(TRIM(AA1431))&gt;0</formula>
    </cfRule>
  </conditionalFormatting>
  <conditionalFormatting sqref="J1431">
    <cfRule type="containsText" dxfId="623" priority="1046" operator="containsText" text="DISABLED">
      <formula>NOT(ISERROR(SEARCH("DISABLED",J1431)))</formula>
    </cfRule>
    <cfRule type="containsText" dxfId="622" priority="1047" operator="containsText" text="ENABLED">
      <formula>NOT(ISERROR(SEARCH("ENABLED",J1431)))</formula>
    </cfRule>
  </conditionalFormatting>
  <conditionalFormatting sqref="AA1431">
    <cfRule type="notContainsBlanks" dxfId="621" priority="1045">
      <formula>LEN(TRIM(AA1431))&gt;0</formula>
    </cfRule>
  </conditionalFormatting>
  <conditionalFormatting sqref="K1431:L1431 N1431">
    <cfRule type="containsText" dxfId="620" priority="1042" operator="containsText" text="DISABLED">
      <formula>NOT(ISERROR(SEARCH("DISABLED",K1431)))</formula>
    </cfRule>
    <cfRule type="containsText" dxfId="619" priority="1043" operator="containsText" text="ENABLED">
      <formula>NOT(ISERROR(SEARCH("ENABLED",K1431)))</formula>
    </cfRule>
  </conditionalFormatting>
  <conditionalFormatting sqref="AD1431">
    <cfRule type="notContainsText" dxfId="618" priority="1041" operator="notContains" text="//">
      <formula>ISERROR(SEARCH("//",AD1431))</formula>
    </cfRule>
  </conditionalFormatting>
  <conditionalFormatting sqref="K2084:L2084 N2084">
    <cfRule type="containsText" dxfId="617" priority="1039" operator="containsText" text="DISABLED">
      <formula>NOT(ISERROR(SEARCH("DISABLED",K2084)))</formula>
    </cfRule>
    <cfRule type="containsText" dxfId="616" priority="1040" operator="containsText" text="ENABLED">
      <formula>NOT(ISERROR(SEARCH("ENABLED",K2084)))</formula>
    </cfRule>
  </conditionalFormatting>
  <conditionalFormatting sqref="AA2084">
    <cfRule type="notContainsBlanks" dxfId="615" priority="1038">
      <formula>LEN(TRIM(AA2084))&gt;0</formula>
    </cfRule>
  </conditionalFormatting>
  <conditionalFormatting sqref="AD2084">
    <cfRule type="notContainsText" dxfId="614" priority="1036" operator="notContains" text="//">
      <formula>ISERROR(SEARCH("//",AD2084))</formula>
    </cfRule>
  </conditionalFormatting>
  <conditionalFormatting sqref="J2084">
    <cfRule type="containsText" dxfId="613" priority="1034" operator="containsText" text="DISABLED">
      <formula>NOT(ISERROR(SEARCH("DISABLED",J2084)))</formula>
    </cfRule>
    <cfRule type="containsText" dxfId="612" priority="1035" operator="containsText" text="ENABLED">
      <formula>NOT(ISERROR(SEARCH("ENABLED",J2084)))</formula>
    </cfRule>
  </conditionalFormatting>
  <conditionalFormatting sqref="K1796:L1796 N1796">
    <cfRule type="containsText" dxfId="611" priority="1025" operator="containsText" text="DISABLED">
      <formula>NOT(ISERROR(SEARCH("DISABLED",K1796)))</formula>
    </cfRule>
    <cfRule type="containsText" dxfId="610" priority="1026" operator="containsText" text="ENABLED">
      <formula>NOT(ISERROR(SEARCH("ENABLED",K1796)))</formula>
    </cfRule>
  </conditionalFormatting>
  <conditionalFormatting sqref="J1796">
    <cfRule type="containsText" dxfId="609" priority="1022" operator="containsText" text="DISABLED">
      <formula>NOT(ISERROR(SEARCH("DISABLED",J1796)))</formula>
    </cfRule>
    <cfRule type="containsText" dxfId="608" priority="1023" operator="containsText" text="ENABLED">
      <formula>NOT(ISERROR(SEARCH("ENABLED",J1796)))</formula>
    </cfRule>
  </conditionalFormatting>
  <conditionalFormatting sqref="AA1796">
    <cfRule type="notContainsBlanks" dxfId="607" priority="1028">
      <formula>LEN(TRIM(AA1796))&gt;0</formula>
    </cfRule>
  </conditionalFormatting>
  <conditionalFormatting sqref="AD1796">
    <cfRule type="notContainsText" dxfId="606" priority="1027" operator="notContains" text="//">
      <formula>ISERROR(SEARCH("//",AD1796))</formula>
    </cfRule>
  </conditionalFormatting>
  <conditionalFormatting sqref="AA1798:AA1802">
    <cfRule type="notContainsBlanks" dxfId="605" priority="1012">
      <formula>LEN(TRIM(AA1798))&gt;0</formula>
    </cfRule>
  </conditionalFormatting>
  <conditionalFormatting sqref="AD1798:AD1802">
    <cfRule type="notContainsText" dxfId="604" priority="1008" operator="notContains" text="//">
      <formula>ISERROR(SEARCH("//",AD1798))</formula>
    </cfRule>
  </conditionalFormatting>
  <conditionalFormatting sqref="J215">
    <cfRule type="containsText" dxfId="603" priority="1006" operator="containsText" text="DISABLED">
      <formula>NOT(ISERROR(SEARCH("DISABLED",J215)))</formula>
    </cfRule>
    <cfRule type="containsText" dxfId="602" priority="1007" operator="containsText" text="ENABLED">
      <formula>NOT(ISERROR(SEARCH("ENABLED",J215)))</formula>
    </cfRule>
  </conditionalFormatting>
  <conditionalFormatting sqref="K215:L215 N215">
    <cfRule type="containsText" dxfId="601" priority="1004" operator="containsText" text="DISABLED">
      <formula>NOT(ISERROR(SEARCH("DISABLED",K215)))</formula>
    </cfRule>
    <cfRule type="containsText" dxfId="600" priority="1005" operator="containsText" text="ENABLED">
      <formula>NOT(ISERROR(SEARCH("ENABLED",K215)))</formula>
    </cfRule>
  </conditionalFormatting>
  <conditionalFormatting sqref="J1796 J1798">
    <cfRule type="containsText" dxfId="599" priority="1002" operator="containsText" text="DISABLED">
      <formula>NOT(ISERROR(SEARCH("DISABLED",J1796)))</formula>
    </cfRule>
    <cfRule type="containsText" dxfId="598" priority="1003" operator="containsText" text="ENABLED">
      <formula>NOT(ISERROR(SEARCH("ENABLED",J1796)))</formula>
    </cfRule>
  </conditionalFormatting>
  <conditionalFormatting sqref="K1796:L1796 K1798:L1798 N1798 N1796">
    <cfRule type="containsText" dxfId="597" priority="1000" operator="containsText" text="DISABLED">
      <formula>NOT(ISERROR(SEARCH("DISABLED",K1796)))</formula>
    </cfRule>
    <cfRule type="containsText" dxfId="596" priority="1001" operator="containsText" text="ENABLED">
      <formula>NOT(ISERROR(SEARCH("ENABLED",K1796)))</formula>
    </cfRule>
  </conditionalFormatting>
  <conditionalFormatting sqref="J1853:N1855 J1882:N1882 J1889:N1891">
    <cfRule type="containsText" dxfId="595" priority="998" operator="containsText" text="DISABLED">
      <formula>NOT(ISERROR(SEARCH("DISABLED",J1853)))</formula>
    </cfRule>
    <cfRule type="containsText" dxfId="594" priority="999" operator="containsText" text="ENABLED">
      <formula>NOT(ISERROR(SEARCH("ENABLED",J1853)))</formula>
    </cfRule>
  </conditionalFormatting>
  <conditionalFormatting sqref="K1587:L1587 N1587">
    <cfRule type="containsText" dxfId="593" priority="993" operator="containsText" text="DISABLED">
      <formula>NOT(ISERROR(SEARCH("DISABLED",K1587)))</formula>
    </cfRule>
    <cfRule type="containsText" dxfId="592" priority="994" operator="containsText" text="ENABLED">
      <formula>NOT(ISERROR(SEARCH("ENABLED",K1587)))</formula>
    </cfRule>
  </conditionalFormatting>
  <conditionalFormatting sqref="J1587">
    <cfRule type="containsText" dxfId="591" priority="996" operator="containsText" text="DISABLED">
      <formula>NOT(ISERROR(SEARCH("DISABLED",J1587)))</formula>
    </cfRule>
    <cfRule type="containsText" dxfId="590" priority="997" operator="containsText" text="ENABLED">
      <formula>NOT(ISERROR(SEARCH("ENABLED",J1587)))</formula>
    </cfRule>
  </conditionalFormatting>
  <conditionalFormatting sqref="AA1587">
    <cfRule type="notContainsBlanks" dxfId="589" priority="995">
      <formula>LEN(TRIM(AA1587))&gt;0</formula>
    </cfRule>
  </conditionalFormatting>
  <conditionalFormatting sqref="AD1587">
    <cfRule type="notContainsText" dxfId="588" priority="992" operator="notContains" text="//">
      <formula>ISERROR(SEARCH("//",AD1587))</formula>
    </cfRule>
  </conditionalFormatting>
  <conditionalFormatting sqref="J1917:N1917">
    <cfRule type="containsText" dxfId="587" priority="978" operator="containsText" text="DISABLED">
      <formula>NOT(ISERROR(SEARCH("DISABLED",J1917)))</formula>
    </cfRule>
    <cfRule type="containsText" dxfId="586" priority="979" operator="containsText" text="ENABLED">
      <formula>NOT(ISERROR(SEARCH("ENABLED",J1917)))</formula>
    </cfRule>
  </conditionalFormatting>
  <conditionalFormatting sqref="AA1917">
    <cfRule type="notContainsBlanks" dxfId="585" priority="977">
      <formula>LEN(TRIM(AA1917))&gt;0</formula>
    </cfRule>
  </conditionalFormatting>
  <conditionalFormatting sqref="AD1917">
    <cfRule type="notContainsText" dxfId="584" priority="976" operator="notContains" text="//">
      <formula>ISERROR(SEARCH("//",AD1917))</formula>
    </cfRule>
  </conditionalFormatting>
  <conditionalFormatting sqref="J1856:J1870">
    <cfRule type="containsText" dxfId="583" priority="904" operator="containsText" text="DISABLED">
      <formula>NOT(ISERROR(SEARCH("DISABLED",J1856)))</formula>
    </cfRule>
    <cfRule type="containsText" dxfId="582" priority="905" operator="containsText" text="ENABLED">
      <formula>NOT(ISERROR(SEARCH("ENABLED",J1856)))</formula>
    </cfRule>
  </conditionalFormatting>
  <conditionalFormatting sqref="AA1856:AA1870">
    <cfRule type="notContainsBlanks" dxfId="581" priority="903">
      <formula>LEN(TRIM(AA1856))&gt;0</formula>
    </cfRule>
  </conditionalFormatting>
  <conditionalFormatting sqref="K1856:N1870">
    <cfRule type="containsText" dxfId="580" priority="901" operator="containsText" text="DISABLED">
      <formula>NOT(ISERROR(SEARCH("DISABLED",K1856)))</formula>
    </cfRule>
    <cfRule type="containsText" dxfId="579" priority="902" operator="containsText" text="ENABLED">
      <formula>NOT(ISERROR(SEARCH("ENABLED",K1856)))</formula>
    </cfRule>
  </conditionalFormatting>
  <conditionalFormatting sqref="AD1856:AD1870">
    <cfRule type="notContainsText" dxfId="578" priority="900" operator="notContains" text="//">
      <formula>ISERROR(SEARCH("//",AD1856))</formula>
    </cfRule>
  </conditionalFormatting>
  <conditionalFormatting sqref="J1872:J1874">
    <cfRule type="containsText" dxfId="577" priority="898" operator="containsText" text="DISABLED">
      <formula>NOT(ISERROR(SEARCH("DISABLED",J1872)))</formula>
    </cfRule>
    <cfRule type="containsText" dxfId="576" priority="899" operator="containsText" text="ENABLED">
      <formula>NOT(ISERROR(SEARCH("ENABLED",J1872)))</formula>
    </cfRule>
  </conditionalFormatting>
  <conditionalFormatting sqref="AA1872:AA1874">
    <cfRule type="notContainsBlanks" dxfId="575" priority="897">
      <formula>LEN(TRIM(AA1872))&gt;0</formula>
    </cfRule>
  </conditionalFormatting>
  <conditionalFormatting sqref="K1872:N1874">
    <cfRule type="containsText" dxfId="574" priority="895" operator="containsText" text="DISABLED">
      <formula>NOT(ISERROR(SEARCH("DISABLED",K1872)))</formula>
    </cfRule>
    <cfRule type="containsText" dxfId="573" priority="896" operator="containsText" text="ENABLED">
      <formula>NOT(ISERROR(SEARCH("ENABLED",K1872)))</formula>
    </cfRule>
  </conditionalFormatting>
  <conditionalFormatting sqref="AD1872:AD1874">
    <cfRule type="notContainsText" dxfId="572" priority="894" operator="notContains" text="//">
      <formula>ISERROR(SEARCH("//",AD1872))</formula>
    </cfRule>
  </conditionalFormatting>
  <conditionalFormatting sqref="J1874:J1882">
    <cfRule type="containsText" dxfId="571" priority="892" operator="containsText" text="DISABLED">
      <formula>NOT(ISERROR(SEARCH("DISABLED",J1874)))</formula>
    </cfRule>
    <cfRule type="containsText" dxfId="570" priority="893" operator="containsText" text="ENABLED">
      <formula>NOT(ISERROR(SEARCH("ENABLED",J1874)))</formula>
    </cfRule>
  </conditionalFormatting>
  <conditionalFormatting sqref="AA1874:AA1882">
    <cfRule type="notContainsBlanks" dxfId="569" priority="891">
      <formula>LEN(TRIM(AA1874))&gt;0</formula>
    </cfRule>
  </conditionalFormatting>
  <conditionalFormatting sqref="K1874:N1882">
    <cfRule type="containsText" dxfId="568" priority="889" operator="containsText" text="DISABLED">
      <formula>NOT(ISERROR(SEARCH("DISABLED",K1874)))</formula>
    </cfRule>
    <cfRule type="containsText" dxfId="567" priority="890" operator="containsText" text="ENABLED">
      <formula>NOT(ISERROR(SEARCH("ENABLED",K1874)))</formula>
    </cfRule>
  </conditionalFormatting>
  <conditionalFormatting sqref="AD1874:AD1882">
    <cfRule type="notContainsText" dxfId="566" priority="888" operator="notContains" text="//">
      <formula>ISERROR(SEARCH("//",AD1874))</formula>
    </cfRule>
  </conditionalFormatting>
  <conditionalFormatting sqref="J1871:N1871">
    <cfRule type="containsText" dxfId="565" priority="886" operator="containsText" text="DISABLED">
      <formula>NOT(ISERROR(SEARCH("DISABLED",J1871)))</formula>
    </cfRule>
    <cfRule type="containsText" dxfId="564" priority="887" operator="containsText" text="ENABLED">
      <formula>NOT(ISERROR(SEARCH("ENABLED",J1871)))</formula>
    </cfRule>
  </conditionalFormatting>
  <conditionalFormatting sqref="AA1871">
    <cfRule type="notContainsBlanks" dxfId="563" priority="885">
      <formula>LEN(TRIM(AA1871))&gt;0</formula>
    </cfRule>
  </conditionalFormatting>
  <conditionalFormatting sqref="AD1871">
    <cfRule type="notContainsText" dxfId="562" priority="884" operator="notContains" text="//">
      <formula>ISERROR(SEARCH("//",AD1871))</formula>
    </cfRule>
  </conditionalFormatting>
  <conditionalFormatting sqref="J1885">
    <cfRule type="containsText" dxfId="561" priority="882" operator="containsText" text="DISABLED">
      <formula>NOT(ISERROR(SEARCH("DISABLED",J1885)))</formula>
    </cfRule>
    <cfRule type="containsText" dxfId="560" priority="883" operator="containsText" text="ENABLED">
      <formula>NOT(ISERROR(SEARCH("ENABLED",J1885)))</formula>
    </cfRule>
  </conditionalFormatting>
  <conditionalFormatting sqref="AA1885">
    <cfRule type="notContainsBlanks" dxfId="559" priority="881">
      <formula>LEN(TRIM(AA1885))&gt;0</formula>
    </cfRule>
  </conditionalFormatting>
  <conditionalFormatting sqref="K1885:N1885">
    <cfRule type="containsText" dxfId="558" priority="879" operator="containsText" text="DISABLED">
      <formula>NOT(ISERROR(SEARCH("DISABLED",K1885)))</formula>
    </cfRule>
    <cfRule type="containsText" dxfId="557" priority="880" operator="containsText" text="ENABLED">
      <formula>NOT(ISERROR(SEARCH("ENABLED",K1885)))</formula>
    </cfRule>
  </conditionalFormatting>
  <conditionalFormatting sqref="AD1885">
    <cfRule type="notContainsText" dxfId="556" priority="878" operator="notContains" text="//">
      <formula>ISERROR(SEARCH("//",AD1885))</formula>
    </cfRule>
  </conditionalFormatting>
  <conditionalFormatting sqref="AA1883">
    <cfRule type="notContainsBlanks" dxfId="555" priority="875">
      <formula>LEN(TRIM(AA1883))&gt;0</formula>
    </cfRule>
  </conditionalFormatting>
  <conditionalFormatting sqref="J1883:N1883">
    <cfRule type="containsText" dxfId="554" priority="876" operator="containsText" text="DISABLED">
      <formula>NOT(ISERROR(SEARCH("DISABLED",J1883)))</formula>
    </cfRule>
    <cfRule type="containsText" dxfId="553" priority="877" operator="containsText" text="ENABLED">
      <formula>NOT(ISERROR(SEARCH("ENABLED",J1883)))</formula>
    </cfRule>
  </conditionalFormatting>
  <conditionalFormatting sqref="AD1883">
    <cfRule type="notContainsText" dxfId="552" priority="874" operator="notContains" text="//">
      <formula>ISERROR(SEARCH("//",AD1883))</formula>
    </cfRule>
  </conditionalFormatting>
  <conditionalFormatting sqref="J1884:N1884">
    <cfRule type="containsText" dxfId="551" priority="872" operator="containsText" text="DISABLED">
      <formula>NOT(ISERROR(SEARCH("DISABLED",J1884)))</formula>
    </cfRule>
    <cfRule type="containsText" dxfId="550" priority="873" operator="containsText" text="ENABLED">
      <formula>NOT(ISERROR(SEARCH("ENABLED",J1884)))</formula>
    </cfRule>
  </conditionalFormatting>
  <conditionalFormatting sqref="AA1884">
    <cfRule type="notContainsBlanks" dxfId="549" priority="871">
      <formula>LEN(TRIM(AA1884))&gt;0</formula>
    </cfRule>
  </conditionalFormatting>
  <conditionalFormatting sqref="AD1884">
    <cfRule type="notContainsText" dxfId="548" priority="870" operator="notContains" text="//">
      <formula>ISERROR(SEARCH("//",AD1884))</formula>
    </cfRule>
  </conditionalFormatting>
  <conditionalFormatting sqref="J1884:N1884">
    <cfRule type="containsText" dxfId="547" priority="868" operator="containsText" text="DISABLED">
      <formula>NOT(ISERROR(SEARCH("DISABLED",J1884)))</formula>
    </cfRule>
    <cfRule type="containsText" dxfId="546" priority="869" operator="containsText" text="ENABLED">
      <formula>NOT(ISERROR(SEARCH("ENABLED",J1884)))</formula>
    </cfRule>
  </conditionalFormatting>
  <conditionalFormatting sqref="AA1884">
    <cfRule type="notContainsBlanks" dxfId="545" priority="867">
      <formula>LEN(TRIM(AA1884))&gt;0</formula>
    </cfRule>
  </conditionalFormatting>
  <conditionalFormatting sqref="AD1884">
    <cfRule type="notContainsText" dxfId="544" priority="866" operator="notContains" text="//">
      <formula>ISERROR(SEARCH("//",AD1884))</formula>
    </cfRule>
  </conditionalFormatting>
  <conditionalFormatting sqref="J1885:N1885">
    <cfRule type="containsText" dxfId="543" priority="864" operator="containsText" text="DISABLED">
      <formula>NOT(ISERROR(SEARCH("DISABLED",J1885)))</formula>
    </cfRule>
    <cfRule type="containsText" dxfId="542" priority="865" operator="containsText" text="ENABLED">
      <formula>NOT(ISERROR(SEARCH("ENABLED",J1885)))</formula>
    </cfRule>
  </conditionalFormatting>
  <conditionalFormatting sqref="AA1885">
    <cfRule type="notContainsBlanks" dxfId="541" priority="863">
      <formula>LEN(TRIM(AA1885))&gt;0</formula>
    </cfRule>
  </conditionalFormatting>
  <conditionalFormatting sqref="AD1885">
    <cfRule type="notContainsText" dxfId="540" priority="862" operator="notContains" text="//">
      <formula>ISERROR(SEARCH("//",AD1885))</formula>
    </cfRule>
  </conditionalFormatting>
  <conditionalFormatting sqref="J1887:N1887">
    <cfRule type="containsText" dxfId="539" priority="860" operator="containsText" text="DISABLED">
      <formula>NOT(ISERROR(SEARCH("DISABLED",J1887)))</formula>
    </cfRule>
    <cfRule type="containsText" dxfId="538" priority="861" operator="containsText" text="ENABLED">
      <formula>NOT(ISERROR(SEARCH("ENABLED",J1887)))</formula>
    </cfRule>
  </conditionalFormatting>
  <conditionalFormatting sqref="AA1887">
    <cfRule type="notContainsBlanks" dxfId="537" priority="859">
      <formula>LEN(TRIM(AA1887))&gt;0</formula>
    </cfRule>
  </conditionalFormatting>
  <conditionalFormatting sqref="AD1887">
    <cfRule type="notContainsText" dxfId="536" priority="858" operator="notContains" text="//">
      <formula>ISERROR(SEARCH("//",AD1887))</formula>
    </cfRule>
  </conditionalFormatting>
  <conditionalFormatting sqref="K1886:N1886">
    <cfRule type="containsText" dxfId="535" priority="856" operator="containsText" text="DISABLED">
      <formula>NOT(ISERROR(SEARCH("DISABLED",K1886)))</formula>
    </cfRule>
    <cfRule type="containsText" dxfId="534" priority="857" operator="containsText" text="ENABLED">
      <formula>NOT(ISERROR(SEARCH("ENABLED",K1886)))</formula>
    </cfRule>
  </conditionalFormatting>
  <conditionalFormatting sqref="AA1886">
    <cfRule type="notContainsBlanks" dxfId="533" priority="855">
      <formula>LEN(TRIM(AA1886))&gt;0</formula>
    </cfRule>
  </conditionalFormatting>
  <conditionalFormatting sqref="AD1886">
    <cfRule type="notContainsText" dxfId="532" priority="854" operator="notContains" text="//">
      <formula>ISERROR(SEARCH("//",AD1886))</formula>
    </cfRule>
  </conditionalFormatting>
  <conditionalFormatting sqref="J1886">
    <cfRule type="containsText" dxfId="531" priority="852" operator="containsText" text="DISABLED">
      <formula>NOT(ISERROR(SEARCH("DISABLED",J1886)))</formula>
    </cfRule>
    <cfRule type="containsText" dxfId="530" priority="853" operator="containsText" text="ENABLED">
      <formula>NOT(ISERROR(SEARCH("ENABLED",J1886)))</formula>
    </cfRule>
  </conditionalFormatting>
  <conditionalFormatting sqref="AA1842">
    <cfRule type="notContainsBlanks" dxfId="529" priority="821">
      <formula>LEN(TRIM(AA1842))&gt;0</formula>
    </cfRule>
  </conditionalFormatting>
  <conditionalFormatting sqref="AD1842">
    <cfRule type="notContainsText" dxfId="528" priority="820" operator="notContains" text="//">
      <formula>ISERROR(SEARCH("//",AD1842))</formula>
    </cfRule>
  </conditionalFormatting>
  <conditionalFormatting sqref="J1842">
    <cfRule type="containsText" dxfId="527" priority="818" operator="containsText" text="DISABLED">
      <formula>NOT(ISERROR(SEARCH("DISABLED",J1842)))</formula>
    </cfRule>
    <cfRule type="containsText" dxfId="526" priority="819" operator="containsText" text="ENABLED">
      <formula>NOT(ISERROR(SEARCH("ENABLED",J1842)))</formula>
    </cfRule>
  </conditionalFormatting>
  <conditionalFormatting sqref="AA1842">
    <cfRule type="notContainsBlanks" dxfId="525" priority="817">
      <formula>LEN(TRIM(AA1842))&gt;0</formula>
    </cfRule>
  </conditionalFormatting>
  <conditionalFormatting sqref="K1842:N1842">
    <cfRule type="containsText" dxfId="524" priority="815" operator="containsText" text="DISABLED">
      <formula>NOT(ISERROR(SEARCH("DISABLED",K1842)))</formula>
    </cfRule>
    <cfRule type="containsText" dxfId="523" priority="816" operator="containsText" text="ENABLED">
      <formula>NOT(ISERROR(SEARCH("ENABLED",K1842)))</formula>
    </cfRule>
  </conditionalFormatting>
  <conditionalFormatting sqref="AD1842">
    <cfRule type="notContainsText" dxfId="522" priority="814" operator="notContains" text="//">
      <formula>ISERROR(SEARCH("//",AD1842))</formula>
    </cfRule>
  </conditionalFormatting>
  <conditionalFormatting sqref="J1842">
    <cfRule type="containsText" dxfId="521" priority="812" operator="containsText" text="DISABLED">
      <formula>NOT(ISERROR(SEARCH("DISABLED",J1842)))</formula>
    </cfRule>
    <cfRule type="containsText" dxfId="520" priority="813" operator="containsText" text="ENABLED">
      <formula>NOT(ISERROR(SEARCH("ENABLED",J1842)))</formula>
    </cfRule>
  </conditionalFormatting>
  <conditionalFormatting sqref="K1842:N1842">
    <cfRule type="containsText" dxfId="519" priority="810" operator="containsText" text="DISABLED">
      <formula>NOT(ISERROR(SEARCH("DISABLED",K1842)))</formula>
    </cfRule>
    <cfRule type="containsText" dxfId="518" priority="811" operator="containsText" text="ENABLED">
      <formula>NOT(ISERROR(SEARCH("ENABLED",K1842)))</formula>
    </cfRule>
  </conditionalFormatting>
  <conditionalFormatting sqref="AA2086">
    <cfRule type="notContainsBlanks" dxfId="517" priority="809">
      <formula>LEN(TRIM(AA2086))&gt;0</formula>
    </cfRule>
  </conditionalFormatting>
  <conditionalFormatting sqref="AD2086">
    <cfRule type="notContainsText" dxfId="516" priority="808" operator="notContains" text="//">
      <formula>ISERROR(SEARCH("//",AD2086))</formula>
    </cfRule>
  </conditionalFormatting>
  <conditionalFormatting sqref="K2086:L2086 N2086">
    <cfRule type="containsText" dxfId="515" priority="806" operator="containsText" text="DISABLED">
      <formula>NOT(ISERROR(SEARCH("DISABLED",K2086)))</formula>
    </cfRule>
    <cfRule type="containsText" dxfId="514" priority="807" operator="containsText" text="ENABLED">
      <formula>NOT(ISERROR(SEARCH("ENABLED",K2086)))</formula>
    </cfRule>
  </conditionalFormatting>
  <conditionalFormatting sqref="AA2086">
    <cfRule type="notContainsBlanks" dxfId="513" priority="805">
      <formula>LEN(TRIM(AA2086))&gt;0</formula>
    </cfRule>
  </conditionalFormatting>
  <conditionalFormatting sqref="AD2086">
    <cfRule type="notContainsText" dxfId="512" priority="804" operator="notContains" text="//">
      <formula>ISERROR(SEARCH("//",AD2086))</formula>
    </cfRule>
  </conditionalFormatting>
  <conditionalFormatting sqref="J2086">
    <cfRule type="containsText" dxfId="511" priority="802" operator="containsText" text="DISABLED">
      <formula>NOT(ISERROR(SEARCH("DISABLED",J2086)))</formula>
    </cfRule>
    <cfRule type="containsText" dxfId="510" priority="803" operator="containsText" text="ENABLED">
      <formula>NOT(ISERROR(SEARCH("ENABLED",J2086)))</formula>
    </cfRule>
  </conditionalFormatting>
  <conditionalFormatting sqref="AA1439">
    <cfRule type="notContainsBlanks" dxfId="509" priority="801">
      <formula>LEN(TRIM(AA1439))&gt;0</formula>
    </cfRule>
  </conditionalFormatting>
  <conditionalFormatting sqref="K1439:L1439 N1439">
    <cfRule type="containsText" dxfId="508" priority="796" operator="containsText" text="DISABLED">
      <formula>NOT(ISERROR(SEARCH("DISABLED",K1439)))</formula>
    </cfRule>
    <cfRule type="containsText" dxfId="507" priority="797" operator="containsText" text="ENABLED">
      <formula>NOT(ISERROR(SEARCH("ENABLED",K1439)))</formula>
    </cfRule>
  </conditionalFormatting>
  <conditionalFormatting sqref="J1439">
    <cfRule type="containsText" dxfId="506" priority="799" operator="containsText" text="DISABLED">
      <formula>NOT(ISERROR(SEARCH("DISABLED",J1439)))</formula>
    </cfRule>
    <cfRule type="containsText" dxfId="505" priority="800" operator="containsText" text="ENABLED">
      <formula>NOT(ISERROR(SEARCH("ENABLED",J1439)))</formula>
    </cfRule>
  </conditionalFormatting>
  <conditionalFormatting sqref="AA1439">
    <cfRule type="notContainsBlanks" dxfId="504" priority="798">
      <formula>LEN(TRIM(AA1439))&gt;0</formula>
    </cfRule>
  </conditionalFormatting>
  <conditionalFormatting sqref="AD1439">
    <cfRule type="notContainsText" dxfId="503" priority="795" operator="notContains" text="//">
      <formula>ISERROR(SEARCH("//",AD1439))</formula>
    </cfRule>
  </conditionalFormatting>
  <conditionalFormatting sqref="AA1199">
    <cfRule type="notContainsBlanks" dxfId="502" priority="794">
      <formula>LEN(TRIM(AA1199))&gt;0</formula>
    </cfRule>
  </conditionalFormatting>
  <conditionalFormatting sqref="J1199">
    <cfRule type="containsText" dxfId="501" priority="792" operator="containsText" text="DISABLED">
      <formula>NOT(ISERROR(SEARCH("DISABLED",J1199)))</formula>
    </cfRule>
    <cfRule type="containsText" dxfId="500" priority="793" operator="containsText" text="ENABLED">
      <formula>NOT(ISERROR(SEARCH("ENABLED",J1199)))</formula>
    </cfRule>
  </conditionalFormatting>
  <conditionalFormatting sqref="AA1199">
    <cfRule type="notContainsBlanks" dxfId="499" priority="791">
      <formula>LEN(TRIM(AA1199))&gt;0</formula>
    </cfRule>
  </conditionalFormatting>
  <conditionalFormatting sqref="K1199:L1199 N1199">
    <cfRule type="containsText" dxfId="498" priority="789" operator="containsText" text="DISABLED">
      <formula>NOT(ISERROR(SEARCH("DISABLED",K1199)))</formula>
    </cfRule>
    <cfRule type="containsText" dxfId="497" priority="790" operator="containsText" text="ENABLED">
      <formula>NOT(ISERROR(SEARCH("ENABLED",K1199)))</formula>
    </cfRule>
  </conditionalFormatting>
  <conditionalFormatting sqref="AD1199">
    <cfRule type="notContainsText" dxfId="496" priority="788" operator="notContains" text="//">
      <formula>ISERROR(SEARCH("//",AD1199))</formula>
    </cfRule>
  </conditionalFormatting>
  <conditionalFormatting sqref="AA2087:AA2089">
    <cfRule type="notContainsBlanks" dxfId="495" priority="787">
      <formula>LEN(TRIM(AA2087))&gt;0</formula>
    </cfRule>
  </conditionalFormatting>
  <conditionalFormatting sqref="AD2087:AD2089">
    <cfRule type="notContainsText" dxfId="494" priority="786" operator="notContains" text="//">
      <formula>ISERROR(SEARCH("//",AD2087))</formula>
    </cfRule>
  </conditionalFormatting>
  <conditionalFormatting sqref="AA2087:AA2089">
    <cfRule type="notContainsBlanks" dxfId="493" priority="785">
      <formula>LEN(TRIM(AA2087))&gt;0</formula>
    </cfRule>
  </conditionalFormatting>
  <conditionalFormatting sqref="AD2087:AD2089">
    <cfRule type="notContainsText" dxfId="492" priority="784" operator="notContains" text="//">
      <formula>ISERROR(SEARCH("//",AD2087))</formula>
    </cfRule>
  </conditionalFormatting>
  <conditionalFormatting sqref="J2087:J2089">
    <cfRule type="containsText" dxfId="491" priority="782" operator="containsText" text="DISABLED">
      <formula>NOT(ISERROR(SEARCH("DISABLED",J2087)))</formula>
    </cfRule>
    <cfRule type="containsText" dxfId="490" priority="783" operator="containsText" text="ENABLED">
      <formula>NOT(ISERROR(SEARCH("ENABLED",J2087)))</formula>
    </cfRule>
  </conditionalFormatting>
  <conditionalFormatting sqref="K2087:N2089">
    <cfRule type="containsText" dxfId="489" priority="780" operator="containsText" text="DISABLED">
      <formula>NOT(ISERROR(SEARCH("DISABLED",K2087)))</formula>
    </cfRule>
    <cfRule type="containsText" dxfId="488" priority="781" operator="containsText" text="ENABLED">
      <formula>NOT(ISERROR(SEARCH("ENABLED",K2087)))</formula>
    </cfRule>
  </conditionalFormatting>
  <conditionalFormatting sqref="AA2090:AA2092">
    <cfRule type="notContainsBlanks" dxfId="487" priority="779">
      <formula>LEN(TRIM(AA2090))&gt;0</formula>
    </cfRule>
  </conditionalFormatting>
  <conditionalFormatting sqref="AD2090:AD2092">
    <cfRule type="notContainsText" dxfId="486" priority="778" operator="notContains" text="//">
      <formula>ISERROR(SEARCH("//",AD2090))</formula>
    </cfRule>
  </conditionalFormatting>
  <conditionalFormatting sqref="J2090:J2092">
    <cfRule type="containsText" dxfId="485" priority="776" operator="containsText" text="DISABLED">
      <formula>NOT(ISERROR(SEARCH("DISABLED",J2090)))</formula>
    </cfRule>
    <cfRule type="containsText" dxfId="484" priority="777" operator="containsText" text="ENABLED">
      <formula>NOT(ISERROR(SEARCH("ENABLED",J2090)))</formula>
    </cfRule>
  </conditionalFormatting>
  <conditionalFormatting sqref="AA2090:AA2092">
    <cfRule type="notContainsBlanks" dxfId="483" priority="775">
      <formula>LEN(TRIM(AA2090))&gt;0</formula>
    </cfRule>
  </conditionalFormatting>
  <conditionalFormatting sqref="K2090:N2092">
    <cfRule type="containsText" dxfId="482" priority="773" operator="containsText" text="DISABLED">
      <formula>NOT(ISERROR(SEARCH("DISABLED",K2090)))</formula>
    </cfRule>
    <cfRule type="containsText" dxfId="481" priority="774" operator="containsText" text="ENABLED">
      <formula>NOT(ISERROR(SEARCH("ENABLED",K2090)))</formula>
    </cfRule>
  </conditionalFormatting>
  <conditionalFormatting sqref="AD2090:AD2092">
    <cfRule type="notContainsText" dxfId="480" priority="772" operator="notContains" text="//">
      <formula>ISERROR(SEARCH("//",AD2090))</formula>
    </cfRule>
  </conditionalFormatting>
  <conditionalFormatting sqref="J2090:J2092">
    <cfRule type="containsText" dxfId="479" priority="770" operator="containsText" text="DISABLED">
      <formula>NOT(ISERROR(SEARCH("DISABLED",J2090)))</formula>
    </cfRule>
    <cfRule type="containsText" dxfId="478" priority="771" operator="containsText" text="ENABLED">
      <formula>NOT(ISERROR(SEARCH("ENABLED",J2090)))</formula>
    </cfRule>
  </conditionalFormatting>
  <conditionalFormatting sqref="K2090:N2092">
    <cfRule type="containsText" dxfId="477" priority="768" operator="containsText" text="DISABLED">
      <formula>NOT(ISERROR(SEARCH("DISABLED",K2090)))</formula>
    </cfRule>
    <cfRule type="containsText" dxfId="476" priority="769" operator="containsText" text="ENABLED">
      <formula>NOT(ISERROR(SEARCH("ENABLED",K2090)))</formula>
    </cfRule>
  </conditionalFormatting>
  <conditionalFormatting sqref="J2092">
    <cfRule type="containsText" dxfId="475" priority="766" operator="containsText" text="DISABLED">
      <formula>NOT(ISERROR(SEARCH("DISABLED",J2092)))</formula>
    </cfRule>
    <cfRule type="containsText" dxfId="474" priority="767" operator="containsText" text="ENABLED">
      <formula>NOT(ISERROR(SEARCH("ENABLED",J2092)))</formula>
    </cfRule>
  </conditionalFormatting>
  <conditionalFormatting sqref="AA2092">
    <cfRule type="notContainsBlanks" dxfId="473" priority="765">
      <formula>LEN(TRIM(AA2092))&gt;0</formula>
    </cfRule>
  </conditionalFormatting>
  <conditionalFormatting sqref="K2092:N2092">
    <cfRule type="containsText" dxfId="472" priority="763" operator="containsText" text="DISABLED">
      <formula>NOT(ISERROR(SEARCH("DISABLED",K2092)))</formula>
    </cfRule>
    <cfRule type="containsText" dxfId="471" priority="764" operator="containsText" text="ENABLED">
      <formula>NOT(ISERROR(SEARCH("ENABLED",K2092)))</formula>
    </cfRule>
  </conditionalFormatting>
  <conditionalFormatting sqref="AD2092">
    <cfRule type="notContainsText" dxfId="470" priority="762" operator="notContains" text="//">
      <formula>ISERROR(SEARCH("//",AD2092))</formula>
    </cfRule>
  </conditionalFormatting>
  <conditionalFormatting sqref="J2092">
    <cfRule type="containsText" dxfId="469" priority="760" operator="containsText" text="DISABLED">
      <formula>NOT(ISERROR(SEARCH("DISABLED",J2092)))</formula>
    </cfRule>
    <cfRule type="containsText" dxfId="468" priority="761" operator="containsText" text="ENABLED">
      <formula>NOT(ISERROR(SEARCH("ENABLED",J2092)))</formula>
    </cfRule>
  </conditionalFormatting>
  <conditionalFormatting sqref="K2092:N2092">
    <cfRule type="containsText" dxfId="467" priority="758" operator="containsText" text="DISABLED">
      <formula>NOT(ISERROR(SEARCH("DISABLED",K2092)))</formula>
    </cfRule>
    <cfRule type="containsText" dxfId="466" priority="759" operator="containsText" text="ENABLED">
      <formula>NOT(ISERROR(SEARCH("ENABLED",K2092)))</formula>
    </cfRule>
  </conditionalFormatting>
  <conditionalFormatting sqref="J1798">
    <cfRule type="containsText" dxfId="465" priority="752" operator="containsText" text="DISABLED">
      <formula>NOT(ISERROR(SEARCH("DISABLED",J1798)))</formula>
    </cfRule>
    <cfRule type="containsText" dxfId="464" priority="753" operator="containsText" text="ENABLED">
      <formula>NOT(ISERROR(SEARCH("ENABLED",J1798)))</formula>
    </cfRule>
  </conditionalFormatting>
  <conditionalFormatting sqref="J1798">
    <cfRule type="containsText" dxfId="463" priority="750" operator="containsText" text="DISABLED">
      <formula>NOT(ISERROR(SEARCH("DISABLED",J1798)))</formula>
    </cfRule>
    <cfRule type="containsText" dxfId="462" priority="751" operator="containsText" text="ENABLED">
      <formula>NOT(ISERROR(SEARCH("ENABLED",J1798)))</formula>
    </cfRule>
  </conditionalFormatting>
  <conditionalFormatting sqref="AA1802">
    <cfRule type="notContainsBlanks" dxfId="461" priority="747">
      <formula>LEN(TRIM(AA1802))&gt;0</formula>
    </cfRule>
  </conditionalFormatting>
  <conditionalFormatting sqref="AD1802">
    <cfRule type="notContainsText" dxfId="460" priority="744" operator="notContains" text="//">
      <formula>ISERROR(SEARCH("//",AD1802))</formula>
    </cfRule>
  </conditionalFormatting>
  <conditionalFormatting sqref="AA1801">
    <cfRule type="notContainsBlanks" dxfId="459" priority="727">
      <formula>LEN(TRIM(AA1801))&gt;0</formula>
    </cfRule>
  </conditionalFormatting>
  <conditionalFormatting sqref="AD1801">
    <cfRule type="notContainsText" dxfId="458" priority="724" operator="notContains" text="//">
      <formula>ISERROR(SEARCH("//",AD1801))</formula>
    </cfRule>
  </conditionalFormatting>
  <conditionalFormatting sqref="AA1802">
    <cfRule type="notContainsBlanks" dxfId="457" priority="712">
      <formula>LEN(TRIM(AA1802))&gt;0</formula>
    </cfRule>
  </conditionalFormatting>
  <conditionalFormatting sqref="AD1802">
    <cfRule type="notContainsText" dxfId="456" priority="709" operator="notContains" text="//">
      <formula>ISERROR(SEARCH("//",AD1802))</formula>
    </cfRule>
  </conditionalFormatting>
  <conditionalFormatting sqref="K1766:L1768 N1766:N1768">
    <cfRule type="containsText" dxfId="455" priority="665" operator="containsText" text="DISABLED">
      <formula>NOT(ISERROR(SEARCH("DISABLED",K1766)))</formula>
    </cfRule>
    <cfRule type="containsText" dxfId="454" priority="666" operator="containsText" text="ENABLED">
      <formula>NOT(ISERROR(SEARCH("ENABLED",K1766)))</formula>
    </cfRule>
  </conditionalFormatting>
  <conditionalFormatting sqref="J1766:J1768">
    <cfRule type="containsText" dxfId="453" priority="663" operator="containsText" text="DISABLED">
      <formula>NOT(ISERROR(SEARCH("DISABLED",J1766)))</formula>
    </cfRule>
    <cfRule type="containsText" dxfId="452" priority="664" operator="containsText" text="ENABLED">
      <formula>NOT(ISERROR(SEARCH("ENABLED",J1766)))</formula>
    </cfRule>
  </conditionalFormatting>
  <conditionalFormatting sqref="K1611:L1611 N1611">
    <cfRule type="containsText" dxfId="451" priority="661" operator="containsText" text="DISABLED">
      <formula>NOT(ISERROR(SEARCH("DISABLED",K1611)))</formula>
    </cfRule>
    <cfRule type="containsText" dxfId="450" priority="662" operator="containsText" text="ENABLED">
      <formula>NOT(ISERROR(SEARCH("ENABLED",K1611)))</formula>
    </cfRule>
  </conditionalFormatting>
  <conditionalFormatting sqref="J1611">
    <cfRule type="containsText" dxfId="449" priority="659" operator="containsText" text="DISABLED">
      <formula>NOT(ISERROR(SEARCH("DISABLED",J1611)))</formula>
    </cfRule>
    <cfRule type="containsText" dxfId="448" priority="660" operator="containsText" text="ENABLED">
      <formula>NOT(ISERROR(SEARCH("ENABLED",J1611)))</formula>
    </cfRule>
  </conditionalFormatting>
  <conditionalFormatting sqref="K1684:L1684 N1684">
    <cfRule type="containsText" dxfId="447" priority="648" operator="containsText" text="DISABLED">
      <formula>NOT(ISERROR(SEARCH("DISABLED",K1684)))</formula>
    </cfRule>
    <cfRule type="containsText" dxfId="446" priority="649" operator="containsText" text="ENABLED">
      <formula>NOT(ISERROR(SEARCH("ENABLED",K1684)))</formula>
    </cfRule>
  </conditionalFormatting>
  <conditionalFormatting sqref="AA1684">
    <cfRule type="notContainsBlanks" dxfId="445" priority="647">
      <formula>LEN(TRIM(AA1684))&gt;0</formula>
    </cfRule>
  </conditionalFormatting>
  <conditionalFormatting sqref="AD1684">
    <cfRule type="notContainsText" dxfId="444" priority="646" operator="notContains" text="//">
      <formula>ISERROR(SEARCH("//",AD1684))</formula>
    </cfRule>
  </conditionalFormatting>
  <conditionalFormatting sqref="J1684">
    <cfRule type="containsText" dxfId="443" priority="644" operator="containsText" text="DISABLED">
      <formula>NOT(ISERROR(SEARCH("DISABLED",J1684)))</formula>
    </cfRule>
    <cfRule type="containsText" dxfId="442" priority="645" operator="containsText" text="ENABLED">
      <formula>NOT(ISERROR(SEARCH("ENABLED",J1684)))</formula>
    </cfRule>
  </conditionalFormatting>
  <conditionalFormatting sqref="J1948">
    <cfRule type="containsText" dxfId="441" priority="624" operator="containsText" text="DISABLED">
      <formula>NOT(ISERROR(SEARCH("DISABLED",J1948)))</formula>
    </cfRule>
    <cfRule type="containsText" dxfId="440" priority="625" operator="containsText" text="ENABLED">
      <formula>NOT(ISERROR(SEARCH("ENABLED",J1948)))</formula>
    </cfRule>
  </conditionalFormatting>
  <conditionalFormatting sqref="AA1948">
    <cfRule type="notContainsBlanks" dxfId="439" priority="623">
      <formula>LEN(TRIM(AA1948))&gt;0</formula>
    </cfRule>
  </conditionalFormatting>
  <conditionalFormatting sqref="K1948:N1948">
    <cfRule type="containsText" dxfId="438" priority="621" operator="containsText" text="DISABLED">
      <formula>NOT(ISERROR(SEARCH("DISABLED",K1948)))</formula>
    </cfRule>
    <cfRule type="containsText" dxfId="437" priority="622" operator="containsText" text="ENABLED">
      <formula>NOT(ISERROR(SEARCH("ENABLED",K1948)))</formula>
    </cfRule>
  </conditionalFormatting>
  <conditionalFormatting sqref="AD1948">
    <cfRule type="notContainsText" dxfId="436" priority="620" operator="notContains" text="//">
      <formula>ISERROR(SEARCH("//",AD1948))</formula>
    </cfRule>
  </conditionalFormatting>
  <conditionalFormatting sqref="J1942">
    <cfRule type="containsText" dxfId="435" priority="618" operator="containsText" text="DISABLED">
      <formula>NOT(ISERROR(SEARCH("DISABLED",J1942)))</formula>
    </cfRule>
    <cfRule type="containsText" dxfId="434" priority="619" operator="containsText" text="ENABLED">
      <formula>NOT(ISERROR(SEARCH("ENABLED",J1942)))</formula>
    </cfRule>
  </conditionalFormatting>
  <conditionalFormatting sqref="AA1942">
    <cfRule type="notContainsBlanks" dxfId="433" priority="617">
      <formula>LEN(TRIM(AA1942))&gt;0</formula>
    </cfRule>
  </conditionalFormatting>
  <conditionalFormatting sqref="K1942:N1942">
    <cfRule type="containsText" dxfId="432" priority="615" operator="containsText" text="DISABLED">
      <formula>NOT(ISERROR(SEARCH("DISABLED",K1942)))</formula>
    </cfRule>
    <cfRule type="containsText" dxfId="431" priority="616" operator="containsText" text="ENABLED">
      <formula>NOT(ISERROR(SEARCH("ENABLED",K1942)))</formula>
    </cfRule>
  </conditionalFormatting>
  <conditionalFormatting sqref="AD1942">
    <cfRule type="notContainsText" dxfId="430" priority="614" operator="notContains" text="//">
      <formula>ISERROR(SEARCH("//",AD1942))</formula>
    </cfRule>
  </conditionalFormatting>
  <conditionalFormatting sqref="J1950">
    <cfRule type="containsText" dxfId="429" priority="612" operator="containsText" text="DISABLED">
      <formula>NOT(ISERROR(SEARCH("DISABLED",J1950)))</formula>
    </cfRule>
    <cfRule type="containsText" dxfId="428" priority="613" operator="containsText" text="ENABLED">
      <formula>NOT(ISERROR(SEARCH("ENABLED",J1950)))</formula>
    </cfRule>
  </conditionalFormatting>
  <conditionalFormatting sqref="AA1950">
    <cfRule type="notContainsBlanks" dxfId="427" priority="611">
      <formula>LEN(TRIM(AA1950))&gt;0</formula>
    </cfRule>
  </conditionalFormatting>
  <conditionalFormatting sqref="K1950:N1950">
    <cfRule type="containsText" dxfId="426" priority="609" operator="containsText" text="DISABLED">
      <formula>NOT(ISERROR(SEARCH("DISABLED",K1950)))</formula>
    </cfRule>
    <cfRule type="containsText" dxfId="425" priority="610" operator="containsText" text="ENABLED">
      <formula>NOT(ISERROR(SEARCH("ENABLED",K1950)))</formula>
    </cfRule>
  </conditionalFormatting>
  <conditionalFormatting sqref="AD1950">
    <cfRule type="notContainsText" dxfId="424" priority="608" operator="notContains" text="//">
      <formula>ISERROR(SEARCH("//",AD1950))</formula>
    </cfRule>
  </conditionalFormatting>
  <conditionalFormatting sqref="J1951">
    <cfRule type="containsText" dxfId="423" priority="606" operator="containsText" text="DISABLED">
      <formula>NOT(ISERROR(SEARCH("DISABLED",J1951)))</formula>
    </cfRule>
    <cfRule type="containsText" dxfId="422" priority="607" operator="containsText" text="ENABLED">
      <formula>NOT(ISERROR(SEARCH("ENABLED",J1951)))</formula>
    </cfRule>
  </conditionalFormatting>
  <conditionalFormatting sqref="AA1951">
    <cfRule type="notContainsBlanks" dxfId="421" priority="605">
      <formula>LEN(TRIM(AA1951))&gt;0</formula>
    </cfRule>
  </conditionalFormatting>
  <conditionalFormatting sqref="K1951:N1951">
    <cfRule type="containsText" dxfId="420" priority="603" operator="containsText" text="DISABLED">
      <formula>NOT(ISERROR(SEARCH("DISABLED",K1951)))</formula>
    </cfRule>
    <cfRule type="containsText" dxfId="419" priority="604" operator="containsText" text="ENABLED">
      <formula>NOT(ISERROR(SEARCH("ENABLED",K1951)))</formula>
    </cfRule>
  </conditionalFormatting>
  <conditionalFormatting sqref="AD1951">
    <cfRule type="notContainsText" dxfId="418" priority="602" operator="notContains" text="//">
      <formula>ISERROR(SEARCH("//",AD1951))</formula>
    </cfRule>
  </conditionalFormatting>
  <conditionalFormatting sqref="J1949">
    <cfRule type="containsText" dxfId="417" priority="600" operator="containsText" text="DISABLED">
      <formula>NOT(ISERROR(SEARCH("DISABLED",J1949)))</formula>
    </cfRule>
    <cfRule type="containsText" dxfId="416" priority="601" operator="containsText" text="ENABLED">
      <formula>NOT(ISERROR(SEARCH("ENABLED",J1949)))</formula>
    </cfRule>
  </conditionalFormatting>
  <conditionalFormatting sqref="AA1949">
    <cfRule type="notContainsBlanks" dxfId="415" priority="599">
      <formula>LEN(TRIM(AA1949))&gt;0</formula>
    </cfRule>
  </conditionalFormatting>
  <conditionalFormatting sqref="K1949:N1949">
    <cfRule type="containsText" dxfId="414" priority="597" operator="containsText" text="DISABLED">
      <formula>NOT(ISERROR(SEARCH("DISABLED",K1949)))</formula>
    </cfRule>
    <cfRule type="containsText" dxfId="413" priority="598" operator="containsText" text="ENABLED">
      <formula>NOT(ISERROR(SEARCH("ENABLED",K1949)))</formula>
    </cfRule>
  </conditionalFormatting>
  <conditionalFormatting sqref="AD1949">
    <cfRule type="notContainsText" dxfId="412" priority="596" operator="notContains" text="//">
      <formula>ISERROR(SEARCH("//",AD1949))</formula>
    </cfRule>
  </conditionalFormatting>
  <conditionalFormatting sqref="J1946">
    <cfRule type="containsText" dxfId="411" priority="594" operator="containsText" text="DISABLED">
      <formula>NOT(ISERROR(SEARCH("DISABLED",J1946)))</formula>
    </cfRule>
    <cfRule type="containsText" dxfId="410" priority="595" operator="containsText" text="ENABLED">
      <formula>NOT(ISERROR(SEARCH("ENABLED",J1946)))</formula>
    </cfRule>
  </conditionalFormatting>
  <conditionalFormatting sqref="AA1946">
    <cfRule type="notContainsBlanks" dxfId="409" priority="593">
      <formula>LEN(TRIM(AA1946))&gt;0</formula>
    </cfRule>
  </conditionalFormatting>
  <conditionalFormatting sqref="K1946:N1946">
    <cfRule type="containsText" dxfId="408" priority="591" operator="containsText" text="DISABLED">
      <formula>NOT(ISERROR(SEARCH("DISABLED",K1946)))</formula>
    </cfRule>
    <cfRule type="containsText" dxfId="407" priority="592" operator="containsText" text="ENABLED">
      <formula>NOT(ISERROR(SEARCH("ENABLED",K1946)))</formula>
    </cfRule>
  </conditionalFormatting>
  <conditionalFormatting sqref="AD1946">
    <cfRule type="notContainsText" dxfId="406" priority="590" operator="notContains" text="//">
      <formula>ISERROR(SEARCH("//",AD1946))</formula>
    </cfRule>
  </conditionalFormatting>
  <conditionalFormatting sqref="J1944">
    <cfRule type="containsText" dxfId="405" priority="588" operator="containsText" text="DISABLED">
      <formula>NOT(ISERROR(SEARCH("DISABLED",J1944)))</formula>
    </cfRule>
    <cfRule type="containsText" dxfId="404" priority="589" operator="containsText" text="ENABLED">
      <formula>NOT(ISERROR(SEARCH("ENABLED",J1944)))</formula>
    </cfRule>
  </conditionalFormatting>
  <conditionalFormatting sqref="AA1944">
    <cfRule type="notContainsBlanks" dxfId="403" priority="587">
      <formula>LEN(TRIM(AA1944))&gt;0</formula>
    </cfRule>
  </conditionalFormatting>
  <conditionalFormatting sqref="K1944:N1944">
    <cfRule type="containsText" dxfId="402" priority="585" operator="containsText" text="DISABLED">
      <formula>NOT(ISERROR(SEARCH("DISABLED",K1944)))</formula>
    </cfRule>
    <cfRule type="containsText" dxfId="401" priority="586" operator="containsText" text="ENABLED">
      <formula>NOT(ISERROR(SEARCH("ENABLED",K1944)))</formula>
    </cfRule>
  </conditionalFormatting>
  <conditionalFormatting sqref="AD1944">
    <cfRule type="notContainsText" dxfId="400" priority="584" operator="notContains" text="//">
      <formula>ISERROR(SEARCH("//",AD1944))</formula>
    </cfRule>
  </conditionalFormatting>
  <conditionalFormatting sqref="J1958">
    <cfRule type="containsText" dxfId="399" priority="564" operator="containsText" text="DISABLED">
      <formula>NOT(ISERROR(SEARCH("DISABLED",J1958)))</formula>
    </cfRule>
    <cfRule type="containsText" dxfId="398" priority="565" operator="containsText" text="ENABLED">
      <formula>NOT(ISERROR(SEARCH("ENABLED",J1958)))</formula>
    </cfRule>
  </conditionalFormatting>
  <conditionalFormatting sqref="AA1958">
    <cfRule type="notContainsBlanks" dxfId="397" priority="563">
      <formula>LEN(TRIM(AA1958))&gt;0</formula>
    </cfRule>
  </conditionalFormatting>
  <conditionalFormatting sqref="K1958:N1958">
    <cfRule type="containsText" dxfId="396" priority="561" operator="containsText" text="DISABLED">
      <formula>NOT(ISERROR(SEARCH("DISABLED",K1958)))</formula>
    </cfRule>
    <cfRule type="containsText" dxfId="395" priority="562" operator="containsText" text="ENABLED">
      <formula>NOT(ISERROR(SEARCH("ENABLED",K1958)))</formula>
    </cfRule>
  </conditionalFormatting>
  <conditionalFormatting sqref="AD1958">
    <cfRule type="notContainsText" dxfId="394" priority="560" operator="notContains" text="//">
      <formula>ISERROR(SEARCH("//",AD1958))</formula>
    </cfRule>
  </conditionalFormatting>
  <conditionalFormatting sqref="K61:L61 N61">
    <cfRule type="containsText" dxfId="393" priority="558" operator="containsText" text="DISABLED">
      <formula>NOT(ISERROR(SEARCH("DISABLED",K61)))</formula>
    </cfRule>
    <cfRule type="containsText" dxfId="392" priority="559" operator="containsText" text="ENABLED">
      <formula>NOT(ISERROR(SEARCH("ENABLED",K61)))</formula>
    </cfRule>
  </conditionalFormatting>
  <conditionalFormatting sqref="K118:L118 N118">
    <cfRule type="containsText" dxfId="391" priority="556" operator="containsText" text="DISABLED">
      <formula>NOT(ISERROR(SEARCH("DISABLED",K118)))</formula>
    </cfRule>
    <cfRule type="containsText" dxfId="390" priority="557" operator="containsText" text="ENABLED">
      <formula>NOT(ISERROR(SEARCH("ENABLED",K118)))</formula>
    </cfRule>
  </conditionalFormatting>
  <conditionalFormatting sqref="K1799:L1802 N1799:N1802">
    <cfRule type="containsText" dxfId="389" priority="548" operator="containsText" text="DISABLED">
      <formula>NOT(ISERROR(SEARCH("DISABLED",K1799)))</formula>
    </cfRule>
    <cfRule type="containsText" dxfId="388" priority="549" operator="containsText" text="ENABLED">
      <formula>NOT(ISERROR(SEARCH("ENABLED",K1799)))</formula>
    </cfRule>
  </conditionalFormatting>
  <conditionalFormatting sqref="J1799:J1802">
    <cfRule type="containsText" dxfId="387" priority="546" operator="containsText" text="DISABLED">
      <formula>NOT(ISERROR(SEARCH("DISABLED",J1799)))</formula>
    </cfRule>
    <cfRule type="containsText" dxfId="386" priority="547" operator="containsText" text="ENABLED">
      <formula>NOT(ISERROR(SEARCH("ENABLED",J1799)))</formula>
    </cfRule>
  </conditionalFormatting>
  <conditionalFormatting sqref="J1799:J1802">
    <cfRule type="containsText" dxfId="385" priority="544" operator="containsText" text="DISABLED">
      <formula>NOT(ISERROR(SEARCH("DISABLED",J1799)))</formula>
    </cfRule>
    <cfRule type="containsText" dxfId="384" priority="545" operator="containsText" text="ENABLED">
      <formula>NOT(ISERROR(SEARCH("ENABLED",J1799)))</formula>
    </cfRule>
  </conditionalFormatting>
  <conditionalFormatting sqref="K1799:L1802 N1799:N1802">
    <cfRule type="containsText" dxfId="383" priority="542" operator="containsText" text="DISABLED">
      <formula>NOT(ISERROR(SEARCH("DISABLED",K1799)))</formula>
    </cfRule>
    <cfRule type="containsText" dxfId="382" priority="543" operator="containsText" text="ENABLED">
      <formula>NOT(ISERROR(SEARCH("ENABLED",K1799)))</formula>
    </cfRule>
  </conditionalFormatting>
  <conditionalFormatting sqref="AA1726">
    <cfRule type="notContainsBlanks" dxfId="381" priority="535">
      <formula>LEN(TRIM(AA1726))&gt;0</formula>
    </cfRule>
  </conditionalFormatting>
  <conditionalFormatting sqref="K1726:L1726 N1726">
    <cfRule type="containsText" dxfId="380" priority="533" operator="containsText" text="DISABLED">
      <formula>NOT(ISERROR(SEARCH("DISABLED",K1726)))</formula>
    </cfRule>
    <cfRule type="containsText" dxfId="379" priority="534" operator="containsText" text="ENABLED">
      <formula>NOT(ISERROR(SEARCH("ENABLED",K1726)))</formula>
    </cfRule>
  </conditionalFormatting>
  <conditionalFormatting sqref="AD1726">
    <cfRule type="notContainsText" dxfId="378" priority="532" operator="notContains" text="//">
      <formula>ISERROR(SEARCH("//",AD1726))</formula>
    </cfRule>
  </conditionalFormatting>
  <conditionalFormatting sqref="J1726">
    <cfRule type="containsText" dxfId="377" priority="530" operator="containsText" text="DISABLED">
      <formula>NOT(ISERROR(SEARCH("DISABLED",J1726)))</formula>
    </cfRule>
    <cfRule type="containsText" dxfId="376" priority="531" operator="containsText" text="ENABLED">
      <formula>NOT(ISERROR(SEARCH("ENABLED",J1726)))</formula>
    </cfRule>
  </conditionalFormatting>
  <conditionalFormatting sqref="AA1728">
    <cfRule type="notContainsBlanks" dxfId="375" priority="529">
      <formula>LEN(TRIM(AA1728))&gt;0</formula>
    </cfRule>
  </conditionalFormatting>
  <conditionalFormatting sqref="AD1728">
    <cfRule type="notContainsText" dxfId="374" priority="526" operator="notContains" text="//">
      <formula>ISERROR(SEARCH("//",AD1728))</formula>
    </cfRule>
  </conditionalFormatting>
  <conditionalFormatting sqref="K1727:L1727 N1727">
    <cfRule type="containsText" dxfId="373" priority="522" operator="containsText" text="DISABLED">
      <formula>NOT(ISERROR(SEARCH("DISABLED",K1727)))</formula>
    </cfRule>
    <cfRule type="containsText" dxfId="372" priority="523" operator="containsText" text="ENABLED">
      <formula>NOT(ISERROR(SEARCH("ENABLED",K1727)))</formula>
    </cfRule>
  </conditionalFormatting>
  <conditionalFormatting sqref="J1727">
    <cfRule type="containsText" dxfId="371" priority="520" operator="containsText" text="DISABLED">
      <formula>NOT(ISERROR(SEARCH("DISABLED",J1727)))</formula>
    </cfRule>
    <cfRule type="containsText" dxfId="370" priority="521" operator="containsText" text="ENABLED">
      <formula>NOT(ISERROR(SEARCH("ENABLED",J1727)))</formula>
    </cfRule>
  </conditionalFormatting>
  <conditionalFormatting sqref="K1728:L1728 N1728">
    <cfRule type="containsText" dxfId="369" priority="518" operator="containsText" text="DISABLED">
      <formula>NOT(ISERROR(SEARCH("DISABLED",K1728)))</formula>
    </cfRule>
    <cfRule type="containsText" dxfId="368" priority="519" operator="containsText" text="ENABLED">
      <formula>NOT(ISERROR(SEARCH("ENABLED",K1728)))</formula>
    </cfRule>
  </conditionalFormatting>
  <conditionalFormatting sqref="J1728">
    <cfRule type="containsText" dxfId="367" priority="516" operator="containsText" text="DISABLED">
      <formula>NOT(ISERROR(SEARCH("DISABLED",J1728)))</formula>
    </cfRule>
    <cfRule type="containsText" dxfId="366" priority="517" operator="containsText" text="ENABLED">
      <formula>NOT(ISERROR(SEARCH("ENABLED",J1728)))</formula>
    </cfRule>
  </conditionalFormatting>
  <conditionalFormatting sqref="K2093:N2102">
    <cfRule type="containsText" dxfId="365" priority="476" operator="containsText" text="DISABLED">
      <formula>NOT(ISERROR(SEARCH("DISABLED",K2093)))</formula>
    </cfRule>
    <cfRule type="containsText" dxfId="364" priority="477" operator="containsText" text="ENABLED">
      <formula>NOT(ISERROR(SEARCH("ENABLED",K2093)))</formula>
    </cfRule>
  </conditionalFormatting>
  <conditionalFormatting sqref="AA2093:AA2102">
    <cfRule type="notContainsBlanks" dxfId="363" priority="475">
      <formula>LEN(TRIM(AA2093))&gt;0</formula>
    </cfRule>
  </conditionalFormatting>
  <conditionalFormatting sqref="AD2093:AD2102">
    <cfRule type="notContainsText" dxfId="362" priority="474" operator="notContains" text="//">
      <formula>ISERROR(SEARCH("//",AD2093))</formula>
    </cfRule>
  </conditionalFormatting>
  <conditionalFormatting sqref="J2093:J2102">
    <cfRule type="containsText" dxfId="361" priority="472" operator="containsText" text="DISABLED">
      <formula>NOT(ISERROR(SEARCH("DISABLED",J2093)))</formula>
    </cfRule>
    <cfRule type="containsText" dxfId="360" priority="473" operator="containsText" text="ENABLED">
      <formula>NOT(ISERROR(SEARCH("ENABLED",J2093)))</formula>
    </cfRule>
  </conditionalFormatting>
  <conditionalFormatting sqref="K2103:N2103">
    <cfRule type="containsText" dxfId="359" priority="470" operator="containsText" text="DISABLED">
      <formula>NOT(ISERROR(SEARCH("DISABLED",K2103)))</formula>
    </cfRule>
    <cfRule type="containsText" dxfId="358" priority="471" operator="containsText" text="ENABLED">
      <formula>NOT(ISERROR(SEARCH("ENABLED",K2103)))</formula>
    </cfRule>
  </conditionalFormatting>
  <conditionalFormatting sqref="AA2103">
    <cfRule type="notContainsBlanks" dxfId="357" priority="469">
      <formula>LEN(TRIM(AA2103))&gt;0</formula>
    </cfRule>
  </conditionalFormatting>
  <conditionalFormatting sqref="AD2103">
    <cfRule type="notContainsText" dxfId="356" priority="468" operator="notContains" text="//">
      <formula>ISERROR(SEARCH("//",AD2103))</formula>
    </cfRule>
  </conditionalFormatting>
  <conditionalFormatting sqref="J2103">
    <cfRule type="containsText" dxfId="355" priority="466" operator="containsText" text="DISABLED">
      <formula>NOT(ISERROR(SEARCH("DISABLED",J2103)))</formula>
    </cfRule>
    <cfRule type="containsText" dxfId="354" priority="467" operator="containsText" text="ENABLED">
      <formula>NOT(ISERROR(SEARCH("ENABLED",J2103)))</formula>
    </cfRule>
  </conditionalFormatting>
  <conditionalFormatting sqref="AA1341">
    <cfRule type="notContainsBlanks" dxfId="353" priority="465">
      <formula>LEN(TRIM(AA1341))&gt;0</formula>
    </cfRule>
  </conditionalFormatting>
  <conditionalFormatting sqref="AA1341">
    <cfRule type="notContainsBlanks" dxfId="352" priority="464">
      <formula>LEN(TRIM(AA1341))&gt;0</formula>
    </cfRule>
  </conditionalFormatting>
  <conditionalFormatting sqref="K1341:L1341 N1341">
    <cfRule type="containsText" dxfId="351" priority="462" operator="containsText" text="DISABLED">
      <formula>NOT(ISERROR(SEARCH("DISABLED",K1341)))</formula>
    </cfRule>
    <cfRule type="containsText" dxfId="350" priority="463" operator="containsText" text="ENABLED">
      <formula>NOT(ISERROR(SEARCH("ENABLED",K1341)))</formula>
    </cfRule>
  </conditionalFormatting>
  <conditionalFormatting sqref="AD1341">
    <cfRule type="notContainsText" dxfId="349" priority="461" operator="notContains" text="//">
      <formula>ISERROR(SEARCH("//",AD1341))</formula>
    </cfRule>
  </conditionalFormatting>
  <conditionalFormatting sqref="J1341">
    <cfRule type="containsText" dxfId="348" priority="459" operator="containsText" text="DISABLED">
      <formula>NOT(ISERROR(SEARCH("DISABLED",J1341)))</formula>
    </cfRule>
    <cfRule type="containsText" dxfId="347" priority="460" operator="containsText" text="ENABLED">
      <formula>NOT(ISERROR(SEARCH("ENABLED",J1341)))</formula>
    </cfRule>
  </conditionalFormatting>
  <conditionalFormatting sqref="AA1433">
    <cfRule type="notContainsBlanks" dxfId="346" priority="458">
      <formula>LEN(TRIM(AA1433))&gt;0</formula>
    </cfRule>
  </conditionalFormatting>
  <conditionalFormatting sqref="J1433">
    <cfRule type="containsText" dxfId="345" priority="456" operator="containsText" text="DISABLED">
      <formula>NOT(ISERROR(SEARCH("DISABLED",J1433)))</formula>
    </cfRule>
    <cfRule type="containsText" dxfId="344" priority="457" operator="containsText" text="ENABLED">
      <formula>NOT(ISERROR(SEARCH("ENABLED",J1433)))</formula>
    </cfRule>
  </conditionalFormatting>
  <conditionalFormatting sqref="AA1433">
    <cfRule type="notContainsBlanks" dxfId="343" priority="455">
      <formula>LEN(TRIM(AA1433))&gt;0</formula>
    </cfRule>
  </conditionalFormatting>
  <conditionalFormatting sqref="K1433:L1433 N1433">
    <cfRule type="containsText" dxfId="342" priority="453" operator="containsText" text="DISABLED">
      <formula>NOT(ISERROR(SEARCH("DISABLED",K1433)))</formula>
    </cfRule>
    <cfRule type="containsText" dxfId="341" priority="454" operator="containsText" text="ENABLED">
      <formula>NOT(ISERROR(SEARCH("ENABLED",K1433)))</formula>
    </cfRule>
  </conditionalFormatting>
  <conditionalFormatting sqref="AD1433">
    <cfRule type="notContainsText" dxfId="340" priority="452" operator="notContains" text="//">
      <formula>ISERROR(SEARCH("//",AD1433))</formula>
    </cfRule>
  </conditionalFormatting>
  <conditionalFormatting sqref="K1703:L1703 N1703">
    <cfRule type="containsText" dxfId="339" priority="446" operator="containsText" text="DISABLED">
      <formula>NOT(ISERROR(SEARCH("DISABLED",K1703)))</formula>
    </cfRule>
    <cfRule type="containsText" dxfId="338" priority="447" operator="containsText" text="ENABLED">
      <formula>NOT(ISERROR(SEARCH("ENABLED",K1703)))</formula>
    </cfRule>
  </conditionalFormatting>
  <conditionalFormatting sqref="AA1703">
    <cfRule type="notContainsBlanks" dxfId="337" priority="445">
      <formula>LEN(TRIM(AA1703))&gt;0</formula>
    </cfRule>
  </conditionalFormatting>
  <conditionalFormatting sqref="AD1703">
    <cfRule type="notContainsText" dxfId="336" priority="444" operator="notContains" text="//">
      <formula>ISERROR(SEARCH("//",AD1703))</formula>
    </cfRule>
  </conditionalFormatting>
  <conditionalFormatting sqref="J1703">
    <cfRule type="containsText" dxfId="335" priority="442" operator="containsText" text="DISABLED">
      <formula>NOT(ISERROR(SEARCH("DISABLED",J1703)))</formula>
    </cfRule>
    <cfRule type="containsText" dxfId="334" priority="443" operator="containsText" text="ENABLED">
      <formula>NOT(ISERROR(SEARCH("ENABLED",J1703)))</formula>
    </cfRule>
  </conditionalFormatting>
  <conditionalFormatting sqref="K1720:L1722 N1720:N1722">
    <cfRule type="containsText" dxfId="333" priority="434" operator="containsText" text="DISABLED">
      <formula>NOT(ISERROR(SEARCH("DISABLED",K1720)))</formula>
    </cfRule>
    <cfRule type="containsText" dxfId="332" priority="435" operator="containsText" text="ENABLED">
      <formula>NOT(ISERROR(SEARCH("ENABLED",K1720)))</formula>
    </cfRule>
  </conditionalFormatting>
  <conditionalFormatting sqref="AA1720:AA1722">
    <cfRule type="notContainsBlanks" dxfId="331" priority="433">
      <formula>LEN(TRIM(AA1720))&gt;0</formula>
    </cfRule>
  </conditionalFormatting>
  <conditionalFormatting sqref="AD1720:AD1722">
    <cfRule type="notContainsText" dxfId="330" priority="432" operator="notContains" text="//">
      <formula>ISERROR(SEARCH("//",AD1720))</formula>
    </cfRule>
  </conditionalFormatting>
  <conditionalFormatting sqref="J1720:J1722">
    <cfRule type="containsText" dxfId="329" priority="430" operator="containsText" text="DISABLED">
      <formula>NOT(ISERROR(SEARCH("DISABLED",J1720)))</formula>
    </cfRule>
    <cfRule type="containsText" dxfId="328" priority="431" operator="containsText" text="ENABLED">
      <formula>NOT(ISERROR(SEARCH("ENABLED",J1720)))</formula>
    </cfRule>
  </conditionalFormatting>
  <conditionalFormatting sqref="K1622:L1622 N1622">
    <cfRule type="containsText" dxfId="327" priority="424" operator="containsText" text="DISABLED">
      <formula>NOT(ISERROR(SEARCH("DISABLED",K1622)))</formula>
    </cfRule>
    <cfRule type="containsText" dxfId="326" priority="425" operator="containsText" text="ENABLED">
      <formula>NOT(ISERROR(SEARCH("ENABLED",K1622)))</formula>
    </cfRule>
  </conditionalFormatting>
  <conditionalFormatting sqref="AA1622">
    <cfRule type="notContainsBlanks" dxfId="325" priority="423">
      <formula>LEN(TRIM(AA1622))&gt;0</formula>
    </cfRule>
  </conditionalFormatting>
  <conditionalFormatting sqref="AD1622">
    <cfRule type="notContainsText" dxfId="324" priority="422" operator="notContains" text="//">
      <formula>ISERROR(SEARCH("//",AD1622))</formula>
    </cfRule>
  </conditionalFormatting>
  <conditionalFormatting sqref="J1622">
    <cfRule type="containsText" dxfId="323" priority="420" operator="containsText" text="DISABLED">
      <formula>NOT(ISERROR(SEARCH("DISABLED",J1622)))</formula>
    </cfRule>
    <cfRule type="containsText" dxfId="322" priority="421" operator="containsText" text="ENABLED">
      <formula>NOT(ISERROR(SEARCH("ENABLED",J1622)))</formula>
    </cfRule>
  </conditionalFormatting>
  <conditionalFormatting sqref="K1779:L1779 N1779">
    <cfRule type="containsText" dxfId="321" priority="418" operator="containsText" text="DISABLED">
      <formula>NOT(ISERROR(SEARCH("DISABLED",K1779)))</formula>
    </cfRule>
    <cfRule type="containsText" dxfId="320" priority="419" operator="containsText" text="ENABLED">
      <formula>NOT(ISERROR(SEARCH("ENABLED",K1779)))</formula>
    </cfRule>
  </conditionalFormatting>
  <conditionalFormatting sqref="AA1779">
    <cfRule type="notContainsBlanks" dxfId="319" priority="417">
      <formula>LEN(TRIM(AA1779))&gt;0</formula>
    </cfRule>
  </conditionalFormatting>
  <conditionalFormatting sqref="AD1779">
    <cfRule type="notContainsText" dxfId="318" priority="416" operator="notContains" text="//">
      <formula>ISERROR(SEARCH("//",AD1779))</formula>
    </cfRule>
  </conditionalFormatting>
  <conditionalFormatting sqref="J1779">
    <cfRule type="containsText" dxfId="317" priority="414" operator="containsText" text="DISABLED">
      <formula>NOT(ISERROR(SEARCH("DISABLED",J1779)))</formula>
    </cfRule>
    <cfRule type="containsText" dxfId="316" priority="415" operator="containsText" text="ENABLED">
      <formula>NOT(ISERROR(SEARCH("ENABLED",J1779)))</formula>
    </cfRule>
  </conditionalFormatting>
  <conditionalFormatting sqref="K1803:L1805 N1803:N1805">
    <cfRule type="containsText" dxfId="315" priority="412" operator="containsText" text="DISABLED">
      <formula>NOT(ISERROR(SEARCH("DISABLED",K1803)))</formula>
    </cfRule>
    <cfRule type="containsText" dxfId="314" priority="413" operator="containsText" text="ENABLED">
      <formula>NOT(ISERROR(SEARCH("ENABLED",K1803)))</formula>
    </cfRule>
  </conditionalFormatting>
  <conditionalFormatting sqref="AA1803:AA1805">
    <cfRule type="notContainsBlanks" dxfId="313" priority="411">
      <formula>LEN(TRIM(AA1803))&gt;0</formula>
    </cfRule>
  </conditionalFormatting>
  <conditionalFormatting sqref="AD1803:AD1805">
    <cfRule type="notContainsText" dxfId="312" priority="410" operator="notContains" text="//">
      <formula>ISERROR(SEARCH("//",AD1803))</formula>
    </cfRule>
  </conditionalFormatting>
  <conditionalFormatting sqref="J1803:J1805">
    <cfRule type="containsText" dxfId="311" priority="408" operator="containsText" text="DISABLED">
      <formula>NOT(ISERROR(SEARCH("DISABLED",J1803)))</formula>
    </cfRule>
    <cfRule type="containsText" dxfId="310" priority="409" operator="containsText" text="ENABLED">
      <formula>NOT(ISERROR(SEARCH("ENABLED",J1803)))</formula>
    </cfRule>
  </conditionalFormatting>
  <conditionalFormatting sqref="AA1975">
    <cfRule type="notContainsBlanks" dxfId="309" priority="405">
      <formula>LEN(TRIM(AA1975))&gt;0</formula>
    </cfRule>
  </conditionalFormatting>
  <conditionalFormatting sqref="AD1975">
    <cfRule type="notContainsText" dxfId="308" priority="404" operator="notContains" text="//">
      <formula>ISERROR(SEARCH("//",AD1975))</formula>
    </cfRule>
  </conditionalFormatting>
  <conditionalFormatting sqref="J1975:N1975">
    <cfRule type="containsText" dxfId="307" priority="402" operator="containsText" text="DISABLED">
      <formula>NOT(ISERROR(SEARCH("DISABLED",J1975)))</formula>
    </cfRule>
    <cfRule type="containsText" dxfId="306" priority="403" operator="containsText" text="ENABLED">
      <formula>NOT(ISERROR(SEARCH("ENABLED",J1975)))</formula>
    </cfRule>
  </conditionalFormatting>
  <conditionalFormatting sqref="AA1975">
    <cfRule type="notContainsBlanks" dxfId="305" priority="401">
      <formula>LEN(TRIM(AA1975))&gt;0</formula>
    </cfRule>
  </conditionalFormatting>
  <conditionalFormatting sqref="AD1975">
    <cfRule type="notContainsText" dxfId="304" priority="400" operator="notContains" text="//">
      <formula>ISERROR(SEARCH("//",AD1975))</formula>
    </cfRule>
  </conditionalFormatting>
  <conditionalFormatting sqref="AA2085">
    <cfRule type="notContainsBlanks" dxfId="303" priority="399">
      <formula>LEN(TRIM(AA2085))&gt;0</formula>
    </cfRule>
  </conditionalFormatting>
  <conditionalFormatting sqref="AD2085">
    <cfRule type="notContainsText" dxfId="302" priority="398" operator="notContains" text="//">
      <formula>ISERROR(SEARCH("//",AD2085))</formula>
    </cfRule>
  </conditionalFormatting>
  <conditionalFormatting sqref="J2085:N2085">
    <cfRule type="containsText" dxfId="301" priority="396" operator="containsText" text="DISABLED">
      <formula>NOT(ISERROR(SEARCH("DISABLED",J2085)))</formula>
    </cfRule>
    <cfRule type="containsText" dxfId="300" priority="397" operator="containsText" text="ENABLED">
      <formula>NOT(ISERROR(SEARCH("ENABLED",J2085)))</formula>
    </cfRule>
  </conditionalFormatting>
  <conditionalFormatting sqref="AA2085">
    <cfRule type="notContainsBlanks" dxfId="299" priority="395">
      <formula>LEN(TRIM(AA2085))&gt;0</formula>
    </cfRule>
  </conditionalFormatting>
  <conditionalFormatting sqref="AD2085">
    <cfRule type="notContainsText" dxfId="298" priority="394" operator="notContains" text="//">
      <formula>ISERROR(SEARCH("//",AD2085))</formula>
    </cfRule>
  </conditionalFormatting>
  <conditionalFormatting sqref="J1797:L1797 N1797">
    <cfRule type="containsText" dxfId="297" priority="392" operator="containsText" text="DISABLED">
      <formula>NOT(ISERROR(SEARCH("DISABLED",J1797)))</formula>
    </cfRule>
    <cfRule type="containsText" dxfId="296" priority="393" operator="containsText" text="ENABLED">
      <formula>NOT(ISERROR(SEARCH("ENABLED",J1797)))</formula>
    </cfRule>
  </conditionalFormatting>
  <conditionalFormatting sqref="AA1797">
    <cfRule type="notContainsBlanks" dxfId="295" priority="391">
      <formula>LEN(TRIM(AA1797))&gt;0</formula>
    </cfRule>
  </conditionalFormatting>
  <conditionalFormatting sqref="AD1797">
    <cfRule type="notContainsText" dxfId="294" priority="390" operator="notContains" text="//">
      <formula>ISERROR(SEARCH("//",AD1797))</formula>
    </cfRule>
  </conditionalFormatting>
  <conditionalFormatting sqref="K1806:L1806 N1806">
    <cfRule type="containsText" dxfId="293" priority="388" operator="containsText" text="DISABLED">
      <formula>NOT(ISERROR(SEARCH("DISABLED",K1806)))</formula>
    </cfRule>
    <cfRule type="containsText" dxfId="292" priority="389" operator="containsText" text="ENABLED">
      <formula>NOT(ISERROR(SEARCH("ENABLED",K1806)))</formula>
    </cfRule>
  </conditionalFormatting>
  <conditionalFormatting sqref="AA1806">
    <cfRule type="notContainsBlanks" dxfId="291" priority="387">
      <formula>LEN(TRIM(AA1806))&gt;0</formula>
    </cfRule>
  </conditionalFormatting>
  <conditionalFormatting sqref="AD1806">
    <cfRule type="notContainsText" dxfId="290" priority="386" operator="notContains" text="//">
      <formula>ISERROR(SEARCH("//",AD1806))</formula>
    </cfRule>
  </conditionalFormatting>
  <conditionalFormatting sqref="J1806">
    <cfRule type="containsText" dxfId="289" priority="384" operator="containsText" text="DISABLED">
      <formula>NOT(ISERROR(SEARCH("DISABLED",J1806)))</formula>
    </cfRule>
    <cfRule type="containsText" dxfId="288" priority="385" operator="containsText" text="ENABLED">
      <formula>NOT(ISERROR(SEARCH("ENABLED",J1806)))</formula>
    </cfRule>
  </conditionalFormatting>
  <conditionalFormatting sqref="AA2104 AA2113:AA2118">
    <cfRule type="notContainsBlanks" dxfId="287" priority="383">
      <formula>LEN(TRIM(AA2104))&gt;0</formula>
    </cfRule>
  </conditionalFormatting>
  <conditionalFormatting sqref="J2104:N2104 J2113:N2118">
    <cfRule type="containsText" dxfId="286" priority="381" operator="containsText" text="DISABLED">
      <formula>NOT(ISERROR(SEARCH("DISABLED",J2104)))</formula>
    </cfRule>
    <cfRule type="containsText" dxfId="285" priority="382" operator="containsText" text="ENABLED">
      <formula>NOT(ISERROR(SEARCH("ENABLED",J2104)))</formula>
    </cfRule>
  </conditionalFormatting>
  <conditionalFormatting sqref="AA2104 AA2113:AA2118">
    <cfRule type="notContainsBlanks" dxfId="284" priority="380">
      <formula>LEN(TRIM(AA2104))&gt;0</formula>
    </cfRule>
  </conditionalFormatting>
  <conditionalFormatting sqref="AD2104 AD2113:AD2118">
    <cfRule type="notContainsText" dxfId="283" priority="379" operator="notContains" text="//">
      <formula>ISERROR(SEARCH("//",AD2104))</formula>
    </cfRule>
  </conditionalFormatting>
  <conditionalFormatting sqref="AA1434">
    <cfRule type="notContainsBlanks" dxfId="282" priority="371">
      <formula>LEN(TRIM(AA1434))&gt;0</formula>
    </cfRule>
  </conditionalFormatting>
  <conditionalFormatting sqref="J1434">
    <cfRule type="containsText" dxfId="281" priority="369" operator="containsText" text="DISABLED">
      <formula>NOT(ISERROR(SEARCH("DISABLED",J1434)))</formula>
    </cfRule>
    <cfRule type="containsText" dxfId="280" priority="370" operator="containsText" text="ENABLED">
      <formula>NOT(ISERROR(SEARCH("ENABLED",J1434)))</formula>
    </cfRule>
  </conditionalFormatting>
  <conditionalFormatting sqref="AA1434">
    <cfRule type="notContainsBlanks" dxfId="279" priority="368">
      <formula>LEN(TRIM(AA1434))&gt;0</formula>
    </cfRule>
  </conditionalFormatting>
  <conditionalFormatting sqref="K1434:L1434 N1434">
    <cfRule type="containsText" dxfId="278" priority="366" operator="containsText" text="DISABLED">
      <formula>NOT(ISERROR(SEARCH("DISABLED",K1434)))</formula>
    </cfRule>
    <cfRule type="containsText" dxfId="277" priority="367" operator="containsText" text="ENABLED">
      <formula>NOT(ISERROR(SEARCH("ENABLED",K1434)))</formula>
    </cfRule>
  </conditionalFormatting>
  <conditionalFormatting sqref="AD1434">
    <cfRule type="notContainsText" dxfId="276" priority="365" operator="notContains" text="//">
      <formula>ISERROR(SEARCH("//",AD1434))</formula>
    </cfRule>
  </conditionalFormatting>
  <conditionalFormatting sqref="AA1435">
    <cfRule type="notContainsBlanks" dxfId="275" priority="343">
      <formula>LEN(TRIM(AA1435))&gt;0</formula>
    </cfRule>
  </conditionalFormatting>
  <conditionalFormatting sqref="J1435">
    <cfRule type="containsText" dxfId="274" priority="341" operator="containsText" text="DISABLED">
      <formula>NOT(ISERROR(SEARCH("DISABLED",J1435)))</formula>
    </cfRule>
    <cfRule type="containsText" dxfId="273" priority="342" operator="containsText" text="ENABLED">
      <formula>NOT(ISERROR(SEARCH("ENABLED",J1435)))</formula>
    </cfRule>
  </conditionalFormatting>
  <conditionalFormatting sqref="AA1435">
    <cfRule type="notContainsBlanks" dxfId="272" priority="340">
      <formula>LEN(TRIM(AA1435))&gt;0</formula>
    </cfRule>
  </conditionalFormatting>
  <conditionalFormatting sqref="K1435:L1435 N1435">
    <cfRule type="containsText" dxfId="271" priority="338" operator="containsText" text="DISABLED">
      <formula>NOT(ISERROR(SEARCH("DISABLED",K1435)))</formula>
    </cfRule>
    <cfRule type="containsText" dxfId="270" priority="339" operator="containsText" text="ENABLED">
      <formula>NOT(ISERROR(SEARCH("ENABLED",K1435)))</formula>
    </cfRule>
  </conditionalFormatting>
  <conditionalFormatting sqref="AD1435">
    <cfRule type="notContainsText" dxfId="269" priority="337" operator="notContains" text="//">
      <formula>ISERROR(SEARCH("//",AD1435))</formula>
    </cfRule>
  </conditionalFormatting>
  <conditionalFormatting sqref="K1807:L1807 N1807">
    <cfRule type="containsText" dxfId="268" priority="335" operator="containsText" text="DISABLED">
      <formula>NOT(ISERROR(SEARCH("DISABLED",K1807)))</formula>
    </cfRule>
    <cfRule type="containsText" dxfId="267" priority="336" operator="containsText" text="ENABLED">
      <formula>NOT(ISERROR(SEARCH("ENABLED",K1807)))</formula>
    </cfRule>
  </conditionalFormatting>
  <conditionalFormatting sqref="AA1807">
    <cfRule type="notContainsBlanks" dxfId="266" priority="334">
      <formula>LEN(TRIM(AA1807))&gt;0</formula>
    </cfRule>
  </conditionalFormatting>
  <conditionalFormatting sqref="AD1807">
    <cfRule type="notContainsText" dxfId="265" priority="333" operator="notContains" text="//">
      <formula>ISERROR(SEARCH("//",AD1807))</formula>
    </cfRule>
  </conditionalFormatting>
  <conditionalFormatting sqref="J1807">
    <cfRule type="containsText" dxfId="264" priority="331" operator="containsText" text="DISABLED">
      <formula>NOT(ISERROR(SEARCH("DISABLED",J1807)))</formula>
    </cfRule>
    <cfRule type="containsText" dxfId="263" priority="332" operator="containsText" text="ENABLED">
      <formula>NOT(ISERROR(SEARCH("ENABLED",J1807)))</formula>
    </cfRule>
  </conditionalFormatting>
  <conditionalFormatting sqref="K1808:L1808 N1808">
    <cfRule type="containsText" dxfId="262" priority="329" operator="containsText" text="DISABLED">
      <formula>NOT(ISERROR(SEARCH("DISABLED",K1808)))</formula>
    </cfRule>
    <cfRule type="containsText" dxfId="261" priority="330" operator="containsText" text="ENABLED">
      <formula>NOT(ISERROR(SEARCH("ENABLED",K1808)))</formula>
    </cfRule>
  </conditionalFormatting>
  <conditionalFormatting sqref="AA1808">
    <cfRule type="notContainsBlanks" dxfId="260" priority="328">
      <formula>LEN(TRIM(AA1808))&gt;0</formula>
    </cfRule>
  </conditionalFormatting>
  <conditionalFormatting sqref="AD1808">
    <cfRule type="notContainsText" dxfId="259" priority="327" operator="notContains" text="//">
      <formula>ISERROR(SEARCH("//",AD1808))</formula>
    </cfRule>
  </conditionalFormatting>
  <conditionalFormatting sqref="J1808">
    <cfRule type="containsText" dxfId="258" priority="325" operator="containsText" text="DISABLED">
      <formula>NOT(ISERROR(SEARCH("DISABLED",J1808)))</formula>
    </cfRule>
    <cfRule type="containsText" dxfId="257" priority="326" operator="containsText" text="ENABLED">
      <formula>NOT(ISERROR(SEARCH("ENABLED",J1808)))</formula>
    </cfRule>
  </conditionalFormatting>
  <conditionalFormatting sqref="AA525:AA526">
    <cfRule type="notContainsBlanks" dxfId="256" priority="317">
      <formula>LEN(TRIM(AA525))&gt;0</formula>
    </cfRule>
  </conditionalFormatting>
  <conditionalFormatting sqref="K525:L526 N525:N526">
    <cfRule type="containsText" dxfId="255" priority="315" operator="containsText" text="DISABLED">
      <formula>NOT(ISERROR(SEARCH("DISABLED",K525)))</formula>
    </cfRule>
    <cfRule type="containsText" dxfId="254" priority="316" operator="containsText" text="ENABLED">
      <formula>NOT(ISERROR(SEARCH("ENABLED",K525)))</formula>
    </cfRule>
  </conditionalFormatting>
  <conditionalFormatting sqref="AD525:AD526">
    <cfRule type="notContainsText" dxfId="253" priority="314" operator="notContains" text="//">
      <formula>ISERROR(SEARCH("//",AD525))</formula>
    </cfRule>
  </conditionalFormatting>
  <conditionalFormatting sqref="J525:J526">
    <cfRule type="containsText" dxfId="252" priority="312" operator="containsText" text="DISABLED">
      <formula>NOT(ISERROR(SEARCH("DISABLED",J525)))</formula>
    </cfRule>
    <cfRule type="containsText" dxfId="251" priority="313" operator="containsText" text="ENABLED">
      <formula>NOT(ISERROR(SEARCH("ENABLED",J525)))</formula>
    </cfRule>
  </conditionalFormatting>
  <conditionalFormatting sqref="K1809:L1809 N1809">
    <cfRule type="containsText" dxfId="250" priority="310" operator="containsText" text="DISABLED">
      <formula>NOT(ISERROR(SEARCH("DISABLED",K1809)))</formula>
    </cfRule>
    <cfRule type="containsText" dxfId="249" priority="311" operator="containsText" text="ENABLED">
      <formula>NOT(ISERROR(SEARCH("ENABLED",K1809)))</formula>
    </cfRule>
  </conditionalFormatting>
  <conditionalFormatting sqref="AA1809">
    <cfRule type="notContainsBlanks" dxfId="248" priority="309">
      <formula>LEN(TRIM(AA1809))&gt;0</formula>
    </cfRule>
  </conditionalFormatting>
  <conditionalFormatting sqref="AD1809">
    <cfRule type="notContainsText" dxfId="247" priority="308" operator="notContains" text="//">
      <formula>ISERROR(SEARCH("//",AD1809))</formula>
    </cfRule>
  </conditionalFormatting>
  <conditionalFormatting sqref="J1809">
    <cfRule type="containsText" dxfId="246" priority="306" operator="containsText" text="DISABLED">
      <formula>NOT(ISERROR(SEARCH("DISABLED",J1809)))</formula>
    </cfRule>
    <cfRule type="containsText" dxfId="245" priority="307" operator="containsText" text="ENABLED">
      <formula>NOT(ISERROR(SEARCH("ENABLED",J1809)))</formula>
    </cfRule>
  </conditionalFormatting>
  <conditionalFormatting sqref="K1810:L1814 N1810:N1814">
    <cfRule type="containsText" dxfId="244" priority="304" operator="containsText" text="DISABLED">
      <formula>NOT(ISERROR(SEARCH("DISABLED",K1810)))</formula>
    </cfRule>
    <cfRule type="containsText" dxfId="243" priority="305" operator="containsText" text="ENABLED">
      <formula>NOT(ISERROR(SEARCH("ENABLED",K1810)))</formula>
    </cfRule>
  </conditionalFormatting>
  <conditionalFormatting sqref="AA1810:AA1814">
    <cfRule type="notContainsBlanks" dxfId="242" priority="303">
      <formula>LEN(TRIM(AA1810))&gt;0</formula>
    </cfRule>
  </conditionalFormatting>
  <conditionalFormatting sqref="AD1810:AD1814">
    <cfRule type="notContainsText" dxfId="241" priority="302" operator="notContains" text="//">
      <formula>ISERROR(SEARCH("//",AD1810))</formula>
    </cfRule>
  </conditionalFormatting>
  <conditionalFormatting sqref="J1810:J1814">
    <cfRule type="containsText" dxfId="240" priority="300" operator="containsText" text="DISABLED">
      <formula>NOT(ISERROR(SEARCH("DISABLED",J1810)))</formula>
    </cfRule>
    <cfRule type="containsText" dxfId="239" priority="301" operator="containsText" text="ENABLED">
      <formula>NOT(ISERROR(SEARCH("ENABLED",J1810)))</formula>
    </cfRule>
  </conditionalFormatting>
  <conditionalFormatting sqref="L3">
    <cfRule type="containsText" dxfId="238" priority="279" operator="containsText" text="DISABLED">
      <formula>NOT(ISERROR(SEARCH("DISABLED",L3)))</formula>
    </cfRule>
    <cfRule type="containsText" dxfId="237" priority="280" operator="containsText" text="ENABLED">
      <formula>NOT(ISERROR(SEARCH("ENABLED",L3)))</formula>
    </cfRule>
  </conditionalFormatting>
  <conditionalFormatting sqref="N1815">
    <cfRule type="containsText" dxfId="236" priority="273" operator="containsText" text="DISABLED">
      <formula>NOT(ISERROR(SEARCH("DISABLED",N1815)))</formula>
    </cfRule>
    <cfRule type="containsText" dxfId="235" priority="274" operator="containsText" text="ENABLED">
      <formula>NOT(ISERROR(SEARCH("ENABLED",N1815)))</formula>
    </cfRule>
  </conditionalFormatting>
  <conditionalFormatting sqref="AA1815">
    <cfRule type="notContainsBlanks" dxfId="234" priority="272">
      <formula>LEN(TRIM(AA1815))&gt;0</formula>
    </cfRule>
  </conditionalFormatting>
  <conditionalFormatting sqref="AD1815">
    <cfRule type="notContainsText" dxfId="233" priority="271" operator="notContains" text="//">
      <formula>ISERROR(SEARCH("//",AD1815))</formula>
    </cfRule>
  </conditionalFormatting>
  <conditionalFormatting sqref="K1815:L1815">
    <cfRule type="containsText" dxfId="232" priority="267" operator="containsText" text="DISABLED">
      <formula>NOT(ISERROR(SEARCH("DISABLED",K1815)))</formula>
    </cfRule>
    <cfRule type="containsText" dxfId="231" priority="268" operator="containsText" text="ENABLED">
      <formula>NOT(ISERROR(SEARCH("ENABLED",K1815)))</formula>
    </cfRule>
  </conditionalFormatting>
  <conditionalFormatting sqref="J1815">
    <cfRule type="containsText" dxfId="230" priority="265" operator="containsText" text="DISABLED">
      <formula>NOT(ISERROR(SEARCH("DISABLED",J1815)))</formula>
    </cfRule>
    <cfRule type="containsText" dxfId="229" priority="266" operator="containsText" text="ENABLED">
      <formula>NOT(ISERROR(SEARCH("ENABLED",J1815)))</formula>
    </cfRule>
  </conditionalFormatting>
  <conditionalFormatting sqref="AA1436:AA1438">
    <cfRule type="notContainsBlanks" dxfId="228" priority="264">
      <formula>LEN(TRIM(AA1436))&gt;0</formula>
    </cfRule>
  </conditionalFormatting>
  <conditionalFormatting sqref="J1436:J1438">
    <cfRule type="containsText" dxfId="227" priority="262" operator="containsText" text="DISABLED">
      <formula>NOT(ISERROR(SEARCH("DISABLED",J1436)))</formula>
    </cfRule>
    <cfRule type="containsText" dxfId="226" priority="263" operator="containsText" text="ENABLED">
      <formula>NOT(ISERROR(SEARCH("ENABLED",J1436)))</formula>
    </cfRule>
  </conditionalFormatting>
  <conditionalFormatting sqref="AA1436:AA1438">
    <cfRule type="notContainsBlanks" dxfId="225" priority="261">
      <formula>LEN(TRIM(AA1436))&gt;0</formula>
    </cfRule>
  </conditionalFormatting>
  <conditionalFormatting sqref="K1436:L1438 N1436:N1438">
    <cfRule type="containsText" dxfId="224" priority="259" operator="containsText" text="DISABLED">
      <formula>NOT(ISERROR(SEARCH("DISABLED",K1436)))</formula>
    </cfRule>
    <cfRule type="containsText" dxfId="223" priority="260" operator="containsText" text="ENABLED">
      <formula>NOT(ISERROR(SEARCH("ENABLED",K1436)))</formula>
    </cfRule>
  </conditionalFormatting>
  <conditionalFormatting sqref="AD1436:AD1438">
    <cfRule type="notContainsText" dxfId="222" priority="258" operator="notContains" text="//">
      <formula>ISERROR(SEARCH("//",AD1436))</formula>
    </cfRule>
  </conditionalFormatting>
  <conditionalFormatting sqref="AA1835:AA1837">
    <cfRule type="notContainsBlanks" dxfId="221" priority="257">
      <formula>LEN(TRIM(AA1835))&gt;0</formula>
    </cfRule>
  </conditionalFormatting>
  <conditionalFormatting sqref="J1835:N1837">
    <cfRule type="containsText" dxfId="220" priority="255" operator="containsText" text="DISABLED">
      <formula>NOT(ISERROR(SEARCH("DISABLED",J1835)))</formula>
    </cfRule>
    <cfRule type="containsText" dxfId="219" priority="256" operator="containsText" text="ENABLED">
      <formula>NOT(ISERROR(SEARCH("ENABLED",J1835)))</formula>
    </cfRule>
  </conditionalFormatting>
  <conditionalFormatting sqref="AA1835:AA1837">
    <cfRule type="notContainsBlanks" dxfId="218" priority="254">
      <formula>LEN(TRIM(AA1835))&gt;0</formula>
    </cfRule>
  </conditionalFormatting>
  <conditionalFormatting sqref="AD1835:AD1837">
    <cfRule type="notContainsText" dxfId="217" priority="253" operator="notContains" text="//">
      <formula>ISERROR(SEARCH("//",AD1835))</formula>
    </cfRule>
  </conditionalFormatting>
  <conditionalFormatting sqref="N1816:N1819">
    <cfRule type="containsText" dxfId="216" priority="251" operator="containsText" text="DISABLED">
      <formula>NOT(ISERROR(SEARCH("DISABLED",N1816)))</formula>
    </cfRule>
    <cfRule type="containsText" dxfId="215" priority="252" operator="containsText" text="ENABLED">
      <formula>NOT(ISERROR(SEARCH("ENABLED",N1816)))</formula>
    </cfRule>
  </conditionalFormatting>
  <conditionalFormatting sqref="AA1816:AA1819">
    <cfRule type="notContainsBlanks" dxfId="214" priority="250">
      <formula>LEN(TRIM(AA1816))&gt;0</formula>
    </cfRule>
  </conditionalFormatting>
  <conditionalFormatting sqref="AD1816:AD1819">
    <cfRule type="notContainsText" dxfId="213" priority="249" operator="notContains" text="//">
      <formula>ISERROR(SEARCH("//",AD1816))</formula>
    </cfRule>
  </conditionalFormatting>
  <conditionalFormatting sqref="J1816:J1819">
    <cfRule type="containsText" dxfId="212" priority="243" operator="containsText" text="DISABLED">
      <formula>NOT(ISERROR(SEARCH("DISABLED",J1816)))</formula>
    </cfRule>
    <cfRule type="containsText" dxfId="211" priority="244" operator="containsText" text="ENABLED">
      <formula>NOT(ISERROR(SEARCH("ENABLED",J1816)))</formula>
    </cfRule>
  </conditionalFormatting>
  <conditionalFormatting sqref="J1816:J1819">
    <cfRule type="containsText" dxfId="210" priority="241" operator="containsText" text="DISABLED">
      <formula>NOT(ISERROR(SEARCH("DISABLED",J1816)))</formula>
    </cfRule>
    <cfRule type="containsText" dxfId="209" priority="242" operator="containsText" text="ENABLED">
      <formula>NOT(ISERROR(SEARCH("ENABLED",J1816)))</formula>
    </cfRule>
  </conditionalFormatting>
  <conditionalFormatting sqref="J1816:J1819">
    <cfRule type="containsText" dxfId="208" priority="239" operator="containsText" text="DISABLED">
      <formula>NOT(ISERROR(SEARCH("DISABLED",J1816)))</formula>
    </cfRule>
    <cfRule type="containsText" dxfId="207" priority="240" operator="containsText" text="ENABLED">
      <formula>NOT(ISERROR(SEARCH("ENABLED",J1816)))</formula>
    </cfRule>
  </conditionalFormatting>
  <conditionalFormatting sqref="K1816:L1819">
    <cfRule type="containsText" dxfId="206" priority="237" operator="containsText" text="DISABLED">
      <formula>NOT(ISERROR(SEARCH("DISABLED",K1816)))</formula>
    </cfRule>
    <cfRule type="containsText" dxfId="205" priority="238" operator="containsText" text="ENABLED">
      <formula>NOT(ISERROR(SEARCH("ENABLED",K1816)))</formula>
    </cfRule>
  </conditionalFormatting>
  <conditionalFormatting sqref="AA2108:AA2112">
    <cfRule type="notContainsBlanks" dxfId="204" priority="229">
      <formula>LEN(TRIM(AA2108))&gt;0</formula>
    </cfRule>
  </conditionalFormatting>
  <conditionalFormatting sqref="J2108:N2112">
    <cfRule type="containsText" dxfId="203" priority="227" operator="containsText" text="DISABLED">
      <formula>NOT(ISERROR(SEARCH("DISABLED",J2108)))</formula>
    </cfRule>
    <cfRule type="containsText" dxfId="202" priority="228" operator="containsText" text="ENABLED">
      <formula>NOT(ISERROR(SEARCH("ENABLED",J2108)))</formula>
    </cfRule>
  </conditionalFormatting>
  <conditionalFormatting sqref="AA2108:AA2112">
    <cfRule type="notContainsBlanks" dxfId="201" priority="226">
      <formula>LEN(TRIM(AA2108))&gt;0</formula>
    </cfRule>
  </conditionalFormatting>
  <conditionalFormatting sqref="AD2108:AD2112">
    <cfRule type="notContainsText" dxfId="200" priority="225" operator="notContains" text="//">
      <formula>ISERROR(SEARCH("//",AD2108))</formula>
    </cfRule>
  </conditionalFormatting>
  <conditionalFormatting sqref="N1821:N1824">
    <cfRule type="containsText" dxfId="199" priority="223" operator="containsText" text="DISABLED">
      <formula>NOT(ISERROR(SEARCH("DISABLED",N1821)))</formula>
    </cfRule>
    <cfRule type="containsText" dxfId="198" priority="224" operator="containsText" text="ENABLED">
      <formula>NOT(ISERROR(SEARCH("ENABLED",N1821)))</formula>
    </cfRule>
  </conditionalFormatting>
  <conditionalFormatting sqref="AA1821:AA1824">
    <cfRule type="notContainsBlanks" dxfId="197" priority="222">
      <formula>LEN(TRIM(AA1821))&gt;0</formula>
    </cfRule>
  </conditionalFormatting>
  <conditionalFormatting sqref="AD1821:AD1824">
    <cfRule type="notContainsText" dxfId="196" priority="221" operator="notContains" text="//">
      <formula>ISERROR(SEARCH("//",AD1821))</formula>
    </cfRule>
  </conditionalFormatting>
  <conditionalFormatting sqref="J1821:J1824">
    <cfRule type="containsText" dxfId="195" priority="219" operator="containsText" text="DISABLED">
      <formula>NOT(ISERROR(SEARCH("DISABLED",J1821)))</formula>
    </cfRule>
    <cfRule type="containsText" dxfId="194" priority="220" operator="containsText" text="ENABLED">
      <formula>NOT(ISERROR(SEARCH("ENABLED",J1821)))</formula>
    </cfRule>
  </conditionalFormatting>
  <conditionalFormatting sqref="J1821:J1824">
    <cfRule type="containsText" dxfId="193" priority="217" operator="containsText" text="DISABLED">
      <formula>NOT(ISERROR(SEARCH("DISABLED",J1821)))</formula>
    </cfRule>
    <cfRule type="containsText" dxfId="192" priority="218" operator="containsText" text="ENABLED">
      <formula>NOT(ISERROR(SEARCH("ENABLED",J1821)))</formula>
    </cfRule>
  </conditionalFormatting>
  <conditionalFormatting sqref="J1821:J1824">
    <cfRule type="containsText" dxfId="191" priority="215" operator="containsText" text="DISABLED">
      <formula>NOT(ISERROR(SEARCH("DISABLED",J1821)))</formula>
    </cfRule>
    <cfRule type="containsText" dxfId="190" priority="216" operator="containsText" text="ENABLED">
      <formula>NOT(ISERROR(SEARCH("ENABLED",J1821)))</formula>
    </cfRule>
  </conditionalFormatting>
  <conditionalFormatting sqref="K1823:L1824 L1821:L1822">
    <cfRule type="containsText" dxfId="189" priority="213" operator="containsText" text="DISABLED">
      <formula>NOT(ISERROR(SEARCH("DISABLED",K1821)))</formula>
    </cfRule>
    <cfRule type="containsText" dxfId="188" priority="214" operator="containsText" text="ENABLED">
      <formula>NOT(ISERROR(SEARCH("ENABLED",K1821)))</formula>
    </cfRule>
  </conditionalFormatting>
  <conditionalFormatting sqref="AA2107">
    <cfRule type="notContainsBlanks" dxfId="187" priority="212">
      <formula>LEN(TRIM(AA2107))&gt;0</formula>
    </cfRule>
  </conditionalFormatting>
  <conditionalFormatting sqref="K2107:N2107">
    <cfRule type="containsText" dxfId="186" priority="207" operator="containsText" text="DISABLED">
      <formula>NOT(ISERROR(SEARCH("DISABLED",K2107)))</formula>
    </cfRule>
    <cfRule type="containsText" dxfId="185" priority="208" operator="containsText" text="ENABLED">
      <formula>NOT(ISERROR(SEARCH("ENABLED",K2107)))</formula>
    </cfRule>
  </conditionalFormatting>
  <conditionalFormatting sqref="J2107">
    <cfRule type="containsText" dxfId="184" priority="210" operator="containsText" text="DISABLED">
      <formula>NOT(ISERROR(SEARCH("DISABLED",J2107)))</formula>
    </cfRule>
    <cfRule type="containsText" dxfId="183" priority="211" operator="containsText" text="ENABLED">
      <formula>NOT(ISERROR(SEARCH("ENABLED",J2107)))</formula>
    </cfRule>
  </conditionalFormatting>
  <conditionalFormatting sqref="AA2107">
    <cfRule type="notContainsBlanks" dxfId="182" priority="209">
      <formula>LEN(TRIM(AA2107))&gt;0</formula>
    </cfRule>
  </conditionalFormatting>
  <conditionalFormatting sqref="AD2107">
    <cfRule type="notContainsText" dxfId="181" priority="206" operator="notContains" text="//">
      <formula>ISERROR(SEARCH("//",AD2107))</formula>
    </cfRule>
  </conditionalFormatting>
  <conditionalFormatting sqref="AA2106">
    <cfRule type="notContainsBlanks" dxfId="180" priority="205">
      <formula>LEN(TRIM(AA2106))&gt;0</formula>
    </cfRule>
  </conditionalFormatting>
  <conditionalFormatting sqref="K2106:N2106">
    <cfRule type="containsText" dxfId="179" priority="200" operator="containsText" text="DISABLED">
      <formula>NOT(ISERROR(SEARCH("DISABLED",K2106)))</formula>
    </cfRule>
    <cfRule type="containsText" dxfId="178" priority="201" operator="containsText" text="ENABLED">
      <formula>NOT(ISERROR(SEARCH("ENABLED",K2106)))</formula>
    </cfRule>
  </conditionalFormatting>
  <conditionalFormatting sqref="J2106">
    <cfRule type="containsText" dxfId="177" priority="203" operator="containsText" text="DISABLED">
      <formula>NOT(ISERROR(SEARCH("DISABLED",J2106)))</formula>
    </cfRule>
    <cfRule type="containsText" dxfId="176" priority="204" operator="containsText" text="ENABLED">
      <formula>NOT(ISERROR(SEARCH("ENABLED",J2106)))</formula>
    </cfRule>
  </conditionalFormatting>
  <conditionalFormatting sqref="AA2106">
    <cfRule type="notContainsBlanks" dxfId="175" priority="202">
      <formula>LEN(TRIM(AA2106))&gt;0</formula>
    </cfRule>
  </conditionalFormatting>
  <conditionalFormatting sqref="AD2106">
    <cfRule type="notContainsText" dxfId="174" priority="199" operator="notContains" text="//">
      <formula>ISERROR(SEARCH("//",AD2106))</formula>
    </cfRule>
  </conditionalFormatting>
  <conditionalFormatting sqref="AA2105">
    <cfRule type="notContainsBlanks" dxfId="173" priority="198">
      <formula>LEN(TRIM(AA2105))&gt;0</formula>
    </cfRule>
  </conditionalFormatting>
  <conditionalFormatting sqref="K2105:N2105">
    <cfRule type="containsText" dxfId="172" priority="193" operator="containsText" text="DISABLED">
      <formula>NOT(ISERROR(SEARCH("DISABLED",K2105)))</formula>
    </cfRule>
    <cfRule type="containsText" dxfId="171" priority="194" operator="containsText" text="ENABLED">
      <formula>NOT(ISERROR(SEARCH("ENABLED",K2105)))</formula>
    </cfRule>
  </conditionalFormatting>
  <conditionalFormatting sqref="J2105">
    <cfRule type="containsText" dxfId="170" priority="196" operator="containsText" text="DISABLED">
      <formula>NOT(ISERROR(SEARCH("DISABLED",J2105)))</formula>
    </cfRule>
    <cfRule type="containsText" dxfId="169" priority="197" operator="containsText" text="ENABLED">
      <formula>NOT(ISERROR(SEARCH("ENABLED",J2105)))</formula>
    </cfRule>
  </conditionalFormatting>
  <conditionalFormatting sqref="AA2105">
    <cfRule type="notContainsBlanks" dxfId="168" priority="195">
      <formula>LEN(TRIM(AA2105))&gt;0</formula>
    </cfRule>
  </conditionalFormatting>
  <conditionalFormatting sqref="AD2105">
    <cfRule type="notContainsText" dxfId="167" priority="192" operator="notContains" text="//">
      <formula>ISERROR(SEARCH("//",AD2105))</formula>
    </cfRule>
  </conditionalFormatting>
  <conditionalFormatting sqref="AA2080">
    <cfRule type="notContainsBlanks" dxfId="166" priority="191">
      <formula>LEN(TRIM(AA2080))&gt;0</formula>
    </cfRule>
  </conditionalFormatting>
  <conditionalFormatting sqref="K2080:N2080">
    <cfRule type="containsText" dxfId="165" priority="189" operator="containsText" text="DISABLED">
      <formula>NOT(ISERROR(SEARCH("DISABLED",K2080)))</formula>
    </cfRule>
    <cfRule type="containsText" dxfId="164" priority="189" operator="containsText" text="ENABLED">
      <formula>NOT(ISERROR(SEARCH("ENABLED",K2080)))</formula>
    </cfRule>
  </conditionalFormatting>
  <conditionalFormatting sqref="J2080">
    <cfRule type="containsText" dxfId="163" priority="190" operator="containsText" text="ENABLED">
      <formula>NOT(ISERROR(SEARCH("ENABLED",J2080)))</formula>
    </cfRule>
    <cfRule type="containsText" dxfId="162" priority="3507" operator="containsText" text="DISABLED">
      <formula>NOT(ISERROR(SEARCH("DISABLED",J2080)))</formula>
    </cfRule>
  </conditionalFormatting>
  <conditionalFormatting sqref="AA2080">
    <cfRule type="notContainsBlanks" dxfId="161" priority="188">
      <formula>LEN(TRIM(AA2080))&gt;0</formula>
    </cfRule>
  </conditionalFormatting>
  <conditionalFormatting sqref="AD2080">
    <cfRule type="notContainsText" dxfId="160" priority="185" operator="notContains" text="//">
      <formula>ISERROR(SEARCH("//",AD2080))</formula>
    </cfRule>
  </conditionalFormatting>
  <conditionalFormatting sqref="J8:L8 N8">
    <cfRule type="containsText" dxfId="159" priority="183" operator="containsText" text="DISABLED">
      <formula>NOT(ISERROR(SEARCH("DISABLED",J8)))</formula>
    </cfRule>
    <cfRule type="containsText" dxfId="158" priority="184" operator="containsText" text="ENABLED">
      <formula>NOT(ISERROR(SEARCH("ENABLED",J8)))</formula>
    </cfRule>
  </conditionalFormatting>
  <conditionalFormatting sqref="AA8">
    <cfRule type="notContainsBlanks" dxfId="157" priority="182">
      <formula>LEN(TRIM(AA8))&gt;0</formula>
    </cfRule>
  </conditionalFormatting>
  <conditionalFormatting sqref="AD8">
    <cfRule type="notContainsText" dxfId="156" priority="181" operator="notContains" text="//">
      <formula>ISERROR(SEARCH("//",AD8))</formula>
    </cfRule>
  </conditionalFormatting>
  <conditionalFormatting sqref="K75:L75">
    <cfRule type="containsText" dxfId="155" priority="179" operator="containsText" text="DISABLED">
      <formula>NOT(ISERROR(SEARCH("DISABLED",K75)))</formula>
    </cfRule>
    <cfRule type="containsText" dxfId="154" priority="180" operator="containsText" text="ENABLED">
      <formula>NOT(ISERROR(SEARCH("ENABLED",K75)))</formula>
    </cfRule>
  </conditionalFormatting>
  <conditionalFormatting sqref="J75">
    <cfRule type="containsText" dxfId="153" priority="177" operator="containsText" text="DISABLED">
      <formula>NOT(ISERROR(SEARCH("DISABLED",J75)))</formula>
    </cfRule>
    <cfRule type="containsText" dxfId="152" priority="178" operator="containsText" text="ENABLED">
      <formula>NOT(ISERROR(SEARCH("ENABLED",J75)))</formula>
    </cfRule>
  </conditionalFormatting>
  <conditionalFormatting sqref="N1820">
    <cfRule type="containsText" dxfId="151" priority="175" operator="containsText" text="DISABLED">
      <formula>NOT(ISERROR(SEARCH("DISABLED",N1820)))</formula>
    </cfRule>
    <cfRule type="containsText" dxfId="150" priority="176" operator="containsText" text="ENABLED">
      <formula>NOT(ISERROR(SEARCH("ENABLED",N1820)))</formula>
    </cfRule>
  </conditionalFormatting>
  <conditionalFormatting sqref="AA1820">
    <cfRule type="notContainsBlanks" dxfId="149" priority="174">
      <formula>LEN(TRIM(AA1820))&gt;0</formula>
    </cfRule>
  </conditionalFormatting>
  <conditionalFormatting sqref="AD1820">
    <cfRule type="notContainsText" dxfId="148" priority="173" operator="notContains" text="//">
      <formula>ISERROR(SEARCH("//",AD1820))</formula>
    </cfRule>
  </conditionalFormatting>
  <conditionalFormatting sqref="J1820">
    <cfRule type="containsText" dxfId="147" priority="171" operator="containsText" text="DISABLED">
      <formula>NOT(ISERROR(SEARCH("DISABLED",J1820)))</formula>
    </cfRule>
    <cfRule type="containsText" dxfId="146" priority="172" operator="containsText" text="ENABLED">
      <formula>NOT(ISERROR(SEARCH("ENABLED",J1820)))</formula>
    </cfRule>
  </conditionalFormatting>
  <conditionalFormatting sqref="J1820">
    <cfRule type="containsText" dxfId="145" priority="169" operator="containsText" text="DISABLED">
      <formula>NOT(ISERROR(SEARCH("DISABLED",J1820)))</formula>
    </cfRule>
    <cfRule type="containsText" dxfId="144" priority="170" operator="containsText" text="ENABLED">
      <formula>NOT(ISERROR(SEARCH("ENABLED",J1820)))</formula>
    </cfRule>
  </conditionalFormatting>
  <conditionalFormatting sqref="J1820">
    <cfRule type="containsText" dxfId="143" priority="167" operator="containsText" text="DISABLED">
      <formula>NOT(ISERROR(SEARCH("DISABLED",J1820)))</formula>
    </cfRule>
    <cfRule type="containsText" dxfId="142" priority="168" operator="containsText" text="ENABLED">
      <formula>NOT(ISERROR(SEARCH("ENABLED",J1820)))</formula>
    </cfRule>
  </conditionalFormatting>
  <conditionalFormatting sqref="K1820:L1820">
    <cfRule type="containsText" dxfId="141" priority="165" operator="containsText" text="DISABLED">
      <formula>NOT(ISERROR(SEARCH("DISABLED",K1820)))</formula>
    </cfRule>
    <cfRule type="containsText" dxfId="140" priority="166" operator="containsText" text="ENABLED">
      <formula>NOT(ISERROR(SEARCH("ENABLED",K1820)))</formula>
    </cfRule>
  </conditionalFormatting>
  <conditionalFormatting sqref="M1796:M1824 M4:M1793">
    <cfRule type="containsText" dxfId="139" priority="163" operator="containsText" text="DISABLED">
      <formula>NOT(ISERROR(SEARCH("DISABLED",M4)))</formula>
    </cfRule>
    <cfRule type="containsText" dxfId="138" priority="164" operator="containsText" text="ENABLED">
      <formula>NOT(ISERROR(SEARCH("ENABLED",M4)))</formula>
    </cfRule>
  </conditionalFormatting>
  <conditionalFormatting sqref="AC2">
    <cfRule type="notContainsBlanks" dxfId="137" priority="162">
      <formula>LEN(TRIM(AC2))&gt;0</formula>
    </cfRule>
  </conditionalFormatting>
  <conditionalFormatting sqref="K1538">
    <cfRule type="containsText" dxfId="136" priority="160" operator="containsText" text="DISABLED">
      <formula>NOT(ISERROR(SEARCH("DISABLED",K1538)))</formula>
    </cfRule>
    <cfRule type="containsText" dxfId="135" priority="161" operator="containsText" text="ENABLED">
      <formula>NOT(ISERROR(SEARCH("ENABLED",K1538)))</formula>
    </cfRule>
  </conditionalFormatting>
  <conditionalFormatting sqref="K1535">
    <cfRule type="containsText" dxfId="134" priority="158" operator="containsText" text="DISABLED">
      <formula>NOT(ISERROR(SEARCH("DISABLED",K1535)))</formula>
    </cfRule>
    <cfRule type="containsText" dxfId="133" priority="159" operator="containsText" text="ENABLED">
      <formula>NOT(ISERROR(SEARCH("ENABLED",K1535)))</formula>
    </cfRule>
  </conditionalFormatting>
  <conditionalFormatting sqref="J1535">
    <cfRule type="containsText" dxfId="132" priority="156" operator="containsText" text="DISABLED">
      <formula>NOT(ISERROR(SEARCH("DISABLED",J1535)))</formula>
    </cfRule>
    <cfRule type="containsText" dxfId="131" priority="157" operator="containsText" text="ENABLED">
      <formula>NOT(ISERROR(SEARCH("ENABLED",J1535)))</formula>
    </cfRule>
  </conditionalFormatting>
  <conditionalFormatting sqref="AA2081 AA2064:AA2067">
    <cfRule type="notContainsBlanks" dxfId="130" priority="155">
      <formula>LEN(TRIM(AA2064))&gt;0</formula>
    </cfRule>
  </conditionalFormatting>
  <conditionalFormatting sqref="J2081 J2064:J2067">
    <cfRule type="containsText" dxfId="129" priority="153" operator="containsText" text="DISABLED">
      <formula>NOT(ISERROR(SEARCH("DISABLED",J2064)))</formula>
    </cfRule>
    <cfRule type="containsText" dxfId="128" priority="154" operator="containsText" text="ENABLED">
      <formula>NOT(ISERROR(SEARCH("ENABLED",J2064)))</formula>
    </cfRule>
  </conditionalFormatting>
  <conditionalFormatting sqref="AA2081 AA2064:AA2067">
    <cfRule type="notContainsBlanks" dxfId="127" priority="152">
      <formula>LEN(TRIM(AA2064))&gt;0</formula>
    </cfRule>
  </conditionalFormatting>
  <conditionalFormatting sqref="K2081:L2081 N2081 K2064:L2067 N2064:N2067">
    <cfRule type="containsText" dxfId="126" priority="150" operator="containsText" text="DISABLED">
      <formula>NOT(ISERROR(SEARCH("DISABLED",K2064)))</formula>
    </cfRule>
    <cfRule type="containsText" dxfId="125" priority="151" operator="containsText" text="ENABLED">
      <formula>NOT(ISERROR(SEARCH("ENABLED",K2064)))</formula>
    </cfRule>
  </conditionalFormatting>
  <conditionalFormatting sqref="AD2081 AD2064:AD2067">
    <cfRule type="notContainsText" dxfId="124" priority="149" operator="notContains" text="//">
      <formula>ISERROR(SEARCH("//",AD2064))</formula>
    </cfRule>
  </conditionalFormatting>
  <conditionalFormatting sqref="M2081 M2064:M2067">
    <cfRule type="containsText" dxfId="123" priority="147" operator="containsText" text="DISABLED">
      <formula>NOT(ISERROR(SEARCH("DISABLED",M2064)))</formula>
    </cfRule>
    <cfRule type="containsText" dxfId="122" priority="148" operator="containsText" text="ENABLED">
      <formula>NOT(ISERROR(SEARCH("ENABLED",M2064)))</formula>
    </cfRule>
  </conditionalFormatting>
  <conditionalFormatting sqref="AA1834">
    <cfRule type="notContainsBlanks" dxfId="121" priority="146">
      <formula>LEN(TRIM(AA1834))&gt;0</formula>
    </cfRule>
  </conditionalFormatting>
  <conditionalFormatting sqref="K1834:N1834">
    <cfRule type="containsText" dxfId="120" priority="141" operator="containsText" text="DISABLED">
      <formula>NOT(ISERROR(SEARCH("DISABLED",K1834)))</formula>
    </cfRule>
    <cfRule type="containsText" dxfId="119" priority="142" operator="containsText" text="ENABLED">
      <formula>NOT(ISERROR(SEARCH("ENABLED",K1834)))</formula>
    </cfRule>
  </conditionalFormatting>
  <conditionalFormatting sqref="J1834">
    <cfRule type="containsText" dxfId="118" priority="144" operator="containsText" text="DISABLED">
      <formula>NOT(ISERROR(SEARCH("DISABLED",J1834)))</formula>
    </cfRule>
    <cfRule type="containsText" dxfId="117" priority="145" operator="containsText" text="ENABLED">
      <formula>NOT(ISERROR(SEARCH("ENABLED",J1834)))</formula>
    </cfRule>
  </conditionalFormatting>
  <conditionalFormatting sqref="AA1834">
    <cfRule type="notContainsBlanks" dxfId="116" priority="143">
      <formula>LEN(TRIM(AA1834))&gt;0</formula>
    </cfRule>
  </conditionalFormatting>
  <conditionalFormatting sqref="AD1834">
    <cfRule type="notContainsText" dxfId="115" priority="140" operator="notContains" text="//">
      <formula>ISERROR(SEARCH("//",AD1834))</formula>
    </cfRule>
  </conditionalFormatting>
  <conditionalFormatting sqref="N1825:N1833">
    <cfRule type="containsText" dxfId="114" priority="126" operator="containsText" text="DISABLED">
      <formula>NOT(ISERROR(SEARCH("DISABLED",N1825)))</formula>
    </cfRule>
    <cfRule type="containsText" dxfId="113" priority="127" operator="containsText" text="ENABLED">
      <formula>NOT(ISERROR(SEARCH("ENABLED",N1825)))</formula>
    </cfRule>
  </conditionalFormatting>
  <conditionalFormatting sqref="AA1825:AA1833">
    <cfRule type="notContainsBlanks" dxfId="112" priority="125">
      <formula>LEN(TRIM(AA1825))&gt;0</formula>
    </cfRule>
  </conditionalFormatting>
  <conditionalFormatting sqref="AD1825:AD1833">
    <cfRule type="notContainsText" dxfId="111" priority="124" operator="notContains" text="//">
      <formula>ISERROR(SEARCH("//",AD1825))</formula>
    </cfRule>
  </conditionalFormatting>
  <conditionalFormatting sqref="J1825:J1833">
    <cfRule type="containsText" dxfId="110" priority="122" operator="containsText" text="DISABLED">
      <formula>NOT(ISERROR(SEARCH("DISABLED",J1825)))</formula>
    </cfRule>
    <cfRule type="containsText" dxfId="109" priority="123" operator="containsText" text="ENABLED">
      <formula>NOT(ISERROR(SEARCH("ENABLED",J1825)))</formula>
    </cfRule>
  </conditionalFormatting>
  <conditionalFormatting sqref="J1825:J1833">
    <cfRule type="containsText" dxfId="108" priority="120" operator="containsText" text="DISABLED">
      <formula>NOT(ISERROR(SEARCH("DISABLED",J1825)))</formula>
    </cfRule>
    <cfRule type="containsText" dxfId="107" priority="121" operator="containsText" text="ENABLED">
      <formula>NOT(ISERROR(SEARCH("ENABLED",J1825)))</formula>
    </cfRule>
  </conditionalFormatting>
  <conditionalFormatting sqref="J1825:J1833">
    <cfRule type="containsText" dxfId="106" priority="118" operator="containsText" text="DISABLED">
      <formula>NOT(ISERROR(SEARCH("DISABLED",J1825)))</formula>
    </cfRule>
    <cfRule type="containsText" dxfId="105" priority="119" operator="containsText" text="ENABLED">
      <formula>NOT(ISERROR(SEARCH("ENABLED",J1825)))</formula>
    </cfRule>
  </conditionalFormatting>
  <conditionalFormatting sqref="K1825:L1826">
    <cfRule type="containsText" dxfId="104" priority="116" operator="containsText" text="DISABLED">
      <formula>NOT(ISERROR(SEARCH("DISABLED",K1825)))</formula>
    </cfRule>
    <cfRule type="containsText" dxfId="103" priority="117" operator="containsText" text="ENABLED">
      <formula>NOT(ISERROR(SEARCH("ENABLED",K1825)))</formula>
    </cfRule>
  </conditionalFormatting>
  <conditionalFormatting sqref="M1825:M1833">
    <cfRule type="containsText" dxfId="102" priority="114" operator="containsText" text="DISABLED">
      <formula>NOT(ISERROR(SEARCH("DISABLED",M1825)))</formula>
    </cfRule>
    <cfRule type="containsText" dxfId="101" priority="115" operator="containsText" text="ENABLED">
      <formula>NOT(ISERROR(SEARCH("ENABLED",M1825)))</formula>
    </cfRule>
  </conditionalFormatting>
  <conditionalFormatting sqref="K1821">
    <cfRule type="containsText" dxfId="100" priority="112" operator="containsText" text="DISABLED">
      <formula>NOT(ISERROR(SEARCH("DISABLED",K1821)))</formula>
    </cfRule>
    <cfRule type="containsText" dxfId="99" priority="113" operator="containsText" text="ENABLED">
      <formula>NOT(ISERROR(SEARCH("ENABLED",K1821)))</formula>
    </cfRule>
  </conditionalFormatting>
  <conditionalFormatting sqref="K1822">
    <cfRule type="containsText" dxfId="98" priority="110" operator="containsText" text="DISABLED">
      <formula>NOT(ISERROR(SEARCH("DISABLED",K1822)))</formula>
    </cfRule>
    <cfRule type="containsText" dxfId="97" priority="111" operator="containsText" text="ENABLED">
      <formula>NOT(ISERROR(SEARCH("ENABLED",K1822)))</formula>
    </cfRule>
  </conditionalFormatting>
  <conditionalFormatting sqref="J1888:N1888">
    <cfRule type="containsText" dxfId="96" priority="108" operator="containsText" text="DISABLED">
      <formula>NOT(ISERROR(SEARCH("DISABLED",J1888)))</formula>
    </cfRule>
    <cfRule type="containsText" dxfId="95" priority="109" operator="containsText" text="ENABLED">
      <formula>NOT(ISERROR(SEARCH("ENABLED",J1888)))</formula>
    </cfRule>
  </conditionalFormatting>
  <conditionalFormatting sqref="AA1953:AA1954">
    <cfRule type="notContainsBlanks" dxfId="94" priority="100">
      <formula>LEN(TRIM(AA1953))&gt;0</formula>
    </cfRule>
  </conditionalFormatting>
  <conditionalFormatting sqref="J1953:J1954">
    <cfRule type="containsText" dxfId="93" priority="98" operator="containsText" text="DISABLED">
      <formula>NOT(ISERROR(SEARCH("DISABLED",J1953)))</formula>
    </cfRule>
    <cfRule type="containsText" dxfId="92" priority="99" operator="containsText" text="ENABLED">
      <formula>NOT(ISERROR(SEARCH("ENABLED",J1953)))</formula>
    </cfRule>
  </conditionalFormatting>
  <conditionalFormatting sqref="AA1953:AA1954">
    <cfRule type="notContainsBlanks" dxfId="91" priority="97">
      <formula>LEN(TRIM(AA1953))&gt;0</formula>
    </cfRule>
  </conditionalFormatting>
  <conditionalFormatting sqref="K1953:L1954 N1953:N1954">
    <cfRule type="containsText" dxfId="90" priority="95" operator="containsText" text="DISABLED">
      <formula>NOT(ISERROR(SEARCH("DISABLED",K1953)))</formula>
    </cfRule>
    <cfRule type="containsText" dxfId="89" priority="96" operator="containsText" text="ENABLED">
      <formula>NOT(ISERROR(SEARCH("ENABLED",K1953)))</formula>
    </cfRule>
  </conditionalFormatting>
  <conditionalFormatting sqref="AD1953:AD1954">
    <cfRule type="notContainsText" dxfId="88" priority="94" operator="notContains" text="//">
      <formula>ISERROR(SEARCH("//",AD1953))</formula>
    </cfRule>
  </conditionalFormatting>
  <conditionalFormatting sqref="M1953:M1954">
    <cfRule type="containsText" dxfId="87" priority="92" operator="containsText" text="DISABLED">
      <formula>NOT(ISERROR(SEARCH("DISABLED",M1953)))</formula>
    </cfRule>
    <cfRule type="containsText" dxfId="86" priority="93" operator="containsText" text="ENABLED">
      <formula>NOT(ISERROR(SEARCH("ENABLED",M1953)))</formula>
    </cfRule>
  </conditionalFormatting>
  <conditionalFormatting sqref="AA1794:AA1795">
    <cfRule type="notContainsBlanks" dxfId="85" priority="91">
      <formula>LEN(TRIM(AA1794))&gt;0</formula>
    </cfRule>
  </conditionalFormatting>
  <conditionalFormatting sqref="L1794:N1795">
    <cfRule type="containsText" dxfId="84" priority="86" operator="containsText" text="DISABLED">
      <formula>NOT(ISERROR(SEARCH("DISABLED",L1794)))</formula>
    </cfRule>
    <cfRule type="containsText" dxfId="83" priority="87" operator="containsText" text="ENABLED">
      <formula>NOT(ISERROR(SEARCH("ENABLED",L1794)))</formula>
    </cfRule>
  </conditionalFormatting>
  <conditionalFormatting sqref="AA1794:AA1795">
    <cfRule type="notContainsBlanks" dxfId="82" priority="88">
      <formula>LEN(TRIM(AA1794))&gt;0</formula>
    </cfRule>
  </conditionalFormatting>
  <conditionalFormatting sqref="AD1794:AD1795">
    <cfRule type="notContainsText" dxfId="81" priority="85" operator="notContains" text="//">
      <formula>ISERROR(SEARCH("//",AD1794))</formula>
    </cfRule>
  </conditionalFormatting>
  <conditionalFormatting sqref="K2060:L2061 N2060:N2061">
    <cfRule type="containsText" dxfId="80" priority="83" operator="containsText" text="DISABLED">
      <formula>NOT(ISERROR(SEARCH("DISABLED",K2060)))</formula>
    </cfRule>
    <cfRule type="containsText" dxfId="79" priority="84" operator="containsText" text="ENABLED">
      <formula>NOT(ISERROR(SEARCH("ENABLED",K2060)))</formula>
    </cfRule>
  </conditionalFormatting>
  <conditionalFormatting sqref="J2060:J2061">
    <cfRule type="containsText" dxfId="78" priority="81" operator="containsText" text="DISABLED">
      <formula>NOT(ISERROR(SEARCH("DISABLED",J2060)))</formula>
    </cfRule>
    <cfRule type="containsText" dxfId="77" priority="82" operator="containsText" text="ENABLED">
      <formula>NOT(ISERROR(SEARCH("ENABLED",J2060)))</formula>
    </cfRule>
  </conditionalFormatting>
  <conditionalFormatting sqref="M2060:M2061">
    <cfRule type="containsText" dxfId="76" priority="79" operator="containsText" text="DISABLED">
      <formula>NOT(ISERROR(SEARCH("DISABLED",M2060)))</formula>
    </cfRule>
    <cfRule type="containsText" dxfId="75" priority="80" operator="containsText" text="ENABLED">
      <formula>NOT(ISERROR(SEARCH("ENABLED",M2060)))</formula>
    </cfRule>
  </conditionalFormatting>
  <conditionalFormatting sqref="K2062:L2063 N2062:N2063">
    <cfRule type="containsText" dxfId="74" priority="77" operator="containsText" text="DISABLED">
      <formula>NOT(ISERROR(SEARCH("DISABLED",K2062)))</formula>
    </cfRule>
    <cfRule type="containsText" dxfId="73" priority="78" operator="containsText" text="ENABLED">
      <formula>NOT(ISERROR(SEARCH("ENABLED",K2062)))</formula>
    </cfRule>
  </conditionalFormatting>
  <conditionalFormatting sqref="J2062:J2063">
    <cfRule type="containsText" dxfId="72" priority="75" operator="containsText" text="DISABLED">
      <formula>NOT(ISERROR(SEARCH("DISABLED",J2062)))</formula>
    </cfRule>
    <cfRule type="containsText" dxfId="71" priority="76" operator="containsText" text="ENABLED">
      <formula>NOT(ISERROR(SEARCH("ENABLED",J2062)))</formula>
    </cfRule>
  </conditionalFormatting>
  <conditionalFormatting sqref="M2062:M2063">
    <cfRule type="containsText" dxfId="70" priority="73" operator="containsText" text="DISABLED">
      <formula>NOT(ISERROR(SEARCH("DISABLED",M2062)))</formula>
    </cfRule>
    <cfRule type="containsText" dxfId="69" priority="74" operator="containsText" text="ENABLED">
      <formula>NOT(ISERROR(SEARCH("ENABLED",M2062)))</formula>
    </cfRule>
  </conditionalFormatting>
  <conditionalFormatting sqref="J876">
    <cfRule type="containsText" dxfId="68" priority="71" operator="containsText" text="DISABLED">
      <formula>NOT(ISERROR(SEARCH("DISABLED",J876)))</formula>
    </cfRule>
    <cfRule type="containsText" dxfId="67" priority="72" operator="containsText" text="ENABLED">
      <formula>NOT(ISERROR(SEARCH("ENABLED",J876)))</formula>
    </cfRule>
  </conditionalFormatting>
  <conditionalFormatting sqref="AA876">
    <cfRule type="notContainsBlanks" dxfId="66" priority="70">
      <formula>LEN(TRIM(AA876))&gt;0</formula>
    </cfRule>
  </conditionalFormatting>
  <conditionalFormatting sqref="K876:L876 N876">
    <cfRule type="containsText" dxfId="65" priority="68" operator="containsText" text="DISABLED">
      <formula>NOT(ISERROR(SEARCH("DISABLED",K876)))</formula>
    </cfRule>
    <cfRule type="containsText" dxfId="64" priority="69" operator="containsText" text="ENABLED">
      <formula>NOT(ISERROR(SEARCH("ENABLED",K876)))</formula>
    </cfRule>
  </conditionalFormatting>
  <conditionalFormatting sqref="J878">
    <cfRule type="containsText" dxfId="63" priority="66" operator="containsText" text="DISABLED">
      <formula>NOT(ISERROR(SEARCH("DISABLED",J878)))</formula>
    </cfRule>
    <cfRule type="containsText" dxfId="62" priority="67" operator="containsText" text="ENABLED">
      <formula>NOT(ISERROR(SEARCH("ENABLED",J878)))</formula>
    </cfRule>
  </conditionalFormatting>
  <conditionalFormatting sqref="AA878">
    <cfRule type="notContainsBlanks" dxfId="61" priority="65">
      <formula>LEN(TRIM(AA878))&gt;0</formula>
    </cfRule>
  </conditionalFormatting>
  <conditionalFormatting sqref="K878:L878 N878">
    <cfRule type="containsText" dxfId="60" priority="63" operator="containsText" text="DISABLED">
      <formula>NOT(ISERROR(SEARCH("DISABLED",K878)))</formula>
    </cfRule>
    <cfRule type="containsText" dxfId="59" priority="64" operator="containsText" text="ENABLED">
      <formula>NOT(ISERROR(SEARCH("ENABLED",K878)))</formula>
    </cfRule>
  </conditionalFormatting>
  <conditionalFormatting sqref="AA2052">
    <cfRule type="notContainsBlanks" dxfId="58" priority="62">
      <formula>LEN(TRIM(AA2052))&gt;0</formula>
    </cfRule>
  </conditionalFormatting>
  <conditionalFormatting sqref="J2052">
    <cfRule type="containsText" dxfId="57" priority="60" operator="containsText" text="DISABLED">
      <formula>NOT(ISERROR(SEARCH("DISABLED",J2052)))</formula>
    </cfRule>
    <cfRule type="containsText" dxfId="56" priority="61" operator="containsText" text="ENABLED">
      <formula>NOT(ISERROR(SEARCH("ENABLED",J2052)))</formula>
    </cfRule>
  </conditionalFormatting>
  <conditionalFormatting sqref="AA2052">
    <cfRule type="notContainsBlanks" dxfId="55" priority="59">
      <formula>LEN(TRIM(AA2052))&gt;0</formula>
    </cfRule>
  </conditionalFormatting>
  <conditionalFormatting sqref="K2052:L2052 N2052">
    <cfRule type="containsText" dxfId="54" priority="57" operator="containsText" text="DISABLED">
      <formula>NOT(ISERROR(SEARCH("DISABLED",K2052)))</formula>
    </cfRule>
    <cfRule type="containsText" dxfId="53" priority="58" operator="containsText" text="ENABLED">
      <formula>NOT(ISERROR(SEARCH("ENABLED",K2052)))</formula>
    </cfRule>
  </conditionalFormatting>
  <conditionalFormatting sqref="AD2052">
    <cfRule type="notContainsText" dxfId="52" priority="56" operator="notContains" text="//">
      <formula>ISERROR(SEARCH("//",AD2052))</formula>
    </cfRule>
  </conditionalFormatting>
  <conditionalFormatting sqref="M2052">
    <cfRule type="containsText" dxfId="51" priority="54" operator="containsText" text="DISABLED">
      <formula>NOT(ISERROR(SEARCH("DISABLED",M2052)))</formula>
    </cfRule>
    <cfRule type="containsText" dxfId="50" priority="55" operator="containsText" text="ENABLED">
      <formula>NOT(ISERROR(SEARCH("ENABLED",M2052)))</formula>
    </cfRule>
  </conditionalFormatting>
  <conditionalFormatting sqref="AA2082">
    <cfRule type="notContainsBlanks" dxfId="49" priority="53">
      <formula>LEN(TRIM(AA2082))&gt;0</formula>
    </cfRule>
  </conditionalFormatting>
  <conditionalFormatting sqref="AD2082">
    <cfRule type="notContainsText" dxfId="48" priority="52" operator="notContains" text="//">
      <formula>ISERROR(SEARCH("//",AD2082))</formula>
    </cfRule>
  </conditionalFormatting>
  <conditionalFormatting sqref="K2082:L2082 N2082">
    <cfRule type="containsText" dxfId="47" priority="50" operator="containsText" text="DISABLED">
      <formula>NOT(ISERROR(SEARCH("DISABLED",K2082)))</formula>
    </cfRule>
    <cfRule type="containsText" dxfId="46" priority="51" operator="containsText" text="ENABLED">
      <formula>NOT(ISERROR(SEARCH("ENABLED",K2082)))</formula>
    </cfRule>
  </conditionalFormatting>
  <conditionalFormatting sqref="AA2082">
    <cfRule type="notContainsBlanks" dxfId="45" priority="49">
      <formula>LEN(TRIM(AA2082))&gt;0</formula>
    </cfRule>
  </conditionalFormatting>
  <conditionalFormatting sqref="AD2082">
    <cfRule type="notContainsText" dxfId="44" priority="48" operator="notContains" text="//">
      <formula>ISERROR(SEARCH("//",AD2082))</formula>
    </cfRule>
  </conditionalFormatting>
  <conditionalFormatting sqref="J2082">
    <cfRule type="containsText" dxfId="43" priority="46" operator="containsText" text="DISABLED">
      <formula>NOT(ISERROR(SEARCH("DISABLED",J2082)))</formula>
    </cfRule>
    <cfRule type="containsText" dxfId="42" priority="47" operator="containsText" text="ENABLED">
      <formula>NOT(ISERROR(SEARCH("ENABLED",J2082)))</formula>
    </cfRule>
  </conditionalFormatting>
  <conditionalFormatting sqref="AA2029:AA2032">
    <cfRule type="notContainsBlanks" dxfId="41" priority="45">
      <formula>LEN(TRIM(AA2029))&gt;0</formula>
    </cfRule>
  </conditionalFormatting>
  <conditionalFormatting sqref="J2029:J2032">
    <cfRule type="containsText" dxfId="40" priority="43" operator="containsText" text="DISABLED">
      <formula>NOT(ISERROR(SEARCH("DISABLED",J2029)))</formula>
    </cfRule>
    <cfRule type="containsText" dxfId="39" priority="44" operator="containsText" text="ENABLED">
      <formula>NOT(ISERROR(SEARCH("ENABLED",J2029)))</formula>
    </cfRule>
  </conditionalFormatting>
  <conditionalFormatting sqref="AA2029:AA2032">
    <cfRule type="notContainsBlanks" dxfId="38" priority="42">
      <formula>LEN(TRIM(AA2029))&gt;0</formula>
    </cfRule>
  </conditionalFormatting>
  <conditionalFormatting sqref="K2029:L2032 N2029:N2032">
    <cfRule type="containsText" dxfId="37" priority="40" operator="containsText" text="DISABLED">
      <formula>NOT(ISERROR(SEARCH("DISABLED",K2029)))</formula>
    </cfRule>
    <cfRule type="containsText" dxfId="36" priority="41" operator="containsText" text="ENABLED">
      <formula>NOT(ISERROR(SEARCH("ENABLED",K2029)))</formula>
    </cfRule>
  </conditionalFormatting>
  <conditionalFormatting sqref="AD2029:AD2032">
    <cfRule type="notContainsText" dxfId="35" priority="39" operator="notContains" text="//">
      <formula>ISERROR(SEARCH("//",AD2029))</formula>
    </cfRule>
  </conditionalFormatting>
  <conditionalFormatting sqref="M2029:M2032">
    <cfRule type="containsText" dxfId="34" priority="37" operator="containsText" text="DISABLED">
      <formula>NOT(ISERROR(SEARCH("DISABLED",M2029)))</formula>
    </cfRule>
    <cfRule type="containsText" dxfId="33" priority="38" operator="containsText" text="ENABLED">
      <formula>NOT(ISERROR(SEARCH("ENABLED",M2029)))</formula>
    </cfRule>
  </conditionalFormatting>
  <conditionalFormatting sqref="K1827:L1833">
    <cfRule type="containsText" dxfId="32" priority="35" operator="containsText" text="DISABLED">
      <formula>NOT(ISERROR(SEARCH("DISABLED",K1827)))</formula>
    </cfRule>
    <cfRule type="containsText" dxfId="31" priority="36" operator="containsText" text="ENABLED">
      <formula>NOT(ISERROR(SEARCH("ENABLED",K1827)))</formula>
    </cfRule>
  </conditionalFormatting>
  <conditionalFormatting sqref="AA1904">
    <cfRule type="notContainsBlanks" dxfId="30" priority="34">
      <formula>LEN(TRIM(AA1904))&gt;0</formula>
    </cfRule>
  </conditionalFormatting>
  <conditionalFormatting sqref="J1904">
    <cfRule type="containsText" dxfId="29" priority="32" operator="containsText" text="DISABLED">
      <formula>NOT(ISERROR(SEARCH("DISABLED",J1904)))</formula>
    </cfRule>
    <cfRule type="containsText" dxfId="28" priority="33" operator="containsText" text="ENABLED">
      <formula>NOT(ISERROR(SEARCH("ENABLED",J1904)))</formula>
    </cfRule>
  </conditionalFormatting>
  <conditionalFormatting sqref="AA1904">
    <cfRule type="notContainsBlanks" dxfId="27" priority="31">
      <formula>LEN(TRIM(AA1904))&gt;0</formula>
    </cfRule>
  </conditionalFormatting>
  <conditionalFormatting sqref="K1904:L1904 N1904">
    <cfRule type="containsText" dxfId="26" priority="29" operator="containsText" text="DISABLED">
      <formula>NOT(ISERROR(SEARCH("DISABLED",K1904)))</formula>
    </cfRule>
    <cfRule type="containsText" dxfId="25" priority="30" operator="containsText" text="ENABLED">
      <formula>NOT(ISERROR(SEARCH("ENABLED",K1904)))</formula>
    </cfRule>
  </conditionalFormatting>
  <conditionalFormatting sqref="AD1904">
    <cfRule type="notContainsText" dxfId="24" priority="28" operator="notContains" text="//">
      <formula>ISERROR(SEARCH("//",AD1904))</formula>
    </cfRule>
  </conditionalFormatting>
  <conditionalFormatting sqref="M1904">
    <cfRule type="containsText" dxfId="23" priority="26" operator="containsText" text="DISABLED">
      <formula>NOT(ISERROR(SEARCH("DISABLED",M1904)))</formula>
    </cfRule>
    <cfRule type="containsText" dxfId="22" priority="27" operator="containsText" text="ENABLED">
      <formula>NOT(ISERROR(SEARCH("ENABLED",M1904)))</formula>
    </cfRule>
  </conditionalFormatting>
  <conditionalFormatting sqref="J1976:N1976">
    <cfRule type="containsText" dxfId="21" priority="15" operator="containsText" text="DISABLED">
      <formula>NOT(ISERROR(SEARCH("DISABLED",J1976)))</formula>
    </cfRule>
    <cfRule type="containsText" dxfId="20" priority="16" operator="containsText" text="ENABLED">
      <formula>NOT(ISERROR(SEARCH("ENABLED",J1976)))</formula>
    </cfRule>
  </conditionalFormatting>
  <conditionalFormatting sqref="B1:B1048576">
    <cfRule type="cellIs" dxfId="19" priority="14" operator="greaterThanOrEqual">
      <formula>$B$1838</formula>
    </cfRule>
  </conditionalFormatting>
  <conditionalFormatting sqref="M2082">
    <cfRule type="containsText" dxfId="18" priority="12" operator="containsText" text="DISABLED">
      <formula>NOT(ISERROR(SEARCH("DISABLED",M2082)))</formula>
    </cfRule>
    <cfRule type="containsText" dxfId="17" priority="13" operator="containsText" text="ENABLED">
      <formula>NOT(ISERROR(SEARCH("ENABLED",M2082)))</formula>
    </cfRule>
  </conditionalFormatting>
  <conditionalFormatting sqref="M2084">
    <cfRule type="containsText" dxfId="16" priority="10" operator="containsText" text="DISABLED">
      <formula>NOT(ISERROR(SEARCH("DISABLED",M2084)))</formula>
    </cfRule>
    <cfRule type="containsText" dxfId="15" priority="11" operator="containsText" text="ENABLED">
      <formula>NOT(ISERROR(SEARCH("ENABLED",M2084)))</formula>
    </cfRule>
  </conditionalFormatting>
  <conditionalFormatting sqref="M2086">
    <cfRule type="containsText" dxfId="14" priority="8" operator="containsText" text="DISABLED">
      <formula>NOT(ISERROR(SEARCH("DISABLED",M2086)))</formula>
    </cfRule>
    <cfRule type="containsText" dxfId="13" priority="9" operator="containsText" text="ENABLED">
      <formula>NOT(ISERROR(SEARCH("ENABLED",M2086)))</formula>
    </cfRule>
  </conditionalFormatting>
  <conditionalFormatting sqref="J1166:J1198">
    <cfRule type="containsText" dxfId="12" priority="6" operator="containsText" text="DISABLED">
      <formula>NOT(ISERROR(SEARCH("DISABLED",J1166)))</formula>
    </cfRule>
    <cfRule type="containsText" dxfId="11" priority="7" operator="containsText" text="ENABLED">
      <formula>NOT(ISERROR(SEARCH("ENABLED",J1166)))</formula>
    </cfRule>
  </conditionalFormatting>
  <conditionalFormatting sqref="AA1166:AA1198">
    <cfRule type="notContainsBlanks" dxfId="10" priority="5">
      <formula>LEN(TRIM(AA1166))&gt;0</formula>
    </cfRule>
  </conditionalFormatting>
  <conditionalFormatting sqref="K1166:L1198 N1166:N1198">
    <cfRule type="containsText" dxfId="9" priority="3" operator="containsText" text="DISABLED">
      <formula>NOT(ISERROR(SEARCH("DISABLED",K1166)))</formula>
    </cfRule>
    <cfRule type="containsText" dxfId="8" priority="4" operator="containsText" text="ENABLED">
      <formula>NOT(ISERROR(SEARCH("ENABLED",K1166)))</formula>
    </cfRule>
  </conditionalFormatting>
  <conditionalFormatting sqref="K1794:K1795">
    <cfRule type="containsText" dxfId="7" priority="1" operator="containsText" text="DISABLED">
      <formula>NOT(ISERROR(SEARCH("DISABLED",K1794)))</formula>
    </cfRule>
    <cfRule type="containsText" dxfId="6" priority="2" operator="containsText" text="ENABLED">
      <formula>NOT(ISERROR(SEARCH("ENABLED",K1794)))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3876</v>
      </c>
    </row>
    <row r="2" spans="1:16">
      <c r="P2" t="s">
        <v>3957</v>
      </c>
    </row>
    <row r="3" spans="1:16">
      <c r="P3" t="s">
        <v>2278</v>
      </c>
    </row>
    <row r="4" spans="1:16">
      <c r="P4" t="s">
        <v>3958</v>
      </c>
    </row>
    <row r="5" spans="1:16">
      <c r="P5" t="s">
        <v>3961</v>
      </c>
    </row>
    <row r="6" spans="1:16">
      <c r="A6" s="6">
        <v>1931</v>
      </c>
      <c r="B6" s="11" t="s">
        <v>989</v>
      </c>
      <c r="C6" s="11" t="s">
        <v>989</v>
      </c>
      <c r="P6" t="s">
        <v>3962</v>
      </c>
    </row>
    <row r="7" spans="1:16">
      <c r="A7" s="6">
        <v>1932</v>
      </c>
      <c r="B7" s="11" t="s">
        <v>990</v>
      </c>
      <c r="C7" s="11" t="s">
        <v>990</v>
      </c>
      <c r="P7" t="s">
        <v>3963</v>
      </c>
    </row>
    <row r="8" spans="1:16">
      <c r="P8" t="s">
        <v>3964</v>
      </c>
    </row>
    <row r="9" spans="1:16">
      <c r="P9" t="s">
        <v>3965</v>
      </c>
    </row>
    <row r="10" spans="1:16">
      <c r="P10" t="s">
        <v>3966</v>
      </c>
    </row>
    <row r="11" spans="1:16">
      <c r="P11" t="s">
        <v>3967</v>
      </c>
    </row>
    <row r="12" spans="1:16">
      <c r="P12" t="s">
        <v>3968</v>
      </c>
    </row>
    <row r="13" spans="1:16">
      <c r="P13" t="s">
        <v>3969</v>
      </c>
    </row>
    <row r="14" spans="1:16">
      <c r="A14">
        <v>0</v>
      </c>
      <c r="B14" t="s">
        <v>1424</v>
      </c>
      <c r="C14" t="s">
        <v>1424</v>
      </c>
      <c r="D14" t="s">
        <v>2786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3970</v>
      </c>
    </row>
    <row r="15" spans="1:16">
      <c r="A15">
        <f>A14+4</f>
        <v>4</v>
      </c>
      <c r="B15" t="s">
        <v>1424</v>
      </c>
      <c r="C15" t="s">
        <v>1424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3971</v>
      </c>
    </row>
    <row r="16" spans="1:16">
      <c r="A16">
        <f t="shared" ref="A16:A29" si="1">A15+4</f>
        <v>8</v>
      </c>
      <c r="B16" t="s">
        <v>1424</v>
      </c>
      <c r="C16" t="s">
        <v>1424</v>
      </c>
      <c r="E16" t="str">
        <f t="shared" si="0"/>
        <v>ITM_NULL,ITM_NULL,ITM_FB01+11,ITM_FB01+10,ITM_FB01+9,ITM_FB01+8,</v>
      </c>
      <c r="P16" t="s">
        <v>3972</v>
      </c>
    </row>
    <row r="17" spans="1:16">
      <c r="A17">
        <f t="shared" si="1"/>
        <v>12</v>
      </c>
      <c r="B17" t="s">
        <v>1424</v>
      </c>
      <c r="C17" t="s">
        <v>1424</v>
      </c>
      <c r="E17" t="str">
        <f t="shared" si="0"/>
        <v>ITM_NULL,ITM_NULL,ITM_FB01+15,ITM_FB01+14,ITM_FB01+13,ITM_FB01+12,</v>
      </c>
      <c r="P17" t="s">
        <v>3973</v>
      </c>
    </row>
    <row r="18" spans="1:16">
      <c r="A18">
        <f t="shared" si="1"/>
        <v>16</v>
      </c>
      <c r="B18" t="s">
        <v>1424</v>
      </c>
      <c r="C18" t="s">
        <v>1424</v>
      </c>
      <c r="E18" t="str">
        <f t="shared" si="0"/>
        <v>ITM_NULL,ITM_NULL,ITM_FB01+19,ITM_FB01+18,ITM_FB01+17,ITM_FB01+16,</v>
      </c>
      <c r="P18" t="s">
        <v>3974</v>
      </c>
    </row>
    <row r="19" spans="1:16">
      <c r="A19">
        <f t="shared" si="1"/>
        <v>20</v>
      </c>
      <c r="B19" t="s">
        <v>1424</v>
      </c>
      <c r="C19" t="s">
        <v>1424</v>
      </c>
      <c r="E19" t="str">
        <f t="shared" si="0"/>
        <v>ITM_NULL,ITM_NULL,ITM_FB01+23,ITM_FB01+22,ITM_FB01+21,ITM_FB01+20,</v>
      </c>
      <c r="P19" t="s">
        <v>3975</v>
      </c>
    </row>
    <row r="20" spans="1:16">
      <c r="A20">
        <f t="shared" si="1"/>
        <v>24</v>
      </c>
      <c r="B20" t="s">
        <v>1424</v>
      </c>
      <c r="C20" t="s">
        <v>1424</v>
      </c>
      <c r="E20" t="str">
        <f t="shared" si="0"/>
        <v>ITM_NULL,ITM_NULL,ITM_FB01+27,ITM_FB01+26,ITM_FB01+25,ITM_FB01+24,</v>
      </c>
      <c r="P20" t="s">
        <v>3976</v>
      </c>
    </row>
    <row r="21" spans="1:16">
      <c r="A21">
        <f t="shared" si="1"/>
        <v>28</v>
      </c>
      <c r="B21" t="s">
        <v>1424</v>
      </c>
      <c r="C21" t="s">
        <v>1424</v>
      </c>
      <c r="E21" t="str">
        <f t="shared" si="0"/>
        <v>ITM_NULL,ITM_NULL,ITM_FB01+31,ITM_FB01+30,ITM_FB01+29,ITM_FB01+28,</v>
      </c>
      <c r="P21" t="s">
        <v>3977</v>
      </c>
    </row>
    <row r="22" spans="1:16">
      <c r="A22">
        <f t="shared" si="1"/>
        <v>32</v>
      </c>
      <c r="B22" t="s">
        <v>1424</v>
      </c>
      <c r="C22" t="s">
        <v>1424</v>
      </c>
      <c r="E22" t="str">
        <f t="shared" si="0"/>
        <v>ITM_NULL,ITM_NULL,ITM_FB01+35,ITM_FB01+34,ITM_FB01+33,ITM_FB01+32,</v>
      </c>
      <c r="P22" t="s">
        <v>3978</v>
      </c>
    </row>
    <row r="23" spans="1:16">
      <c r="A23">
        <f t="shared" si="1"/>
        <v>36</v>
      </c>
      <c r="B23" t="s">
        <v>1424</v>
      </c>
      <c r="C23" t="s">
        <v>1424</v>
      </c>
      <c r="E23" t="str">
        <f t="shared" si="0"/>
        <v>ITM_NULL,ITM_NULL,ITM_FB01+39,ITM_FB01+38,ITM_FB01+37,ITM_FB01+36,</v>
      </c>
      <c r="P23" t="s">
        <v>3979</v>
      </c>
    </row>
    <row r="24" spans="1:16">
      <c r="A24">
        <f t="shared" si="1"/>
        <v>40</v>
      </c>
      <c r="B24" t="s">
        <v>1424</v>
      </c>
      <c r="C24" t="s">
        <v>1424</v>
      </c>
      <c r="E24" t="str">
        <f t="shared" si="0"/>
        <v>ITM_NULL,ITM_NULL,ITM_FB01+43,ITM_FB01+42,ITM_FB01+41,ITM_FB01+40,</v>
      </c>
      <c r="P24" t="s">
        <v>3980</v>
      </c>
    </row>
    <row r="25" spans="1:16">
      <c r="A25">
        <f t="shared" si="1"/>
        <v>44</v>
      </c>
      <c r="B25" t="s">
        <v>1424</v>
      </c>
      <c r="C25" t="s">
        <v>1424</v>
      </c>
      <c r="E25" t="str">
        <f t="shared" si="0"/>
        <v>ITM_NULL,ITM_NULL,ITM_FB01+47,ITM_FB01+46,ITM_FB01+45,ITM_FB01+44,</v>
      </c>
      <c r="P25" t="s">
        <v>3981</v>
      </c>
    </row>
    <row r="26" spans="1:16">
      <c r="A26">
        <f t="shared" si="1"/>
        <v>48</v>
      </c>
      <c r="B26" t="s">
        <v>1424</v>
      </c>
      <c r="C26" t="s">
        <v>1424</v>
      </c>
      <c r="E26" t="str">
        <f t="shared" si="0"/>
        <v>ITM_NULL,ITM_NULL,ITM_FB01+51,ITM_FB01+50,ITM_FB01+49,ITM_FB01+48,</v>
      </c>
      <c r="P26" t="s">
        <v>3982</v>
      </c>
    </row>
    <row r="27" spans="1:16">
      <c r="A27">
        <f t="shared" si="1"/>
        <v>52</v>
      </c>
      <c r="B27" t="s">
        <v>1424</v>
      </c>
      <c r="C27" t="s">
        <v>1424</v>
      </c>
      <c r="E27" t="str">
        <f t="shared" si="0"/>
        <v>ITM_NULL,ITM_NULL,ITM_FB01+55,ITM_FB01+54,ITM_FB01+53,ITM_FB01+52,</v>
      </c>
      <c r="P27" t="s">
        <v>3983</v>
      </c>
    </row>
    <row r="28" spans="1:16">
      <c r="A28">
        <f t="shared" si="1"/>
        <v>56</v>
      </c>
      <c r="B28" t="s">
        <v>1424</v>
      </c>
      <c r="C28" t="s">
        <v>1424</v>
      </c>
      <c r="E28" t="str">
        <f t="shared" si="0"/>
        <v>ITM_NULL,ITM_NULL,ITM_FB01+59,ITM_FB01+58,ITM_FB01+57,ITM_FB01+56,</v>
      </c>
      <c r="P28" t="s">
        <v>3984</v>
      </c>
    </row>
    <row r="29" spans="1:16">
      <c r="A29">
        <f t="shared" si="1"/>
        <v>60</v>
      </c>
      <c r="B29" t="s">
        <v>1424</v>
      </c>
      <c r="C29" t="s">
        <v>1424</v>
      </c>
      <c r="E29" t="str">
        <f t="shared" si="0"/>
        <v>ITM_NULL,ITM_NULL,ITM_FB01+63,ITM_FB01+62,ITM_FB01+61,ITM_FB01+60,</v>
      </c>
      <c r="P29" t="s">
        <v>3985</v>
      </c>
    </row>
    <row r="30" spans="1:16">
      <c r="P30" t="s">
        <v>3986</v>
      </c>
    </row>
    <row r="31" spans="1:16">
      <c r="P31" t="s">
        <v>3987</v>
      </c>
    </row>
    <row r="32" spans="1:16">
      <c r="P32" t="s">
        <v>3988</v>
      </c>
    </row>
    <row r="33" spans="16:16">
      <c r="P33" t="s">
        <v>3989</v>
      </c>
    </row>
    <row r="34" spans="16:16">
      <c r="P34" t="s">
        <v>3990</v>
      </c>
    </row>
    <row r="35" spans="16:16">
      <c r="P35" t="s">
        <v>3991</v>
      </c>
    </row>
    <row r="36" spans="16:16">
      <c r="P36" t="s">
        <v>3992</v>
      </c>
    </row>
    <row r="37" spans="16:16">
      <c r="P37" t="s">
        <v>3993</v>
      </c>
    </row>
    <row r="38" spans="16:16">
      <c r="P38" t="s">
        <v>4041</v>
      </c>
    </row>
    <row r="39" spans="16:16">
      <c r="P39" t="s">
        <v>4042</v>
      </c>
    </row>
    <row r="40" spans="16:16">
      <c r="P40" t="s">
        <v>3994</v>
      </c>
    </row>
    <row r="41" spans="16:16">
      <c r="P41" t="s">
        <v>3995</v>
      </c>
    </row>
    <row r="42" spans="16:16">
      <c r="P42" t="s">
        <v>3996</v>
      </c>
    </row>
    <row r="43" spans="16:16">
      <c r="P43" t="s">
        <v>3997</v>
      </c>
    </row>
    <row r="44" spans="16:16">
      <c r="P44" t="s">
        <v>3998</v>
      </c>
    </row>
    <row r="45" spans="16:16">
      <c r="P45" t="s">
        <v>3999</v>
      </c>
    </row>
    <row r="46" spans="16:16">
      <c r="P46" t="s">
        <v>4000</v>
      </c>
    </row>
    <row r="47" spans="16:16">
      <c r="P47" t="s">
        <v>4001</v>
      </c>
    </row>
    <row r="48" spans="16:16">
      <c r="P48" t="s">
        <v>4002</v>
      </c>
    </row>
    <row r="49" spans="16:16">
      <c r="P49" t="s">
        <v>4003</v>
      </c>
    </row>
    <row r="50" spans="16:16">
      <c r="P50" t="s">
        <v>4004</v>
      </c>
    </row>
    <row r="51" spans="16:16">
      <c r="P51" t="s">
        <v>4005</v>
      </c>
    </row>
    <row r="52" spans="16:16">
      <c r="P52" t="s">
        <v>4006</v>
      </c>
    </row>
    <row r="53" spans="16:16">
      <c r="P53" t="s">
        <v>4007</v>
      </c>
    </row>
    <row r="54" spans="16:16">
      <c r="P54" t="s">
        <v>4008</v>
      </c>
    </row>
    <row r="55" spans="16:16">
      <c r="P55" t="s">
        <v>4009</v>
      </c>
    </row>
    <row r="56" spans="16:16">
      <c r="P56" t="s">
        <v>4010</v>
      </c>
    </row>
    <row r="57" spans="16:16">
      <c r="P57" t="s">
        <v>4011</v>
      </c>
    </row>
    <row r="58" spans="16:16">
      <c r="P58" t="s">
        <v>4012</v>
      </c>
    </row>
    <row r="59" spans="16:16">
      <c r="P59" t="s">
        <v>4013</v>
      </c>
    </row>
    <row r="60" spans="16:16">
      <c r="P60" t="s">
        <v>4014</v>
      </c>
    </row>
    <row r="61" spans="16:16">
      <c r="P61" t="s">
        <v>4043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18</v>
      </c>
      <c r="F1" s="127" t="s">
        <v>4029</v>
      </c>
      <c r="H1">
        <f>COUNTIF(H2:H2:H823,"=FALSE")</f>
        <v>18</v>
      </c>
      <c r="N1" s="127" t="s">
        <v>3876</v>
      </c>
      <c r="W1">
        <f>SUM(W5:W1323)</f>
        <v>50</v>
      </c>
      <c r="X1">
        <f>SUM(X5:X1323)</f>
        <v>299797202.31934762</v>
      </c>
    </row>
    <row r="2" spans="1:25">
      <c r="A2" t="s">
        <v>2661</v>
      </c>
      <c r="B2" t="s">
        <v>2661</v>
      </c>
      <c r="I2" s="31" t="s">
        <v>2665</v>
      </c>
      <c r="J2" s="32" t="s">
        <v>2664</v>
      </c>
      <c r="K2" s="33" t="s">
        <v>2666</v>
      </c>
      <c r="L2" s="38" t="s">
        <v>2714</v>
      </c>
      <c r="N2" s="22" t="str">
        <f>TEST!B2</f>
        <v>CLSUM CLSTK ERPN DEG ALL 00</v>
      </c>
      <c r="Q2" s="26" t="s">
        <v>2698</v>
      </c>
      <c r="U2" t="s">
        <v>3874</v>
      </c>
      <c r="V2" t="s">
        <v>3874</v>
      </c>
      <c r="W2" t="s">
        <v>3872</v>
      </c>
      <c r="X2" t="s">
        <v>3873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"D.MY"</v>
      </c>
      <c r="F298" s="22" t="str">
        <f>VLOOKUP(C298,SOURCE!$V$3:$AD$2856,9,0)&amp;"           {"&amp;D298&amp;",   "&amp;E298&amp;"},"</f>
        <v>//           {ITM_DMY,   "D.MY"},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D.MY</v>
      </c>
      <c r="K298" s="29" t="str">
        <f t="shared" si="21"/>
        <v>D.MY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"D.MY"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"M.DY"</v>
      </c>
      <c r="F362" s="22" t="str">
        <f>VLOOKUP(C362,SOURCE!$V$3:$AD$2856,9,0)&amp;"           {"&amp;D362&amp;",   "&amp;E362&amp;"},"</f>
        <v>//           {ITM_MDY,   "M.DY"},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M.DY</v>
      </c>
      <c r="K362" s="30" t="str">
        <f t="shared" si="28"/>
        <v>M.DY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"M.DY"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LN1+x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 1+x"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"Y.MD"</v>
      </c>
      <c r="F474" s="22" t="str">
        <f>VLOOKUP(C474,SOURCE!$V$3:$AD$2856,9,0)&amp;"           {"&amp;D474&amp;",   "&amp;E474&amp;"},"</f>
        <v>//           {ITM_YMD,   "Y.MD"},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Y.MD</v>
      </c>
      <c r="K474" s="30" t="str">
        <f t="shared" si="32"/>
        <v>Y.MD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"Y.MD"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ITM_ANGLE</v>
      </c>
      <c r="E542" s="26" t="str">
        <f>CHAR(34)&amp;VLOOKUP(C542,SOURCE!$V$3:$AC$2856,6,0)&amp;CHAR(34)</f>
        <v>"ANGLE"</v>
      </c>
      <c r="F542" s="22" t="str">
        <f>VLOOKUP(C542,SOURCE!$V$3:$AD$2856,9,0)&amp;"           {"&amp;D542&amp;",   "&amp;E542&amp;"},"</f>
        <v>//           {ITM_ANGLE,   "ANGLE"},</v>
      </c>
      <c r="H542" t="b">
        <f>ISNA(VLOOKUP(J542,J$823:J866,1,0))</f>
        <v>1</v>
      </c>
      <c r="I542" s="27">
        <f>VLOOKUP(C542,SOURCE!V$6:AB$10035,7,0)</f>
        <v>1739</v>
      </c>
      <c r="J542" s="28" t="str">
        <f>VLOOKUP(C542,SOURCE!V$6:AB$10035,6,0)</f>
        <v>ANGLE</v>
      </c>
      <c r="K542" s="30" t="str">
        <f t="shared" si="36"/>
        <v>MEASURED_ANGLE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STD_MEASURED_ANGLE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ITM_AIM</v>
      </c>
      <c r="E543" s="26" t="str">
        <f>CHAR(34)&amp;VLOOKUP(C543,SOURCE!$V$3:$AC$2856,6,0)&amp;CHAR(34)</f>
        <v>"ALPHA"</v>
      </c>
      <c r="F543" s="22" t="str">
        <f>VLOOKUP(C543,SOURCE!$V$3:$AD$2856,9,0)&amp;"           {"&amp;D543&amp;",   "&amp;E543&amp;"},"</f>
        <v xml:space="preserve">           {ITM_AIM,   "ALPHA"},</v>
      </c>
      <c r="H543" t="b">
        <f>ISNA(VLOOKUP(J543,J$823:J867,1,0))</f>
        <v>1</v>
      </c>
      <c r="I543" s="27">
        <f>VLOOKUP(C543,SOURCE!V$6:AB$10035,7,0)</f>
        <v>1740</v>
      </c>
      <c r="J543" s="28" t="str">
        <f>VLOOKUP(C543,SOURCE!V$6:AB$10035,6,0)</f>
        <v>ALPHA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</v>
      </c>
      <c r="L543" s="40" t="str">
        <f>VLOOKUP(C543,SOURCE!V$6:AB$10035,2,0)</f>
        <v/>
      </c>
      <c r="M543" t="str">
        <f>IF(VLOOKUP(I543,SOURCE!B:P,2,0)="/  { itemToBeCoded","To be coded","")</f>
        <v/>
      </c>
      <c r="N543" s="22"/>
      <c r="Q543" s="26" t="str">
        <f>VLOOKUP(I543,SOURCE!B:P,5,0)</f>
        <v>STD_alpha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ITM_dotD</v>
      </c>
      <c r="E544" s="26" t="str">
        <f>CHAR(34)&amp;VLOOKUP(C544,SOURCE!$V$3:$AC$2856,6,0)&amp;CHAR(34)</f>
        <v>"DOTD"</v>
      </c>
      <c r="F544" s="22" t="str">
        <f>VLOOKUP(C544,SOURCE!$V$3:$AD$2856,9,0)&amp;"           {"&amp;D544&amp;",   "&amp;E544&amp;"},"</f>
        <v xml:space="preserve">           {ITM_dotD,   "DOTD"},</v>
      </c>
      <c r="H544" t="b">
        <f>ISNA(VLOOKUP(J544,J$823:J868,1,0))</f>
        <v>1</v>
      </c>
      <c r="I544" s="27">
        <f>VLOOKUP(C544,SOURCE!V$6:AB$10035,7,0)</f>
        <v>1741</v>
      </c>
      <c r="J544" s="28" t="str">
        <f>VLOOKUP(C544,SOURCE!V$6:AB$10035,6,0)</f>
        <v>DOTD</v>
      </c>
      <c r="K544" s="30" t="str">
        <f t="shared" si="40"/>
        <v>.d</v>
      </c>
      <c r="L544" s="40">
        <f>VLOOKUP(C544,SOURCE!V$6:AB$10035,2,0)</f>
        <v>0</v>
      </c>
      <c r="M544" t="str">
        <f>IF(VLOOKUP(I544,SOURCE!B:P,2,0)="/  { itemToBeCoded","To be coded","")</f>
        <v/>
      </c>
      <c r="N544" s="22"/>
      <c r="Q544" s="26" t="str">
        <f>VLOOKUP(I544,SOURCE!B:P,5,0)</f>
        <v>".d"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ITM_SHOW</v>
      </c>
      <c r="E545" s="26" t="str">
        <f>CHAR(34)&amp;VLOOKUP(C545,SOURCE!$V$3:$AC$2856,6,0)&amp;CHAR(34)</f>
        <v>"SHOW"</v>
      </c>
      <c r="F545" s="22" t="str">
        <f>VLOOKUP(C545,SOURCE!$V$3:$AD$2856,9,0)&amp;"           {"&amp;D545&amp;",   "&amp;E545&amp;"},"</f>
        <v>//           {ITM_SHOW,   "SHOW"},</v>
      </c>
      <c r="H545" t="b">
        <f>ISNA(VLOOKUP(J545,J$823:J869,1,0))</f>
        <v>1</v>
      </c>
      <c r="I545" s="27">
        <f>VLOOKUP(C545,SOURCE!V$6:AB$10035,7,0)</f>
        <v>1742</v>
      </c>
      <c r="J545" s="28" t="str">
        <f>VLOOKUP(C545,SOURCE!V$6:AB$10035,6,0)</f>
        <v>SHOW</v>
      </c>
      <c r="K545" s="30" t="str">
        <f t="shared" si="40"/>
        <v>SHOW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"SHOW"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ITM_SYSTEM</v>
      </c>
      <c r="E546" s="26" t="str">
        <f>CHAR(34)&amp;VLOOKUP(C546,SOURCE!$V$3:$AC$2856,6,0)&amp;CHAR(34)</f>
        <v>"SYSTEM"</v>
      </c>
      <c r="F546" s="22" t="str">
        <f>VLOOKUP(C546,SOURCE!$V$3:$AD$2856,9,0)&amp;"           {"&amp;D546&amp;",   "&amp;E546&amp;"},"</f>
        <v>//           {ITM_SYSTEM,   "SYSTEM"},</v>
      </c>
      <c r="H546" t="b">
        <f>ISNA(VLOOKUP(J546,J$823:J870,1,0))</f>
        <v>1</v>
      </c>
      <c r="I546" s="27">
        <f>VLOOKUP(C546,SOURCE!V$6:AB$10035,7,0)</f>
        <v>1743</v>
      </c>
      <c r="J546" s="28" t="str">
        <f>VLOOKUP(C546,SOURCE!V$6:AB$10035,6,0)</f>
        <v>SYSTEM</v>
      </c>
      <c r="K546" s="30" t="str">
        <f t="shared" si="40"/>
        <v>SYSTEM</v>
      </c>
      <c r="L546" s="40" t="str">
        <f>VLOOKUP(C546,SOURCE!V$6:AB$10035,2,0)</f>
        <v/>
      </c>
      <c r="M546" t="str">
        <f>IF(VLOOKUP(I546,SOURCE!B:P,2,0)="/  { itemToBeCoded","To be coded","")</f>
        <v/>
      </c>
      <c r="N546" s="22"/>
      <c r="Q546" s="26" t="str">
        <f>VLOOKUP(I546,SOURCE!B:P,5,0)</f>
        <v>"SYSTEM"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ITM_DMStoD</v>
      </c>
      <c r="E547" s="26" t="str">
        <f>CHAR(34)&amp;VLOOKUP(C547,SOURCE!$V$3:$AC$2856,6,0)&amp;CHAR(34)</f>
        <v>"D.MS&gt;D"</v>
      </c>
      <c r="F547" s="22" t="str">
        <f>VLOOKUP(C547,SOURCE!$V$3:$AD$2856,9,0)&amp;"           {"&amp;D547&amp;",   "&amp;E547&amp;"},"</f>
        <v>//           {ITM_DMStoD,   "D.MS&gt;D"},</v>
      </c>
      <c r="H547" t="b">
        <f>ISNA(VLOOKUP(J547,J$823:J871,1,0))</f>
        <v>1</v>
      </c>
      <c r="I547" s="27">
        <f>VLOOKUP(C547,SOURCE!V$6:AB$10035,7,0)</f>
        <v>1744</v>
      </c>
      <c r="J547" s="28" t="str">
        <f>VLOOKUP(C547,SOURCE!V$6:AB$10035,6,0)</f>
        <v>D.MS&gt;D</v>
      </c>
      <c r="K547" s="30" t="str">
        <f t="shared" si="40"/>
        <v>D.MS&gt;D</v>
      </c>
      <c r="L547" s="40" t="str">
        <f>VLOOKUP(C547,SOURCE!V$6:AB$10035,2,0)</f>
        <v>Trig</v>
      </c>
      <c r="M547" t="str">
        <f>IF(VLOOKUP(I547,SOURCE!B:P,2,0)="/  { itemToBeCoded","To be coded","")</f>
        <v/>
      </c>
      <c r="N547" s="22"/>
      <c r="Q547" s="26" t="str">
        <f>VLOOKUP(I547,SOURCE!B:P,5,0)</f>
        <v>"D.MS" STD_RIGHT_ARROW "D"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ITM_XH</v>
      </c>
      <c r="E548" s="26" t="str">
        <f>CHAR(34)&amp;VLOOKUP(C548,SOURCE!$V$3:$AC$2856,6,0)&amp;CHAR(34)</f>
        <v>"X_HARM"</v>
      </c>
      <c r="F548" s="22" t="str">
        <f>VLOOKUP(C548,SOURCE!$V$3:$AD$2856,9,0)&amp;"           {"&amp;D548&amp;",   "&amp;E548&amp;"},"</f>
        <v>//           {ITM_XH,   "X_HARM"},</v>
      </c>
      <c r="H548" t="b">
        <f>ISNA(VLOOKUP(J548,J$823:J872,1,0))</f>
        <v>1</v>
      </c>
      <c r="I548" s="27">
        <f>VLOOKUP(C548,SOURCE!V$6:AB$10035,7,0)</f>
        <v>1746</v>
      </c>
      <c r="J548" s="28" t="str">
        <f>VLOOKUP(C548,SOURCE!V$6:AB$10035,6,0)</f>
        <v>X_HARM</v>
      </c>
      <c r="K548" s="30" t="str">
        <f t="shared" si="40"/>
        <v>x_BARH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STD_SUB_H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ITM_XRMS</v>
      </c>
      <c r="E549" s="26" t="str">
        <f>CHAR(34)&amp;VLOOKUP(C549,SOURCE!$V$3:$AC$2856,6,0)&amp;CHAR(34)</f>
        <v>"X_RMS"</v>
      </c>
      <c r="F549" s="22" t="str">
        <f>VLOOKUP(C549,SOURCE!$V$3:$AD$2856,9,0)&amp;"           {"&amp;D549&amp;",   "&amp;E549&amp;"},"</f>
        <v>//           {ITM_XRMS,   "X_RMS"},</v>
      </c>
      <c r="H549" t="b">
        <f>ISNA(VLOOKUP(J549,J$823:J873,1,0))</f>
        <v>1</v>
      </c>
      <c r="I549" s="27">
        <f>VLOOKUP(C549,SOURCE!V$6:AB$10035,7,0)</f>
        <v>1747</v>
      </c>
      <c r="J549" s="28" t="str">
        <f>VLOOKUP(C549,SOURCE!V$6:AB$10035,6,0)</f>
        <v>X_RMS</v>
      </c>
      <c r="K549" s="30" t="str">
        <f t="shared" si="40"/>
        <v>x_BARRMS</v>
      </c>
      <c r="L549" s="40" t="str">
        <f>VLOOKUP(C549,SOURCE!V$6:AB$10035,2,0)</f>
        <v>Stat</v>
      </c>
      <c r="M549" t="str">
        <f>IF(VLOOKUP(I549,SOURCE!B:P,2,0)="/  { itemToBeCoded","To be coded","")</f>
        <v/>
      </c>
      <c r="N549" s="22"/>
      <c r="Q549" s="26" t="str">
        <f>VLOOKUP(I549,SOURCE!B:P,5,0)</f>
        <v>STD_x_BAR STD_SUB_R STD_SUB_M STD_SUB_S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ITM_DET</v>
      </c>
      <c r="E550" s="26" t="str">
        <f>CHAR(34)&amp;VLOOKUP(C550,SOURCE!$V$3:$AC$2856,6,0)&amp;CHAR(34)</f>
        <v>"DET"</v>
      </c>
      <c r="F550" s="22" t="str">
        <f>VLOOKUP(C550,SOURCE!$V$3:$AD$2856,9,0)&amp;"           {"&amp;D550&amp;",   "&amp;E550&amp;"},"</f>
        <v>//           {ITM_DET,   "DET"},</v>
      </c>
      <c r="H550" t="b">
        <f>ISNA(VLOOKUP(J550,J$823:J874,1,0))</f>
        <v>1</v>
      </c>
      <c r="I550" s="27">
        <f>VLOOKUP(C550,SOURCE!V$6:AB$10035,7,0)</f>
        <v>1751</v>
      </c>
      <c r="J550" s="28" t="str">
        <f>VLOOKUP(C550,SOURCE!V$6:AB$10035,6,0)</f>
        <v>DET</v>
      </c>
      <c r="K550" s="30" t="str">
        <f t="shared" si="40"/>
        <v>DET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"DET"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ITM_INVRT</v>
      </c>
      <c r="E551" s="26" t="str">
        <f>CHAR(34)&amp;VLOOKUP(C551,SOURCE!$V$3:$AC$2856,6,0)&amp;CHAR(34)</f>
        <v>"INVRT"</v>
      </c>
      <c r="F551" s="22" t="str">
        <f>VLOOKUP(C551,SOURCE!$V$3:$AD$2856,9,0)&amp;"           {"&amp;D551&amp;",   "&amp;E551&amp;"},"</f>
        <v>//           {ITM_INVRT,   "INVRT"},</v>
      </c>
      <c r="H551" t="b">
        <f>ISNA(VLOOKUP(J551,J$823:J875,1,0))</f>
        <v>1</v>
      </c>
      <c r="I551" s="27">
        <f>VLOOKUP(C551,SOURCE!V$6:AB$10035,7,0)</f>
        <v>1752</v>
      </c>
      <c r="J551" s="28" t="str">
        <f>VLOOKUP(C551,SOURCE!V$6:AB$10035,6,0)</f>
        <v>INVRT</v>
      </c>
      <c r="K551" s="30" t="str">
        <f t="shared" si="40"/>
        <v>INVRT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"INVRT"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ITM_TRANS</v>
      </c>
      <c r="E552" s="26" t="str">
        <f>CHAR(34)&amp;VLOOKUP(C552,SOURCE!$V$3:$AC$2856,6,0)&amp;CHAR(34)</f>
        <v>"TRANS"</v>
      </c>
      <c r="F552" s="22" t="str">
        <f>VLOOKUP(C552,SOURCE!$V$3:$AD$2856,9,0)&amp;"           {"&amp;D552&amp;",   "&amp;E552&amp;"},"</f>
        <v>//           {ITM_TRANS,   "TRANS"},</v>
      </c>
      <c r="H552" t="b">
        <f>ISNA(VLOOKUP(J552,J$823:J876,1,0))</f>
        <v>1</v>
      </c>
      <c r="I552" s="27">
        <f>VLOOKUP(C552,SOURCE!V$6:AB$10035,7,0)</f>
        <v>1753</v>
      </c>
      <c r="J552" s="28" t="str">
        <f>VLOOKUP(C552,SOURCE!V$6:AB$10035,6,0)</f>
        <v>TRANS</v>
      </c>
      <c r="K552" s="30" t="str">
        <f t="shared" si="40"/>
        <v>TRANS</v>
      </c>
      <c r="L552" s="40" t="str">
        <f>VLOOKUP(C552,SOURCE!V$6:AB$10035,2,0)</f>
        <v>Math</v>
      </c>
      <c r="M552" t="str">
        <f>IF(VLOOKUP(I552,SOURCE!B:P,2,0)="/  { itemToBeCoded","To be coded","")</f>
        <v/>
      </c>
      <c r="N552" s="22"/>
      <c r="Q552" s="26" t="str">
        <f>VLOOKUP(I552,SOURCE!B:P,5,0)</f>
        <v>"TRANS"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ITM_HIDE</v>
      </c>
      <c r="E553" s="26" t="str">
        <f>CHAR(34)&amp;VLOOKUP(C553,SOURCE!$V$3:$AC$2856,6,0)&amp;CHAR(34)</f>
        <v>"HIDE"</v>
      </c>
      <c r="F553" s="22" t="str">
        <f>VLOOKUP(C553,SOURCE!$V$3:$AD$2856,9,0)&amp;"           {"&amp;D553&amp;",   "&amp;E553&amp;"},"</f>
        <v>//           {ITM_HIDE,   "HIDE"},</v>
      </c>
      <c r="H553" t="b">
        <f>ISNA(VLOOKUP(J553,J$823:J877,1,0))</f>
        <v>1</v>
      </c>
      <c r="I553" s="27">
        <f>VLOOKUP(C553,SOURCE!V$6:AB$10035,7,0)</f>
        <v>1757</v>
      </c>
      <c r="J553" s="28" t="str">
        <f>VLOOKUP(C553,SOURCE!V$6:AB$10035,6,0)</f>
        <v>HIDE</v>
      </c>
      <c r="K553" s="30" t="str">
        <f t="shared" si="40"/>
        <v>HIDE</v>
      </c>
      <c r="L553" s="40" t="str">
        <f>VLOOKUP(C553,SOURCE!V$6:AB$10035,2,0)</f>
        <v>SYS</v>
      </c>
      <c r="M553" t="str">
        <f>IF(VLOOKUP(I553,SOURCE!B:P,2,0)="/  { itemToBeCoded","To be coded","")</f>
        <v/>
      </c>
      <c r="N553" s="22"/>
      <c r="Q553" s="26" t="str">
        <f>VLOOKUP(I553,SOURCE!B:P,5,0)</f>
        <v>"HIDE"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ITM_Fphik</v>
      </c>
      <c r="E554" s="26" t="str">
        <f>CHAR(34)&amp;VLOOKUP(C554,SOURCE!$V$3:$AC$2856,6,0)&amp;CHAR(34)</f>
        <v>"F(PHI,M)"</v>
      </c>
      <c r="F554" s="22" t="str">
        <f>VLOOKUP(C554,SOURCE!$V$3:$AD$2856,9,0)&amp;"           {"&amp;D554&amp;",   "&amp;E554&amp;"},"</f>
        <v>//           {ITM_Fphik,   "F(PHI,M)"},</v>
      </c>
      <c r="H554" t="b">
        <f>ISNA(VLOOKUP(J554,J$823:J878,1,0))</f>
        <v>1</v>
      </c>
      <c r="I554" s="27">
        <f>VLOOKUP(C554,SOURCE!V$6:AB$10035,7,0)</f>
        <v>1763</v>
      </c>
      <c r="J554" s="28" t="str">
        <f>VLOOKUP(C554,SOURCE!V$6:AB$10035,6,0)</f>
        <v>F(PHI,M)</v>
      </c>
      <c r="K554" s="30" t="str">
        <f t="shared" si="40"/>
        <v>F(phi,m)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"F("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ITM_Ephik</v>
      </c>
      <c r="E555" s="26" t="str">
        <f>CHAR(34)&amp;VLOOKUP(C555,SOURCE!$V$3:$AC$2856,6,0)&amp;CHAR(34)</f>
        <v>"E(PHI,M)"</v>
      </c>
      <c r="F555" s="22" t="str">
        <f>VLOOKUP(C555,SOURCE!$V$3:$AD$2856,9,0)&amp;"           {"&amp;D555&amp;",   "&amp;E555&amp;"},"</f>
        <v>//           {ITM_Ephik,   "E(PHI,M)"},</v>
      </c>
      <c r="H555" t="b">
        <f>ISNA(VLOOKUP(J555,J$823:J879,1,0))</f>
        <v>1</v>
      </c>
      <c r="I555" s="27">
        <f>VLOOKUP(C555,SOURCE!V$6:AB$10035,7,0)</f>
        <v>1764</v>
      </c>
      <c r="J555" s="28" t="str">
        <f>VLOOKUP(C555,SOURCE!V$6:AB$10035,6,0)</f>
        <v>E(PHI,M)</v>
      </c>
      <c r="K555" s="30" t="str">
        <f t="shared" si="40"/>
        <v>E(phi,m)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"E("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ITM_ZETAphik</v>
      </c>
      <c r="E556" s="26" t="str">
        <f>CHAR(34)&amp;VLOOKUP(C556,SOURCE!$V$3:$AC$2856,6,0)&amp;CHAR(34)</f>
        <v>"ZETA(PHI,M)"</v>
      </c>
      <c r="F556" s="22" t="str">
        <f>VLOOKUP(C556,SOURCE!$V$3:$AD$2856,9,0)&amp;"           {"&amp;D556&amp;",   "&amp;E556&amp;"},"</f>
        <v>//           {ITM_ZETAphik,   "ZETA(PHI,M)"},</v>
      </c>
      <c r="H556" t="b">
        <f>ISNA(VLOOKUP(J556,J$823:J880,1,0))</f>
        <v>1</v>
      </c>
      <c r="I556" s="27">
        <f>VLOOKUP(C556,SOURCE!V$6:AB$10035,7,0)</f>
        <v>1765</v>
      </c>
      <c r="J556" s="28" t="str">
        <f>VLOOKUP(C556,SOURCE!V$6:AB$10035,6,0)</f>
        <v>ZETA(PHI,M)</v>
      </c>
      <c r="K556" s="30" t="str">
        <f t="shared" si="40"/>
        <v>ZETA(phi,m)</v>
      </c>
      <c r="L556" s="40" t="str">
        <f>VLOOKUP(C556,SOURCE!V$6:AB$10035,2,0)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STD_ZETA "(" STD_phi ",m)"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ITM_GETHIDE</v>
      </c>
      <c r="E557" s="26" t="str">
        <f>CHAR(34)&amp;VLOOKUP(C557,SOURCE!$V$3:$AC$2856,6,0)&amp;CHAR(34)</f>
        <v>"HIDE?"</v>
      </c>
      <c r="F557" s="22" t="str">
        <f>VLOOKUP(C557,SOURCE!$V$3:$AD$2856,9,0)&amp;"           {"&amp;D557&amp;",   "&amp;E557&amp;"},"</f>
        <v>//           {ITM_GETHIDE,   "HIDE?"},</v>
      </c>
      <c r="H557" t="b">
        <f>ISNA(VLOOKUP(J557,J$823:J881,1,0))</f>
        <v>1</v>
      </c>
      <c r="I557" s="27">
        <f>VLOOKUP(C557,SOURCE!V$6:AB$10035,7,0)</f>
        <v>1766</v>
      </c>
      <c r="J557" s="28" t="str">
        <f>VLOOKUP(C557,SOURCE!V$6:AB$10035,6,0)</f>
        <v>HIDE?</v>
      </c>
      <c r="K557" s="30" t="str">
        <f t="shared" si="40"/>
        <v>HIDE?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"HIDE?"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ITM_SQRT</v>
      </c>
      <c r="E558" s="26" t="str">
        <f>CHAR(34)&amp;VLOOKUP(C558,SOURCE!$V$3:$AC$2856,6,0)&amp;CHAR(34)</f>
        <v>"SQRT"</v>
      </c>
      <c r="F558" s="22" t="str">
        <f>VLOOKUP(C558,SOURCE!$V$3:$AD$2856,9,0)&amp;"           {"&amp;D558&amp;",   "&amp;E558&amp;"},"</f>
        <v xml:space="preserve">           {ITM_SQRT,   "SQRT"},</v>
      </c>
      <c r="H558" t="b">
        <f>ISNA(VLOOKUP(J558,J$823:J882,1,0))</f>
        <v>1</v>
      </c>
      <c r="I558" s="27">
        <f>VLOOKUP(C558,SOURCE!V$6:AB$10035,7,0)</f>
        <v>1768</v>
      </c>
      <c r="J558" s="28" t="str">
        <f>VLOOKUP(C558,SOURCE!V$6:AB$10035,6,0)</f>
        <v>SQRT</v>
      </c>
      <c r="K558" s="30" t="str">
        <f t="shared" si="40"/>
        <v>SQRT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"SQRT"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ITM_atan2</v>
      </c>
      <c r="E559" s="26" t="str">
        <f>CHAR(34)&amp;VLOOKUP(C559,SOURCE!$V$3:$AC$2856,6,0)&amp;CHAR(34)</f>
        <v>"ATAN2"</v>
      </c>
      <c r="F559" s="22" t="str">
        <f>VLOOKUP(C559,SOURCE!$V$3:$AD$2856,9,0)&amp;"           {"&amp;D559&amp;",   "&amp;E559&amp;"},"</f>
        <v>//           {ITM_atan2,   "ATAN2"},</v>
      </c>
      <c r="H559" t="b">
        <f>ISNA(VLOOKUP(J559,J$823:J883,1,0))</f>
        <v>1</v>
      </c>
      <c r="I559" s="27">
        <f>VLOOKUP(C559,SOURCE!V$6:AB$10035,7,0)</f>
        <v>1775</v>
      </c>
      <c r="J559" s="28" t="str">
        <f>VLOOKUP(C559,SOURCE!V$6:AB$10035,6,0)</f>
        <v>ATAN2</v>
      </c>
      <c r="K559" s="30" t="str">
        <f t="shared" si="40"/>
        <v>ATAN2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"ATAN2"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ITM_EE_D2Y</v>
      </c>
      <c r="E560" s="26" t="str">
        <f>CHAR(34)&amp;VLOOKUP(C560,SOURCE!$V$3:$AC$2856,6,0)&amp;CHAR(34)</f>
        <v>"D&gt;Y"</v>
      </c>
      <c r="F560" s="22" t="str">
        <f>VLOOKUP(C560,SOURCE!$V$3:$AD$2856,9,0)&amp;"           {"&amp;D560&amp;",   "&amp;E560&amp;"},"</f>
        <v>//           {ITM_EE_D2Y,   "D&gt;Y"},</v>
      </c>
      <c r="H560" t="b">
        <f>ISNA(VLOOKUP(J560,J$823:J884,1,0))</f>
        <v>1</v>
      </c>
      <c r="I560" s="27">
        <f>VLOOKUP(C560,SOURCE!V$6:AB$10035,7,0)</f>
        <v>1812</v>
      </c>
      <c r="J560" s="28" t="str">
        <f>VLOOKUP(C560,SOURCE!V$6:AB$10035,6,0)</f>
        <v>D&gt;Y</v>
      </c>
      <c r="K560" s="30" t="str">
        <f t="shared" si="40"/>
        <v>Y&gt;DELTA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"Y" STD_SPACE_3_PER_EM STD_RIGHT_ARROW STD_SPACE_3_PER_EM STD_DELTA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ITM_EE_Y2D</v>
      </c>
      <c r="E561" s="26" t="str">
        <f>CHAR(34)&amp;VLOOKUP(C561,SOURCE!$V$3:$AC$2856,6,0)&amp;CHAR(34)</f>
        <v>"Y&gt;D"</v>
      </c>
      <c r="F561" s="22" t="str">
        <f>VLOOKUP(C561,SOURCE!$V$3:$AD$2856,9,0)&amp;"           {"&amp;D561&amp;",   "&amp;E561&amp;"},"</f>
        <v>//           {ITM_EE_Y2D,   "Y&gt;D"},</v>
      </c>
      <c r="H561" t="b">
        <f>ISNA(VLOOKUP(J561,J$823:J885,1,0))</f>
        <v>1</v>
      </c>
      <c r="I561" s="27">
        <f>VLOOKUP(C561,SOURCE!V$6:AB$10035,7,0)</f>
        <v>1813</v>
      </c>
      <c r="J561" s="28" t="str">
        <f>VLOOKUP(C561,SOURCE!V$6:AB$10035,6,0)</f>
        <v>Y&gt;D</v>
      </c>
      <c r="K561" s="30" t="str">
        <f t="shared" si="40"/>
        <v>DELTA&gt;Y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STD_DELTA STD_SPACE_3_PER_EM STD_RIGHT_ARROW STD_SPACE_3_PER_EM "Y"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ITM_EE_A2S</v>
      </c>
      <c r="E562" s="26" t="str">
        <f>CHAR(34)&amp;VLOOKUP(C562,SOURCE!$V$3:$AC$2856,6,0)&amp;CHAR(34)</f>
        <v>"ATOSYM"</v>
      </c>
      <c r="F562" s="22" t="str">
        <f>VLOOKUP(C562,SOURCE!$V$3:$AD$2856,9,0)&amp;"           {"&amp;D562&amp;",   "&amp;E562&amp;"},"</f>
        <v>//           {ITM_EE_A2S,   "ATOSYM"},</v>
      </c>
      <c r="H562" t="b">
        <f>ISNA(VLOOKUP(J562,J$823:J886,1,0))</f>
        <v>1</v>
      </c>
      <c r="I562" s="27">
        <f>VLOOKUP(C562,SOURCE!V$6:AB$10035,7,0)</f>
        <v>1814</v>
      </c>
      <c r="J562" s="28" t="str">
        <f>VLOOKUP(C562,SOURCE!V$6:AB$10035,6,0)</f>
        <v>ATOSYM</v>
      </c>
      <c r="K562" s="30" t="str">
        <f t="shared" si="40"/>
        <v>&gt;012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"012"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ITM_EE_S2A</v>
      </c>
      <c r="E563" s="26" t="str">
        <f>CHAR(34)&amp;VLOOKUP(C563,SOURCE!$V$3:$AC$2856,6,0)&amp;CHAR(34)</f>
        <v>"SYMTOA"</v>
      </c>
      <c r="F563" s="22" t="str">
        <f>VLOOKUP(C563,SOURCE!$V$3:$AD$2856,9,0)&amp;"           {"&amp;D563&amp;",   "&amp;E563&amp;"},"</f>
        <v>//           {ITM_EE_S2A,   "SYMTOA"},</v>
      </c>
      <c r="H563" t="b">
        <f>ISNA(VLOOKUP(J563,J$823:J887,1,0))</f>
        <v>1</v>
      </c>
      <c r="I563" s="27">
        <f>VLOOKUP(C563,SOURCE!V$6:AB$10035,7,0)</f>
        <v>1815</v>
      </c>
      <c r="J563" s="28" t="str">
        <f>VLOOKUP(C563,SOURCE!V$6:AB$10035,6,0)</f>
        <v>SYMTOA</v>
      </c>
      <c r="K563" s="30" t="str">
        <f t="shared" si="40"/>
        <v>&gt;abc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STD_RIGHT_ARROW STD_SPACE_3_PER_EM "abc"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ITM_EE_EXP_TH</v>
      </c>
      <c r="E564" s="26" t="str">
        <f>CHAR(34)&amp;VLOOKUP(C564,SOURCE!$V$3:$AC$2856,6,0)&amp;CHAR(34)</f>
        <v>"E^THETAJ"</v>
      </c>
      <c r="F564" s="22" t="str">
        <f>VLOOKUP(C564,SOURCE!$V$3:$AD$2856,9,0)&amp;"           {"&amp;D564&amp;",   "&amp;E564&amp;"},"</f>
        <v>//           {ITM_EE_EXP_TH,   "E^THETAJ"},</v>
      </c>
      <c r="H564" t="b">
        <f>ISNA(VLOOKUP(J564,J$823:J888,1,0))</f>
        <v>1</v>
      </c>
      <c r="I564" s="27">
        <f>VLOOKUP(C564,SOURCE!V$6:AB$10035,7,0)</f>
        <v>1816</v>
      </c>
      <c r="J564" s="28" t="str">
        <f>VLOOKUP(C564,SOURCE!V$6:AB$10035,6,0)</f>
        <v>E^THETAJ</v>
      </c>
      <c r="K564" s="30" t="str">
        <f t="shared" si="40"/>
        <v>e^THETAj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"e^" STD_THETA "j"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ITM_EE_STO_Z</v>
      </c>
      <c r="E565" s="26" t="str">
        <f>CHAR(34)&amp;VLOOKUP(C565,SOURCE!$V$3:$AC$2856,6,0)&amp;CHAR(34)</f>
        <v>"STO3Z"</v>
      </c>
      <c r="F565" s="22" t="str">
        <f>VLOOKUP(C565,SOURCE!$V$3:$AD$2856,9,0)&amp;"           {"&amp;D565&amp;",   "&amp;E565&amp;"},"</f>
        <v>//           {ITM_EE_STO_Z,   "STO3Z"},</v>
      </c>
      <c r="H565" t="b">
        <f>ISNA(VLOOKUP(J565,J$823:J889,1,0))</f>
        <v>1</v>
      </c>
      <c r="I565" s="27">
        <f>VLOOKUP(C565,SOURCE!V$6:AB$10035,7,0)</f>
        <v>1817</v>
      </c>
      <c r="J565" s="28" t="str">
        <f>VLOOKUP(C565,SOURCE!V$6:AB$10035,6,0)</f>
        <v>STO3Z</v>
      </c>
      <c r="K565" s="30" t="str">
        <f t="shared" si="40"/>
        <v>STO3Z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"STO"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ITM_EE_RCL_Z</v>
      </c>
      <c r="E566" s="26" t="str">
        <f>CHAR(34)&amp;VLOOKUP(C566,SOURCE!$V$3:$AC$2856,6,0)&amp;CHAR(34)</f>
        <v>"RCL3Z"</v>
      </c>
      <c r="F566" s="22" t="str">
        <f>VLOOKUP(C566,SOURCE!$V$3:$AD$2856,9,0)&amp;"           {"&amp;D566&amp;",   "&amp;E566&amp;"},"</f>
        <v>//           {ITM_EE_RCL_Z,   "RCL3Z"},</v>
      </c>
      <c r="H566" t="b">
        <f>ISNA(VLOOKUP(J566,J$823:J890,1,0))</f>
        <v>1</v>
      </c>
      <c r="I566" s="27">
        <f>VLOOKUP(C566,SOURCE!V$6:AB$10035,7,0)</f>
        <v>1818</v>
      </c>
      <c r="J566" s="28" t="str">
        <f>VLOOKUP(C566,SOURCE!V$6:AB$10035,6,0)</f>
        <v>RCL3Z</v>
      </c>
      <c r="K566" s="30" t="str">
        <f t="shared" si="40"/>
        <v>RCL3Z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"RCL" STD_SPACE_3_PER_EM "3Z"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ITM_EE_STO_V</v>
      </c>
      <c r="E567" s="26" t="str">
        <f>CHAR(34)&amp;VLOOKUP(C567,SOURCE!$V$3:$AC$2856,6,0)&amp;CHAR(34)</f>
        <v>"STO3V"</v>
      </c>
      <c r="F567" s="22" t="str">
        <f>VLOOKUP(C567,SOURCE!$V$3:$AD$2856,9,0)&amp;"           {"&amp;D567&amp;",   "&amp;E567&amp;"},"</f>
        <v>//           {ITM_EE_STO_V,   "STO3V"},</v>
      </c>
      <c r="H567" t="b">
        <f>ISNA(VLOOKUP(J567,J$823:J891,1,0))</f>
        <v>1</v>
      </c>
      <c r="I567" s="27">
        <f>VLOOKUP(C567,SOURCE!V$6:AB$10035,7,0)</f>
        <v>1819</v>
      </c>
      <c r="J567" s="28" t="str">
        <f>VLOOKUP(C567,SOURCE!V$6:AB$10035,6,0)</f>
        <v>STO3V</v>
      </c>
      <c r="K567" s="30" t="str">
        <f t="shared" si="40"/>
        <v>STO3V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"STO"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ITM_EE_RCL_V</v>
      </c>
      <c r="E568" s="26" t="str">
        <f>CHAR(34)&amp;VLOOKUP(C568,SOURCE!$V$3:$AC$2856,6,0)&amp;CHAR(34)</f>
        <v>"RCL3V"</v>
      </c>
      <c r="F568" s="22" t="str">
        <f>VLOOKUP(C568,SOURCE!$V$3:$AD$2856,9,0)&amp;"           {"&amp;D568&amp;",   "&amp;E568&amp;"},"</f>
        <v>//           {ITM_EE_RCL_V,   "RCL3V"},</v>
      </c>
      <c r="H568" t="b">
        <f>ISNA(VLOOKUP(J568,J$823:J892,1,0))</f>
        <v>1</v>
      </c>
      <c r="I568" s="27">
        <f>VLOOKUP(C568,SOURCE!V$6:AB$10035,7,0)</f>
        <v>1820</v>
      </c>
      <c r="J568" s="28" t="str">
        <f>VLOOKUP(C568,SOURCE!V$6:AB$10035,6,0)</f>
        <v>RCL3V</v>
      </c>
      <c r="K568" s="30" t="str">
        <f t="shared" si="40"/>
        <v>RCL3V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"RCL" STD_SPACE_3_PER_EM "3V"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ITM_EE_STO_I</v>
      </c>
      <c r="E569" s="26" t="str">
        <f>CHAR(34)&amp;VLOOKUP(C569,SOURCE!$V$3:$AC$2856,6,0)&amp;CHAR(34)</f>
        <v>"STO3I"</v>
      </c>
      <c r="F569" s="22" t="str">
        <f>VLOOKUP(C569,SOURCE!$V$3:$AD$2856,9,0)&amp;"           {"&amp;D569&amp;",   "&amp;E569&amp;"},"</f>
        <v>//           {ITM_EE_STO_I,   "STO3I"},</v>
      </c>
      <c r="H569" t="b">
        <f>ISNA(VLOOKUP(J569,J$823:J893,1,0))</f>
        <v>1</v>
      </c>
      <c r="I569" s="27">
        <f>VLOOKUP(C569,SOURCE!V$6:AB$10035,7,0)</f>
        <v>1821</v>
      </c>
      <c r="J569" s="28" t="str">
        <f>VLOOKUP(C569,SOURCE!V$6:AB$10035,6,0)</f>
        <v>STO3I</v>
      </c>
      <c r="K569" s="30" t="str">
        <f t="shared" si="40"/>
        <v>STO3I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"STO"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ITM_EE_RCL_I</v>
      </c>
      <c r="E570" s="26" t="str">
        <f>CHAR(34)&amp;VLOOKUP(C570,SOURCE!$V$3:$AC$2856,6,0)&amp;CHAR(34)</f>
        <v>"RCL3I"</v>
      </c>
      <c r="F570" s="22" t="str">
        <f>VLOOKUP(C570,SOURCE!$V$3:$AD$2856,9,0)&amp;"           {"&amp;D570&amp;",   "&amp;E570&amp;"},"</f>
        <v>//           {ITM_EE_RCL_I,   "RCL3I"},</v>
      </c>
      <c r="H570" t="b">
        <f>ISNA(VLOOKUP(J570,J$823:J894,1,0))</f>
        <v>1</v>
      </c>
      <c r="I570" s="27">
        <f>VLOOKUP(C570,SOURCE!V$6:AB$10035,7,0)</f>
        <v>1822</v>
      </c>
      <c r="J570" s="28" t="str">
        <f>VLOOKUP(C570,SOURCE!V$6:AB$10035,6,0)</f>
        <v>RCL3I</v>
      </c>
      <c r="K570" s="30" t="str">
        <f t="shared" si="40"/>
        <v>RCL3I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"RCL" STD_SPACE_3_PER_EM "3I"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ITM_EE_STO_V_I</v>
      </c>
      <c r="E571" s="26" t="str">
        <f>CHAR(34)&amp;VLOOKUP(C571,SOURCE!$V$3:$AC$2856,6,0)&amp;CHAR(34)</f>
        <v>"3V/3I"</v>
      </c>
      <c r="F571" s="22" t="str">
        <f>VLOOKUP(C571,SOURCE!$V$3:$AD$2856,9,0)&amp;"           {"&amp;D571&amp;",   "&amp;E571&amp;"},"</f>
        <v>//           {ITM_EE_STO_V_I,   "3V/3I"},</v>
      </c>
      <c r="H571" t="b">
        <f>ISNA(VLOOKUP(J571,J$823:J895,1,0))</f>
        <v>1</v>
      </c>
      <c r="I571" s="27">
        <f>VLOOKUP(C571,SOURCE!V$6:AB$10035,7,0)</f>
        <v>1823</v>
      </c>
      <c r="J571" s="28" t="str">
        <f>VLOOKUP(C571,SOURCE!V$6:AB$10035,6,0)</f>
        <v>3V/3I</v>
      </c>
      <c r="K571" s="30" t="str">
        <f t="shared" si="40"/>
        <v>V/I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"V" STD_DIVIDE "I"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ITM_EE_STO_IR</v>
      </c>
      <c r="E572" s="26" t="str">
        <f>CHAR(34)&amp;VLOOKUP(C572,SOURCE!$V$3:$AC$2856,6,0)&amp;CHAR(34)</f>
        <v>"3Ix3Z"</v>
      </c>
      <c r="F572" s="22" t="str">
        <f>VLOOKUP(C572,SOURCE!$V$3:$AD$2856,9,0)&amp;"           {"&amp;D572&amp;",   "&amp;E572&amp;"},"</f>
        <v>//           {ITM_EE_STO_IR,   "3Ix3Z"},</v>
      </c>
      <c r="H572" t="b">
        <f>ISNA(VLOOKUP(J572,J$823:J896,1,0))</f>
        <v>1</v>
      </c>
      <c r="I572" s="27">
        <f>VLOOKUP(C572,SOURCE!V$6:AB$10035,7,0)</f>
        <v>1824</v>
      </c>
      <c r="J572" s="28" t="str">
        <f>VLOOKUP(C572,SOURCE!V$6:AB$10035,6,0)</f>
        <v>3Ix3Z</v>
      </c>
      <c r="K572" s="30" t="str">
        <f t="shared" si="40"/>
        <v>ICROSSZ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"I" STD_CROSS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ITM_EE_STO_V_Z</v>
      </c>
      <c r="E573" s="26" t="str">
        <f>CHAR(34)&amp;VLOOKUP(C573,SOURCE!$V$3:$AC$2856,6,0)&amp;CHAR(34)</f>
        <v>"3V/3Z"</v>
      </c>
      <c r="F573" s="22" t="str">
        <f>VLOOKUP(C573,SOURCE!$V$3:$AD$2856,9,0)&amp;"           {"&amp;D573&amp;",   "&amp;E573&amp;"},"</f>
        <v>//           {ITM_EE_STO_V_Z,   "3V/3Z"},</v>
      </c>
      <c r="H573" t="b">
        <f>ISNA(VLOOKUP(J573,J$823:J897,1,0))</f>
        <v>1</v>
      </c>
      <c r="I573" s="27">
        <f>VLOOKUP(C573,SOURCE!V$6:AB$10035,7,0)</f>
        <v>1825</v>
      </c>
      <c r="J573" s="28" t="str">
        <f>VLOOKUP(C573,SOURCE!V$6:AB$10035,6,0)</f>
        <v>3V/3Z</v>
      </c>
      <c r="K573" s="30" t="str">
        <f t="shared" si="40"/>
        <v>V/Z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"V" STD_DIVIDE "Z"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ITM_EE_X2BAL</v>
      </c>
      <c r="E574" s="26" t="str">
        <f>CHAR(34)&amp;VLOOKUP(C574,SOURCE!$V$3:$AC$2856,6,0)&amp;CHAR(34)</f>
        <v>"X&gt;BAL"</v>
      </c>
      <c r="F574" s="22" t="str">
        <f>VLOOKUP(C574,SOURCE!$V$3:$AD$2856,9,0)&amp;"           {"&amp;D574&amp;",   "&amp;E574&amp;"},"</f>
        <v>//           {ITM_EE_X2BAL,   "X&gt;BAL"},</v>
      </c>
      <c r="H574" t="b">
        <f>ISNA(VLOOKUP(J574,J$823:J898,1,0))</f>
        <v>1</v>
      </c>
      <c r="I574" s="27">
        <f>VLOOKUP(C574,SOURCE!V$6:AB$10035,7,0)</f>
        <v>1826</v>
      </c>
      <c r="J574" s="28" t="str">
        <f>VLOOKUP(C574,SOURCE!V$6:AB$10035,6,0)</f>
        <v>X&gt;BAL</v>
      </c>
      <c r="K574" s="30" t="str">
        <f t="shared" si="40"/>
        <v>X&gt;BAL</v>
      </c>
      <c r="L574" s="40" t="str">
        <f>VLOOKUP(C574,SOURCE!V$6:AB$10035,2,0)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"X" STD_SPACE_3_PER_EM STD_RIGHT_ARROW STD_SPACE_3_PER_EM "BAL"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ITM_MATX_A</v>
      </c>
      <c r="E575" s="26" t="str">
        <f>CHAR(34)&amp;VLOOKUP(C575,SOURCE!$V$3:$AC$2856,6,0)&amp;CHAR(34)</f>
        <v>"M.A"</v>
      </c>
      <c r="F575" s="22" t="str">
        <f>VLOOKUP(C575,SOURCE!$V$3:$AD$2856,9,0)&amp;"           {"&amp;D575&amp;",   "&amp;E575&amp;"},"</f>
        <v>//           {ITM_MATX_A,   "M.A"},</v>
      </c>
      <c r="H575" t="b">
        <f>ISNA(VLOOKUP(J575,J$823:J899,1,0))</f>
        <v>1</v>
      </c>
      <c r="I575" s="27">
        <f>VLOOKUP(C575,SOURCE!V$6:AB$10035,7,0)</f>
        <v>1827</v>
      </c>
      <c r="J575" s="28" t="str">
        <f>VLOOKUP(C575,SOURCE!V$6:AB$10035,6,0)</f>
        <v>M.A</v>
      </c>
      <c r="K575" s="30" t="str">
        <f t="shared" si="40"/>
        <v>A</v>
      </c>
      <c r="L575" s="40" t="str">
        <f>VLOOKUP(C575,SOURCE!V$6:AB$10035,2,0)</f>
        <v>CUSTOM TEMP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</v>
      </c>
      <c r="E576" s="26" t="str">
        <f>CHAR(34)&amp;VLOOKUP(C576,SOURCE!$V$3:$AC$2856,6,0)&amp;CHAR(34)</f>
        <v>"OP_A"</v>
      </c>
      <c r="F576" s="22" t="str">
        <f>VLOOKUP(C576,SOURCE!$V$3:$AD$2856,9,0)&amp;"           {"&amp;D576&amp;",   "&amp;E576&amp;"},"</f>
        <v>//           {ITM_op_a,   "OP_A"},</v>
      </c>
      <c r="H576" t="b">
        <f>ISNA(VLOOKUP(J576,J$823:J900,1,0))</f>
        <v>1</v>
      </c>
      <c r="I576" s="27">
        <f>VLOOKUP(C576,SOURCE!V$6:AB$10035,7,0)</f>
        <v>1828</v>
      </c>
      <c r="J576" s="28" t="str">
        <f>VLOOKUP(C576,SOURCE!V$6:AB$10035,6,0)</f>
        <v>OP_A</v>
      </c>
      <c r="K576" s="30" t="str">
        <f t="shared" si="40"/>
        <v>a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ITM_op_a2</v>
      </c>
      <c r="E577" s="26" t="str">
        <f>CHAR(34)&amp;VLOOKUP(C577,SOURCE!$V$3:$AC$2856,6,0)&amp;CHAR(34)</f>
        <v>"OP_A^2"</v>
      </c>
      <c r="F577" s="22" t="str">
        <f>VLOOKUP(C577,SOURCE!$V$3:$AD$2856,9,0)&amp;"           {"&amp;D577&amp;",   "&amp;E577&amp;"},"</f>
        <v>//           {ITM_op_a2,   "OP_A^2"},</v>
      </c>
      <c r="H577" t="b">
        <f>ISNA(VLOOKUP(J577,J$823:J901,1,0))</f>
        <v>1</v>
      </c>
      <c r="I577" s="27">
        <f>VLOOKUP(C577,SOURCE!V$6:AB$10035,7,0)</f>
        <v>1829</v>
      </c>
      <c r="J577" s="28" t="str">
        <f>VLOOKUP(C577,SOURCE!V$6:AB$10035,6,0)</f>
        <v>OP_A^2</v>
      </c>
      <c r="K577" s="30" t="str">
        <f t="shared" si="40"/>
        <v>a^2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"a" STD_SUP_2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ITM_op_j</v>
      </c>
      <c r="E578" s="26" t="str">
        <f>CHAR(34)&amp;VLOOKUP(C578,SOURCE!$V$3:$AC$2856,6,0)&amp;CHAR(34)</f>
        <v>"OP_J"</v>
      </c>
      <c r="F578" s="22" t="str">
        <f>VLOOKUP(C578,SOURCE!$V$3:$AD$2856,9,0)&amp;"           {"&amp;D578&amp;",   "&amp;E578&amp;"},"</f>
        <v>//           {ITM_op_j,   "OP_J"},</v>
      </c>
      <c r="H578" t="b">
        <f>ISNA(VLOOKUP(J578,J$823:J902,1,0))</f>
        <v>1</v>
      </c>
      <c r="I578" s="27">
        <f>VLOOKUP(C578,SOURCE!V$6:AB$10035,7,0)</f>
        <v>1830</v>
      </c>
      <c r="J578" s="28" t="str">
        <f>VLOOKUP(C578,SOURCE!V$6:AB$10035,6,0)</f>
        <v>OP_J</v>
      </c>
      <c r="K578" s="30" t="str">
        <f t="shared" si="40"/>
        <v>j</v>
      </c>
      <c r="L578" s="40" t="str">
        <f>VLOOKUP(C578,SOURCE!V$6:AB$10035,2,0)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"j"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ITM_2BIN</v>
      </c>
      <c r="E579" s="26" t="str">
        <f>CHAR(34)&amp;VLOOKUP(C579,SOURCE!$V$3:$AC$2856,6,0)&amp;CHAR(34)</f>
        <v>"&gt;BIN"</v>
      </c>
      <c r="F579" s="22" t="str">
        <f>VLOOKUP(C579,SOURCE!$V$3:$AD$2856,9,0)&amp;"           {"&amp;D579&amp;",   "&amp;E579&amp;"},"</f>
        <v>//           {ITM_2BIN,   "&gt;BIN"},</v>
      </c>
      <c r="H579" t="b">
        <f>ISNA(VLOOKUP(J579,J$823:J903,1,0))</f>
        <v>1</v>
      </c>
      <c r="I579" s="27">
        <f>VLOOKUP(C579,SOURCE!V$6:AB$10035,7,0)</f>
        <v>1831</v>
      </c>
      <c r="J579" s="28" t="str">
        <f>VLOOKUP(C579,SOURCE!V$6:AB$10035,6,0)</f>
        <v>&gt;BIN</v>
      </c>
      <c r="K579" s="30" t="str">
        <f t="shared" si="40"/>
        <v>BIN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"BIN"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ITM_2OCT</v>
      </c>
      <c r="E580" s="26" t="str">
        <f>CHAR(34)&amp;VLOOKUP(C580,SOURCE!$V$3:$AC$2856,6,0)&amp;CHAR(34)</f>
        <v>"&gt;OCT"</v>
      </c>
      <c r="F580" s="22" t="str">
        <f>VLOOKUP(C580,SOURCE!$V$3:$AD$2856,9,0)&amp;"           {"&amp;D580&amp;",   "&amp;E580&amp;"},"</f>
        <v>//           {ITM_2OCT,   "&gt;OCT"},</v>
      </c>
      <c r="H580" t="b">
        <f>ISNA(VLOOKUP(J580,J$823:J904,1,0))</f>
        <v>1</v>
      </c>
      <c r="I580" s="27">
        <f>VLOOKUP(C580,SOURCE!V$6:AB$10035,7,0)</f>
        <v>1832</v>
      </c>
      <c r="J580" s="28" t="str">
        <f>VLOOKUP(C580,SOURCE!V$6:AB$10035,6,0)</f>
        <v>&gt;OCT</v>
      </c>
      <c r="K580" s="30" t="str">
        <f t="shared" si="40"/>
        <v>OCT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"OCT"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ITM_2DEC</v>
      </c>
      <c r="E581" s="26" t="str">
        <f>CHAR(34)&amp;VLOOKUP(C581,SOURCE!$V$3:$AC$2856,6,0)&amp;CHAR(34)</f>
        <v>"&gt;DEC"</v>
      </c>
      <c r="F581" s="22" t="str">
        <f>VLOOKUP(C581,SOURCE!$V$3:$AD$2856,9,0)&amp;"           {"&amp;D581&amp;",   "&amp;E581&amp;"},"</f>
        <v>//           {ITM_2DEC,   "&gt;DEC"},</v>
      </c>
      <c r="H581" t="b">
        <f>ISNA(VLOOKUP(J581,J$823:J905,1,0))</f>
        <v>1</v>
      </c>
      <c r="I581" s="27">
        <f>VLOOKUP(C581,SOURCE!V$6:AB$10035,7,0)</f>
        <v>1833</v>
      </c>
      <c r="J581" s="28" t="str">
        <f>VLOOKUP(C581,SOURCE!V$6:AB$10035,6,0)</f>
        <v>&gt;DEC</v>
      </c>
      <c r="K581" s="30" t="str">
        <f t="shared" si="40"/>
        <v>DEC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"DEC"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ITM_2HEX</v>
      </c>
      <c r="E582" s="26" t="str">
        <f>CHAR(34)&amp;VLOOKUP(C582,SOURCE!$V$3:$AC$2856,6,0)&amp;CHAR(34)</f>
        <v>"&gt;HEX"</v>
      </c>
      <c r="F582" s="22" t="str">
        <f>VLOOKUP(C582,SOURCE!$V$3:$AD$2856,9,0)&amp;"           {"&amp;D582&amp;",   "&amp;E582&amp;"},"</f>
        <v>//           {ITM_2HEX,   "&gt;HEX"},</v>
      </c>
      <c r="H582" t="b">
        <f>ISNA(VLOOKUP(J582,J$823:J906,1,0))</f>
        <v>1</v>
      </c>
      <c r="I582" s="27">
        <f>VLOOKUP(C582,SOURCE!V$6:AB$10035,7,0)</f>
        <v>1834</v>
      </c>
      <c r="J582" s="28" t="str">
        <f>VLOOKUP(C582,SOURCE!V$6:AB$10035,6,0)</f>
        <v>&gt;HEX</v>
      </c>
      <c r="K582" s="30" t="str">
        <f t="shared" si="40"/>
        <v>HEX</v>
      </c>
      <c r="L582" s="40" t="str">
        <f>VLOOKUP(C582,SOURCE!V$6:AB$10035,2,0)</f>
        <v>FN SH_INT</v>
      </c>
      <c r="M582" t="str">
        <f>IF(VLOOKUP(I582,SOURCE!B:P,2,0)="/  { itemToBeCoded","To be coded","")</f>
        <v/>
      </c>
      <c r="N582" s="22"/>
      <c r="Q582" s="26" t="str">
        <f>VLOOKUP(I582,SOURCE!B:P,5,0)</f>
        <v>"HEX"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ITM_HR_DEG</v>
      </c>
      <c r="E583" s="26" t="str">
        <f>CHAR(34)&amp;VLOOKUP(C583,SOURCE!$V$3:$AC$2856,6,0)&amp;CHAR(34)</f>
        <v>"HOUR"</v>
      </c>
      <c r="F583" s="22" t="str">
        <f>VLOOKUP(C583,SOURCE!$V$3:$AD$2856,9,0)&amp;"           {"&amp;D583&amp;",   "&amp;E583&amp;"},"</f>
        <v>//           {ITM_HR_DEG,   "HOUR"},</v>
      </c>
      <c r="H583" t="b">
        <f>ISNA(VLOOKUP(J583,J$823:J907,1,0))</f>
        <v>1</v>
      </c>
      <c r="I583" s="27">
        <f>VLOOKUP(C583,SOURCE!V$6:AB$10035,7,0)</f>
        <v>1839</v>
      </c>
      <c r="J583" s="28" t="str">
        <f>VLOOKUP(C583,SOURCE!V$6:AB$10035,6,0)</f>
        <v>HOUR</v>
      </c>
      <c r="K583" s="30" t="str">
        <f t="shared" si="40"/>
        <v>HOUR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"HOUR"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ITM_MINUTE</v>
      </c>
      <c r="E584" s="26" t="str">
        <f>CHAR(34)&amp;VLOOKUP(C584,SOURCE!$V$3:$AC$2856,6,0)&amp;CHAR(34)</f>
        <v>"MIN"</v>
      </c>
      <c r="F584" s="22" t="str">
        <f>VLOOKUP(C584,SOURCE!$V$3:$AD$2856,9,0)&amp;"           {"&amp;D584&amp;",   "&amp;E584&amp;"},"</f>
        <v xml:space="preserve">           {ITM_MINUTE,   "MIN"},</v>
      </c>
      <c r="H584" t="b">
        <f>ISNA(VLOOKUP(J584,J$823:J908,1,0))</f>
        <v>1</v>
      </c>
      <c r="I584" s="27">
        <f>VLOOKUP(C584,SOURCE!V$6:AB$10035,7,0)</f>
        <v>1840</v>
      </c>
      <c r="J584" s="28" t="str">
        <f>VLOOKUP(C584,SOURCE!V$6:AB$10035,6,0)</f>
        <v>MIN</v>
      </c>
      <c r="K584" s="30" t="str">
        <f t="shared" si="40"/>
        <v>MIN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"MIN"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ITM_SECOND</v>
      </c>
      <c r="E585" s="26" t="str">
        <f>CHAR(34)&amp;VLOOKUP(C585,SOURCE!$V$3:$AC$2856,6,0)&amp;CHAR(34)</f>
        <v>"SEC"</v>
      </c>
      <c r="F585" s="22" t="str">
        <f>VLOOKUP(C585,SOURCE!$V$3:$AD$2856,9,0)&amp;"           {"&amp;D585&amp;",   "&amp;E585&amp;"},"</f>
        <v>//           {ITM_SECOND,   "SEC"},</v>
      </c>
      <c r="H585" t="b">
        <f>ISNA(VLOOKUP(J585,J$823:J909,1,0))</f>
        <v>1</v>
      </c>
      <c r="I585" s="27">
        <f>VLOOKUP(C585,SOURCE!V$6:AB$10035,7,0)</f>
        <v>1841</v>
      </c>
      <c r="J585" s="28" t="str">
        <f>VLOOKUP(C585,SOURCE!V$6:AB$10035,6,0)</f>
        <v>SEC</v>
      </c>
      <c r="K585" s="30" t="str">
        <f t="shared" si="40"/>
        <v>SEC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"SEC"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ITM_toTIME</v>
      </c>
      <c r="E586" s="26" t="str">
        <f>CHAR(34)&amp;VLOOKUP(C586,SOURCE!$V$3:$AC$2856,6,0)&amp;CHAR(34)</f>
        <v>"&gt;TIME"</v>
      </c>
      <c r="F586" s="22" t="str">
        <f>VLOOKUP(C586,SOURCE!$V$3:$AD$2856,9,0)&amp;"           {"&amp;D586&amp;",   "&amp;E586&amp;"},"</f>
        <v>//           {ITM_toTIME,   "&gt;TIME"},</v>
      </c>
      <c r="H586" t="b">
        <f>ISNA(VLOOKUP(J586,J$823:J910,1,0))</f>
        <v>1</v>
      </c>
      <c r="I586" s="27">
        <f>VLOOKUP(C586,SOURCE!V$6:AB$10035,7,0)</f>
        <v>1842</v>
      </c>
      <c r="J586" s="28" t="str">
        <f>VLOOKUP(C586,SOURCE!V$6:AB$10035,6,0)</f>
        <v>&gt;TIME</v>
      </c>
      <c r="K586" s="30" t="str">
        <f t="shared" si="40"/>
        <v>&gt;TIME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STD_RIGHT_ARROW "TIME"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ITM_TIMEto</v>
      </c>
      <c r="E587" s="26" t="str">
        <f>CHAR(34)&amp;VLOOKUP(C587,SOURCE!$V$3:$AC$2856,6,0)&amp;CHAR(34)</f>
        <v>"TIME&gt;"</v>
      </c>
      <c r="F587" s="22" t="str">
        <f>VLOOKUP(C587,SOURCE!$V$3:$AD$2856,9,0)&amp;"           {"&amp;D587&amp;",   "&amp;E587&amp;"},"</f>
        <v>//           {ITM_TIMEto,   "TIME&gt;"},</v>
      </c>
      <c r="H587" t="b">
        <f>ISNA(VLOOKUP(J587,J$823:J911,1,0))</f>
        <v>1</v>
      </c>
      <c r="I587" s="27">
        <f>VLOOKUP(C587,SOURCE!V$6:AB$10035,7,0)</f>
        <v>1843</v>
      </c>
      <c r="J587" s="28" t="str">
        <f>VLOOKUP(C587,SOURCE!V$6:AB$10035,6,0)</f>
        <v>TIME&gt;</v>
      </c>
      <c r="K587" s="30" t="str">
        <f t="shared" si="40"/>
        <v>TIME&gt;</v>
      </c>
      <c r="L587" s="40" t="str">
        <f>VLOOKUP(C587,SOURCE!V$6:AB$10035,2,0)</f>
        <v/>
      </c>
      <c r="M587" t="str">
        <f>IF(VLOOKUP(I587,SOURCE!B:P,2,0)="/  { itemToBeCoded","To be coded","")</f>
        <v/>
      </c>
      <c r="N587" s="22"/>
      <c r="Q587" s="26" t="str">
        <f>VLOOKUP(I587,SOURCE!B:P,5,0)</f>
        <v>"TIME" STD_RIGHT_ARROW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KEY_COMPLEX</v>
      </c>
      <c r="E588" s="26" t="str">
        <f>CHAR(34)&amp;VLOOKUP(C588,SOURCE!$V$3:$AC$2856,6,0)&amp;CHAR(34)</f>
        <v>"COMPLEX"</v>
      </c>
      <c r="F588" s="22" t="str">
        <f>VLOOKUP(C588,SOURCE!$V$3:$AD$2856,9,0)&amp;"           {"&amp;D588&amp;",   "&amp;E588&amp;"},"</f>
        <v xml:space="preserve">           {KEY_COMPLEX,   "COMPLEX"},</v>
      </c>
      <c r="H588" t="b">
        <f>ISNA(VLOOKUP(J588,J$823:J912,1,0))</f>
        <v>1</v>
      </c>
      <c r="I588" s="27">
        <f>VLOOKUP(C588,SOURCE!V$6:AB$10035,7,0)</f>
        <v>1848</v>
      </c>
      <c r="J588" s="28" t="str">
        <f>VLOOKUP(C588,SOURCE!V$6:AB$10035,6,0)</f>
        <v>COMPLEX</v>
      </c>
      <c r="K588" s="30" t="str">
        <f t="shared" si="40"/>
        <v>COMPLEX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"COMPLEX"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ITM_toPOL2</v>
      </c>
      <c r="E589" s="26" t="str">
        <f>CHAR(34)&amp;VLOOKUP(C589,SOURCE!$V$3:$AC$2856,6,0)&amp;CHAR(34)</f>
        <v>"&gt;POLAR"</v>
      </c>
      <c r="F589" s="22" t="str">
        <f>VLOOKUP(C589,SOURCE!$V$3:$AD$2856,9,0)&amp;"           {"&amp;D589&amp;",   "&amp;E589&amp;"},"</f>
        <v xml:space="preserve">           {ITM_toPOL2,   "&gt;POLAR"},</v>
      </c>
      <c r="H589" t="b">
        <f>ISNA(VLOOKUP(J589,J$823:J913,1,0))</f>
        <v>1</v>
      </c>
      <c r="I589" s="27">
        <f>VLOOKUP(C589,SOURCE!V$6:AB$10035,7,0)</f>
        <v>1849</v>
      </c>
      <c r="J589" s="28" t="str">
        <f>VLOOKUP(C589,SOURCE!V$6:AB$10035,6,0)</f>
        <v>&gt;POLAR</v>
      </c>
      <c r="K589" s="30" t="str">
        <f t="shared" si="40"/>
        <v>&gt;P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"P"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ITM_toREC2</v>
      </c>
      <c r="E590" s="26" t="str">
        <f>CHAR(34)&amp;VLOOKUP(C590,SOURCE!$V$3:$AC$2856,6,0)&amp;CHAR(34)</f>
        <v>"&gt;RECT"</v>
      </c>
      <c r="F590" s="22" t="str">
        <f>VLOOKUP(C590,SOURCE!$V$3:$AD$2856,9,0)&amp;"           {"&amp;D590&amp;",   "&amp;E590&amp;"},"</f>
        <v xml:space="preserve">           {ITM_toREC2,   "&gt;RECT"},</v>
      </c>
      <c r="H590" t="b">
        <f>ISNA(VLOOKUP(J590,J$823:J914,1,0))</f>
        <v>1</v>
      </c>
      <c r="I590" s="27">
        <f>VLOOKUP(C590,SOURCE!V$6:AB$10035,7,0)</f>
        <v>1850</v>
      </c>
      <c r="J590" s="28" t="str">
        <f>VLOOKUP(C590,SOURCE!V$6:AB$10035,6,0)</f>
        <v>&gt;RECT</v>
      </c>
      <c r="K590" s="30" t="str">
        <f t="shared" si="40"/>
        <v>&gt;R</v>
      </c>
      <c r="L590" s="40" t="str">
        <f>VLOOKUP(C590,SOURCE!V$6:AB$10035,2,0)</f>
        <v>Complex</v>
      </c>
      <c r="M590" t="str">
        <f>IF(VLOOKUP(I590,SOURCE!B:P,2,0)="/  { itemToBeCoded","To be coded","")</f>
        <v/>
      </c>
      <c r="N590" s="22"/>
      <c r="Q590" s="26" t="str">
        <f>VLOOKUP(I590,SOURCE!B:P,5,0)</f>
        <v>STD_RIGHT_ARROW "R"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ITM_eRPN_ON</v>
      </c>
      <c r="E591" s="26" t="str">
        <f>CHAR(34)&amp;VLOOKUP(C591,SOURCE!$V$3:$AC$2856,6,0)&amp;CHAR(34)</f>
        <v>"ERPN"</v>
      </c>
      <c r="F591" s="22" t="str">
        <f>VLOOKUP(C591,SOURCE!$V$3:$AD$2856,9,0)&amp;"           {"&amp;D591&amp;",   "&amp;E591&amp;"},"</f>
        <v xml:space="preserve">           {ITM_eRPN_ON,   "ERPN"},</v>
      </c>
      <c r="H591" t="b">
        <f>ISNA(VLOOKUP(J591,J$823:J915,1,0))</f>
        <v>1</v>
      </c>
      <c r="I591" s="27">
        <f>VLOOKUP(C591,SOURCE!V$6:AB$10035,7,0)</f>
        <v>1851</v>
      </c>
      <c r="J591" s="28" t="str">
        <f>VLOOKUP(C591,SOURCE!V$6:AB$10035,6,0)</f>
        <v>ERPN</v>
      </c>
      <c r="K591" s="30" t="str">
        <f t="shared" si="40"/>
        <v>eRPN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"eRPN"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ITM_eRPN_OFF</v>
      </c>
      <c r="E592" s="26" t="str">
        <f>CHAR(34)&amp;VLOOKUP(C592,SOURCE!$V$3:$AC$2856,6,0)&amp;CHAR(34)</f>
        <v>"RPN"</v>
      </c>
      <c r="F592" s="22" t="str">
        <f>VLOOKUP(C592,SOURCE!$V$3:$AD$2856,9,0)&amp;"           {"&amp;D592&amp;",   "&amp;E592&amp;"},"</f>
        <v xml:space="preserve">           {ITM_eRPN_OFF,   "RPN"},</v>
      </c>
      <c r="H592" t="b">
        <f>ISNA(VLOOKUP(J592,J$823:J916,1,0))</f>
        <v>1</v>
      </c>
      <c r="I592" s="27">
        <f>VLOOKUP(C592,SOURCE!V$6:AB$10035,7,0)</f>
        <v>1852</v>
      </c>
      <c r="J592" s="28" t="str">
        <f>VLOOKUP(C592,SOURCE!V$6:AB$10035,6,0)</f>
        <v>RPN</v>
      </c>
      <c r="K592" s="30" t="str">
        <f t="shared" si="40"/>
        <v>RPN</v>
      </c>
      <c r="L592" s="40" t="str">
        <f>VLOOKUP(C592,SOURCE!V$6:AB$10035,2,0)</f>
        <v>CONF</v>
      </c>
      <c r="M592" t="str">
        <f>IF(VLOOKUP(I592,SOURCE!B:P,2,0)="/  { itemToBeCoded","To be coded","")</f>
        <v/>
      </c>
      <c r="N592" s="22"/>
      <c r="Q592" s="26" t="str">
        <f>VLOOKUP(I592,SOURCE!B:P,5,0)</f>
        <v>"RPN"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ITM_SIGFIG</v>
      </c>
      <c r="E593" s="26" t="str">
        <f>CHAR(34)&amp;VLOOKUP(C593,SOURCE!$V$3:$AC$2856,6,0)&amp;CHAR(34)</f>
        <v>"SIG"</v>
      </c>
      <c r="F593" s="22" t="str">
        <f>VLOOKUP(C593,SOURCE!$V$3:$AD$2856,9,0)&amp;"           {"&amp;D593&amp;",   "&amp;E593&amp;"},"</f>
        <v xml:space="preserve">           {ITM_SIGFIG,   "SIG"},</v>
      </c>
      <c r="H593" t="b">
        <f>ISNA(VLOOKUP(J593,J$823:J917,1,0))</f>
        <v>1</v>
      </c>
      <c r="I593" s="27">
        <f>VLOOKUP(C593,SOURCE!V$6:AB$10035,7,0)</f>
        <v>1866</v>
      </c>
      <c r="J593" s="28" t="str">
        <f>VLOOKUP(C593,SOURCE!V$6:AB$10035,6,0)</f>
        <v>SIG</v>
      </c>
      <c r="K593" s="30" t="str">
        <f t="shared" si="40"/>
        <v>SIG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"SIG"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ITM_UNIT</v>
      </c>
      <c r="E594" s="26" t="str">
        <f>CHAR(34)&amp;VLOOKUP(C594,SOURCE!$V$3:$AC$2856,6,0)&amp;CHAR(34)</f>
        <v>"UNIT"</v>
      </c>
      <c r="F594" s="22" t="str">
        <f>VLOOKUP(C594,SOURCE!$V$3:$AD$2856,9,0)&amp;"           {"&amp;D594&amp;",   "&amp;E594&amp;"},"</f>
        <v>//           {ITM_UNIT,   "UNIT"},</v>
      </c>
      <c r="H594" t="b">
        <f>ISNA(VLOOKUP(J594,J$823:J918,1,0))</f>
        <v>1</v>
      </c>
      <c r="I594" s="27">
        <f>VLOOKUP(C594,SOURCE!V$6:AB$10035,7,0)</f>
        <v>1867</v>
      </c>
      <c r="J594" s="28" t="str">
        <f>VLOOKUP(C594,SOURCE!V$6:AB$10035,6,0)</f>
        <v>UNIT</v>
      </c>
      <c r="K594" s="30" t="str">
        <f t="shared" si="40"/>
        <v>UNIT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"UNIT"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ITM_ROUND2</v>
      </c>
      <c r="E595" s="26" t="str">
        <f>CHAR(34)&amp;VLOOKUP(C595,SOURCE!$V$3:$AC$2856,6,0)&amp;CHAR(34)</f>
        <v>"ROUND"</v>
      </c>
      <c r="F595" s="22" t="str">
        <f>VLOOKUP(C595,SOURCE!$V$3:$AD$2856,9,0)&amp;"           {"&amp;D595&amp;",   "&amp;E595&amp;"},"</f>
        <v xml:space="preserve">           {ITM_ROUND2,   "ROUND"},</v>
      </c>
      <c r="H595" t="b">
        <f>ISNA(VLOOKUP(J595,J$823:J919,1,0))</f>
        <v>1</v>
      </c>
      <c r="I595" s="27">
        <f>VLOOKUP(C595,SOURCE!V$6:AB$10035,7,0)</f>
        <v>1868</v>
      </c>
      <c r="J595" s="28" t="str">
        <f>VLOOKUP(C595,SOURCE!V$6:AB$10035,6,0)</f>
        <v>ROUND</v>
      </c>
      <c r="K595" s="30" t="str">
        <f t="shared" si="40"/>
        <v>ROUND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"ROUND"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ITM_ROUNDI2</v>
      </c>
      <c r="E596" s="26" t="str">
        <f>CHAR(34)&amp;VLOOKUP(C596,SOURCE!$V$3:$AC$2856,6,0)&amp;CHAR(34)</f>
        <v>"ROUNDI"</v>
      </c>
      <c r="F596" s="22" t="str">
        <f>VLOOKUP(C596,SOURCE!$V$3:$AD$2856,9,0)&amp;"           {"&amp;D596&amp;",   "&amp;E596&amp;"},"</f>
        <v xml:space="preserve">           {ITM_ROUNDI2,   "ROUNDI"},</v>
      </c>
      <c r="H596" t="b">
        <f>ISNA(VLOOKUP(J596,J$823:J920,1,0))</f>
        <v>1</v>
      </c>
      <c r="I596" s="27">
        <f>VLOOKUP(C596,SOURCE!V$6:AB$10035,7,0)</f>
        <v>1869</v>
      </c>
      <c r="J596" s="28" t="str">
        <f>VLOOKUP(C596,SOURCE!V$6:AB$10035,6,0)</f>
        <v>ROUNDI</v>
      </c>
      <c r="K596" s="30" t="str">
        <f t="shared" si="40"/>
        <v>ROUNDI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"ROUNDI"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ITM_RI</v>
      </c>
      <c r="E597" s="26" t="str">
        <f>CHAR(34)&amp;VLOOKUP(C597,SOURCE!$V$3:$AC$2856,6,0)&amp;CHAR(34)</f>
        <v>"&gt;I"</v>
      </c>
      <c r="F597" s="22" t="str">
        <f>VLOOKUP(C597,SOURCE!$V$3:$AD$2856,9,0)&amp;"           {"&amp;D597&amp;",   "&amp;E597&amp;"},"</f>
        <v>//           {ITM_RI,   "&gt;I"},</v>
      </c>
      <c r="H597" t="b">
        <f>ISNA(VLOOKUP(J597,J$823:J921,1,0))</f>
        <v>1</v>
      </c>
      <c r="I597" s="27">
        <f>VLOOKUP(C597,SOURCE!V$6:AB$10035,7,0)</f>
        <v>1871</v>
      </c>
      <c r="J597" s="28" t="str">
        <f>VLOOKUP(C597,SOURCE!V$6:AB$10035,6,0)</f>
        <v>&gt;I</v>
      </c>
      <c r="K597" s="30" t="str">
        <f t="shared" si="40"/>
        <v>&gt;I</v>
      </c>
      <c r="L597" s="40" t="str">
        <f>VLOOKUP(C597,SOURCE!V$6:AB$10035,2,0)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STD_RIGHT_ARROW "I"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ITM_DRG</v>
      </c>
      <c r="E598" s="26" t="str">
        <f>CHAR(34)&amp;VLOOKUP(C598,SOURCE!$V$3:$AC$2856,6,0)&amp;CHAR(34)</f>
        <v>"DRG"</v>
      </c>
      <c r="F598" s="22" t="str">
        <f>VLOOKUP(C598,SOURCE!$V$3:$AD$2856,9,0)&amp;"           {"&amp;D598&amp;",   "&amp;E598&amp;"},"</f>
        <v>//           {ITM_DRG,   "DRG"},</v>
      </c>
      <c r="H598" t="b">
        <f>ISNA(VLOOKUP(J598,J$823:J922,1,0))</f>
        <v>1</v>
      </c>
      <c r="I598" s="27">
        <f>VLOOKUP(C598,SOURCE!V$6:AB$10035,7,0)</f>
        <v>1873</v>
      </c>
      <c r="J598" s="28" t="str">
        <f>VLOOKUP(C598,SOURCE!V$6:AB$10035,6,0)</f>
        <v>DRG</v>
      </c>
      <c r="K598" s="30" t="str">
        <f t="shared" si="40"/>
        <v>DRG</v>
      </c>
      <c r="L598" s="40" t="str">
        <f>VLOOKUP(C598,SOURCE!V$6:AB$10035,2,0)</f>
        <v>Trig</v>
      </c>
      <c r="M598" t="str">
        <f>IF(VLOOKUP(I598,SOURCE!B:P,2,0)="/  { itemToBeCoded","To be coded","")</f>
        <v/>
      </c>
      <c r="N598" s="22"/>
      <c r="Q598" s="26" t="str">
        <f>VLOOKUP(I598,SOURCE!B:P,5,0)</f>
        <v>"DRG"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CHR_caseUP</v>
      </c>
      <c r="E599" s="26" t="str">
        <f>CHAR(34)&amp;VLOOKUP(C599,SOURCE!$V$3:$AC$2856,6,0)&amp;CHAR(34)</f>
        <v>"CASEUP"</v>
      </c>
      <c r="F599" s="22" t="str">
        <f>VLOOKUP(C599,SOURCE!$V$3:$AD$2856,9,0)&amp;"           {"&amp;D599&amp;",   "&amp;E599&amp;"},"</f>
        <v xml:space="preserve">           {CHR_caseUP,   "CASEUP"},</v>
      </c>
      <c r="H599" t="b">
        <f>ISNA(VLOOKUP(J599,J$823:J923,1,0))</f>
        <v>1</v>
      </c>
      <c r="I599" s="27">
        <f>VLOOKUP(C599,SOURCE!V$6:AB$10035,7,0)</f>
        <v>1878</v>
      </c>
      <c r="J599" s="28" t="str">
        <f>VLOOKUP(C599,SOURCE!V$6:AB$10035,6,0)</f>
        <v>CASEUP</v>
      </c>
      <c r="K599" s="30" t="str">
        <f t="shared" si="40"/>
        <v>CASEUP</v>
      </c>
      <c r="L599" s="40" t="str">
        <f>VLOOKUP(C599,SOURCE!V$6:AB$10035,2,0)</f>
        <v>CONF</v>
      </c>
      <c r="M599" t="str">
        <f>IF(VLOOKUP(I599,SOURCE!B:P,2,0)="/  { itemToBeCoded","To be coded","")</f>
        <v>To be coded</v>
      </c>
      <c r="N599" s="22"/>
      <c r="Q599" s="26" t="str">
        <f>VLOOKUP(I599,SOURCE!B:P,5,0)</f>
        <v>"CASE UP"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CHR_caseDN</v>
      </c>
      <c r="E600" s="26" t="str">
        <f>CHAR(34)&amp;VLOOKUP(C600,SOURCE!$V$3:$AC$2856,6,0)&amp;CHAR(34)</f>
        <v>"CASEDN"</v>
      </c>
      <c r="F600" s="22" t="str">
        <f>VLOOKUP(C600,SOURCE!$V$3:$AD$2856,9,0)&amp;"           {"&amp;D600&amp;",   "&amp;E600&amp;"},"</f>
        <v xml:space="preserve">           {CHR_caseDN,   "CASEDN"},</v>
      </c>
      <c r="H600" t="b">
        <f>ISNA(VLOOKUP(J600,J$823:J924,1,0))</f>
        <v>1</v>
      </c>
      <c r="I600" s="27">
        <f>VLOOKUP(C600,SOURCE!V$6:AB$10035,7,0)</f>
        <v>1879</v>
      </c>
      <c r="J600" s="28" t="str">
        <f>VLOOKUP(C600,SOURCE!V$6:AB$10035,6,0)</f>
        <v>CASEDN</v>
      </c>
      <c r="K600" s="30" t="str">
        <f t="shared" si="40"/>
        <v>CASEDN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DN"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ITM_LISTXY</v>
      </c>
      <c r="E601" s="26" t="str">
        <f>CHAR(34)&amp;VLOOKUP(C601,SOURCE!$V$3:$AC$2856,6,0)&amp;CHAR(34)</f>
        <v>"LISTXY"</v>
      </c>
      <c r="F601" s="22" t="str">
        <f>VLOOKUP(C601,SOURCE!$V$3:$AD$2856,9,0)&amp;"           {"&amp;D601&amp;",   "&amp;E601&amp;"},"</f>
        <v xml:space="preserve">           {ITM_LISTXY,   "LISTXY"},</v>
      </c>
      <c r="H601" t="b">
        <f>ISNA(VLOOKUP(J601,J$823:J925,1,0))</f>
        <v>1</v>
      </c>
      <c r="I601" s="27">
        <f>VLOOKUP(C601,SOURCE!V$6:AB$10035,7,0)</f>
        <v>1880</v>
      </c>
      <c r="J601" s="28" t="str">
        <f>VLOOKUP(C601,SOURCE!V$6:AB$10035,6,0)</f>
        <v>LISTXY</v>
      </c>
      <c r="K601" s="30" t="str">
        <f t="shared" si="40"/>
        <v>LISTXY</v>
      </c>
      <c r="L601" s="40">
        <f>VLOOKUP(C601,SOURCE!V$6:AB$10035,2,0)</f>
        <v>0</v>
      </c>
      <c r="M601" t="str">
        <f>IF(VLOOKUP(I601,SOURCE!B:P,2,0)="/  { itemToBeCoded","To be coded","")</f>
        <v/>
      </c>
      <c r="N601" s="22"/>
      <c r="Q601" s="26" t="str">
        <f>VLOOKUP(I601,SOURCE!B:P,5,0)</f>
        <v>"LISTXY"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ITM_SH_ERPN</v>
      </c>
      <c r="E602" s="26" t="str">
        <f>CHAR(34)&amp;VLOOKUP(C602,SOURCE!$V$3:$AC$2856,6,0)&amp;CHAR(34)</f>
        <v>"ERPN?"</v>
      </c>
      <c r="F602" s="22" t="str">
        <f>VLOOKUP(C602,SOURCE!$V$3:$AD$2856,9,0)&amp;"           {"&amp;D602&amp;",   "&amp;E602&amp;"},"</f>
        <v>//           {ITM_SH_ERPN,   "ERPN?"},</v>
      </c>
      <c r="H602" t="b">
        <f>ISNA(VLOOKUP(J602,J$823:J926,1,0))</f>
        <v>1</v>
      </c>
      <c r="I602" s="27">
        <f>VLOOKUP(C602,SOURCE!V$6:AB$10035,7,0)</f>
        <v>1881</v>
      </c>
      <c r="J602" s="28" t="str">
        <f>VLOOKUP(C602,SOURCE!V$6:AB$10035,6,0)</f>
        <v>ERPN?</v>
      </c>
      <c r="K602" s="30" t="str">
        <f t="shared" si="40"/>
        <v>eRPN?</v>
      </c>
      <c r="L602" s="40" t="str">
        <f>VLOOKUP(C602,SOURCE!V$6:AB$10035,2,0)</f>
        <v>INFO</v>
      </c>
      <c r="M602" t="str">
        <f>IF(VLOOKUP(I602,SOURCE!B:P,2,0)="/  { itemToBeCoded","To be coded","")</f>
        <v/>
      </c>
      <c r="N602" s="22"/>
      <c r="Q602" s="26" t="str">
        <f>VLOOKUP(I602,SOURCE!B:P,5,0)</f>
        <v>"eRPN?"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ITM_XXEQ</v>
      </c>
      <c r="E603" s="26" t="str">
        <f>CHAR(34)&amp;VLOOKUP(C603,SOURCE!$V$3:$AC$2856,6,0)&amp;CHAR(34)</f>
        <v>"X.XEQ"</v>
      </c>
      <c r="F603" s="22" t="str">
        <f>VLOOKUP(C603,SOURCE!$V$3:$AD$2856,9,0)&amp;"           {"&amp;D603&amp;",   "&amp;E603&amp;"},"</f>
        <v>//           {ITM_XXEQ,   "X.XEQ"},</v>
      </c>
      <c r="H603" t="b">
        <f>ISNA(VLOOKUP(J603,J$823:J927,1,0))</f>
        <v>1</v>
      </c>
      <c r="I603" s="27">
        <f>VLOOKUP(C603,SOURCE!V$6:AB$10035,7,0)</f>
        <v>1912</v>
      </c>
      <c r="J603" s="28" t="str">
        <f>VLOOKUP(C603,SOURCE!V$6:AB$10035,6,0)</f>
        <v>X.XEQ</v>
      </c>
      <c r="K603" s="30" t="str">
        <f t="shared" si="40"/>
        <v>X.XEQ</v>
      </c>
      <c r="L603" s="40" t="str">
        <f>VLOOKUP(C603,SOURCE!V$6:AB$10035,2,0)</f>
        <v>KEYS</v>
      </c>
      <c r="M603" t="str">
        <f>IF(VLOOKUP(I603,SOURCE!B:P,2,0)="/  { itemToBeCoded","To be coded","")</f>
        <v/>
      </c>
      <c r="N603" s="22"/>
      <c r="Q603" s="26" t="str">
        <f>VLOOKUP(I603,SOURCE!B:P,5,0)</f>
        <v>"X.XEQ"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ITM_STKTO3x1</v>
      </c>
      <c r="E604" s="26" t="str">
        <f>CHAR(34)&amp;VLOOKUP(C604,SOURCE!$V$3:$AC$2856,6,0)&amp;CHAR(34)</f>
        <v>"ZYX&gt;M"</v>
      </c>
      <c r="F604" s="22" t="str">
        <f>VLOOKUP(C604,SOURCE!$V$3:$AD$2856,9,0)&amp;"           {"&amp;D604&amp;",   "&amp;E604&amp;"},"</f>
        <v xml:space="preserve">           {ITM_STKTO3x1,   "ZYX&gt;M"},</v>
      </c>
      <c r="H604" t="b">
        <f>ISNA(VLOOKUP(J604,J$823:J928,1,0))</f>
        <v>1</v>
      </c>
      <c r="I604" s="27">
        <f>VLOOKUP(C604,SOURCE!V$6:AB$10035,7,0)</f>
        <v>1931</v>
      </c>
      <c r="J604" s="28" t="str">
        <f>VLOOKUP(C604,SOURCE!V$6:AB$10035,6,0)</f>
        <v>ZYX&gt;M</v>
      </c>
      <c r="K604" s="30" t="str">
        <f t="shared" si="40"/>
        <v>zyx&gt;M</v>
      </c>
      <c r="L604" s="40" t="str">
        <f>VLOOKUP(C604,SOURCE!V$6:AB$10035,2,0)</f>
        <v>CUSTOM TEMP</v>
      </c>
      <c r="M604" t="str">
        <f>IF(VLOOKUP(I604,SOURCE!B:P,2,0)="/  { itemToBeCoded","To be coded","")</f>
        <v/>
      </c>
      <c r="N604" s="22"/>
      <c r="Q604" s="26" t="str">
        <f>VLOOKUP(I604,SOURCE!B:P,5,0)</f>
        <v>"zyx" STD_RIGHT_ARROW "M"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ITM_XPARSE</v>
      </c>
      <c r="E605" s="26" t="str">
        <f>CHAR(34)&amp;VLOOKUP(C605,SOURCE!$V$3:$AC$2856,6,0)&amp;CHAR(34)</f>
        <v>"ALPHA.PARSE"</v>
      </c>
      <c r="F605" s="22" t="str">
        <f>VLOOKUP(C605,SOURCE!$V$3:$AD$2856,9,0)&amp;"           {"&amp;D605&amp;",   "&amp;E605&amp;"},"</f>
        <v>//           {ITM_XPARSE,   "ALPHA.PARSE"},</v>
      </c>
      <c r="H605" t="b">
        <f>ISNA(VLOOKUP(J605,J$823:J929,1,0))</f>
        <v>1</v>
      </c>
      <c r="I605" s="27">
        <f>VLOOKUP(C605,SOURCE!V$6:AB$10035,7,0)</f>
        <v>1932</v>
      </c>
      <c r="J605" s="28" t="str">
        <f>VLOOKUP(C605,SOURCE!V$6:AB$10035,6,0)</f>
        <v>ALPHA.PARSE</v>
      </c>
      <c r="K605" s="30" t="str">
        <f t="shared" si="40"/>
        <v>alpha.PARSE</v>
      </c>
      <c r="L605" s="40" t="str">
        <f>VLOOKUP(C605,SOURCE!V$6:AB$10035,2,0)</f>
        <v>TEXT</v>
      </c>
      <c r="M605" t="str">
        <f>IF(VLOOKUP(I605,SOURCE!B:P,2,0)="/  { itemToBeCoded","To be coded","")</f>
        <v>To be coded</v>
      </c>
      <c r="N605" s="22"/>
      <c r="Q605" s="26" t="str">
        <f>VLOOKUP(I605,SOURCE!B:P,5,0)</f>
        <v>STD_alpha ".PARSE"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ITM_FLGSV</v>
      </c>
      <c r="E606" s="26" t="str">
        <f>CHAR(34)&amp;VLOOKUP(C606,SOURCE!$V$3:$AC$2856,6,0)&amp;CHAR(34)</f>
        <v>"FLGS"</v>
      </c>
      <c r="F606" s="22" t="str">
        <f>VLOOKUP(C606,SOURCE!$V$3:$AD$2856,9,0)&amp;"           {"&amp;D606&amp;",   "&amp;E606&amp;"},"</f>
        <v>//           {ITM_FLGSV,   "FLGS"},</v>
      </c>
      <c r="H606" t="b">
        <f>ISNA(VLOOKUP(J606,J$823:J930,1,0))</f>
        <v>1</v>
      </c>
      <c r="I606" s="27">
        <f>VLOOKUP(C606,SOURCE!V$6:AB$10035,7,0)</f>
        <v>1935</v>
      </c>
      <c r="J606" s="28" t="str">
        <f>VLOOKUP(C606,SOURCE!V$6:AB$10035,6,0)</f>
        <v>FLGS</v>
      </c>
      <c r="K606" s="30" t="str">
        <f t="shared" si="40"/>
        <v>FLGS</v>
      </c>
      <c r="L606" s="40" t="str">
        <f>VLOOKUP(C606,SOURCE!V$6:AB$10035,2,0)</f>
        <v>SYS</v>
      </c>
      <c r="M606" t="str">
        <f>IF(VLOOKUP(I606,SOURCE!B:P,2,0)="/  { itemToBeCoded","To be coded","")</f>
        <v/>
      </c>
      <c r="N606" s="22"/>
      <c r="Q606" s="26" t="str">
        <f>VLOOKUP(I606,SOURCE!B:P,5,0)</f>
        <v>"FLGS"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ITM_CPXI</v>
      </c>
      <c r="E607" s="26" t="str">
        <f>CHAR(34)&amp;VLOOKUP(C607,SOURCE!$V$3:$AC$2856,6,0)&amp;CHAR(34)</f>
        <v>"CPXI"</v>
      </c>
      <c r="F607" s="22" t="str">
        <f>VLOOKUP(C607,SOURCE!$V$3:$AD$2856,9,0)&amp;"           {"&amp;D607&amp;",   "&amp;E607&amp;"},"</f>
        <v>//           {ITM_CPXI,   "CPXI"},</v>
      </c>
      <c r="H607" t="b">
        <f>ISNA(VLOOKUP(J607,J$823:J931,1,0))</f>
        <v>1</v>
      </c>
      <c r="I607" s="27">
        <f>VLOOKUP(C607,SOURCE!V$6:AB$10035,7,0)</f>
        <v>1936</v>
      </c>
      <c r="J607" s="28" t="str">
        <f>VLOOKUP(C607,SOURCE!V$6:AB$10035,6,0)</f>
        <v>CPXI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CPXi</v>
      </c>
      <c r="L607" s="40" t="str">
        <f>VLOOKUP(C607,SOURCE!V$6:AB$10035,2,0)</f>
        <v>SYSFL</v>
      </c>
      <c r="M607" t="str">
        <f>IF(VLOOKUP(I607,SOURCE!B:P,2,0)="/  { itemToBeCoded","To be coded","")</f>
        <v/>
      </c>
      <c r="N607" s="22"/>
      <c r="Q607" s="26" t="str">
        <f>VLOOKUP(I607,SOURCE!B:P,5,0)</f>
        <v>"CPXi"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ITM_CPXJ</v>
      </c>
      <c r="E608" s="26" t="str">
        <f>CHAR(34)&amp;VLOOKUP(C608,SOURCE!$V$3:$AC$2856,6,0)&amp;CHAR(34)</f>
        <v>"CPXJ"</v>
      </c>
      <c r="F608" s="22" t="str">
        <f>VLOOKUP(C608,SOURCE!$V$3:$AD$2856,9,0)&amp;"           {"&amp;D608&amp;",   "&amp;E608&amp;"},"</f>
        <v>//           {ITM_CPXJ,   "CPXJ"},</v>
      </c>
      <c r="H608" t="b">
        <f>ISNA(VLOOKUP(J608,J$823:J932,1,0))</f>
        <v>1</v>
      </c>
      <c r="I608" s="27">
        <f>VLOOKUP(C608,SOURCE!V$6:AB$10035,7,0)</f>
        <v>1937</v>
      </c>
      <c r="J608" s="28" t="str">
        <f>VLOOKUP(C608,SOURCE!V$6:AB$10035,6,0)</f>
        <v>CPXJ</v>
      </c>
      <c r="K608" s="30" t="str">
        <f t="shared" si="44"/>
        <v>CPXj</v>
      </c>
      <c r="L608" s="40" t="str">
        <f>VLOOKUP(C608,SOURCE!V$6:AB$10035,2,0)</f>
        <v>SYSFL</v>
      </c>
      <c r="M608" t="str">
        <f>IF(VLOOKUP(I608,SOURCE!B:P,2,0)="/  { itemToBeCoded","To be coded","")</f>
        <v/>
      </c>
      <c r="N608" s="22"/>
      <c r="Q608" s="26" t="str">
        <f>VLOOKUP(I608,SOURCE!B:P,5,0)</f>
        <v>"CPXj"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ITM_SSIZE4</v>
      </c>
      <c r="E609" s="26" t="str">
        <f>CHAR(34)&amp;VLOOKUP(C609,SOURCE!$V$3:$AC$2856,6,0)&amp;CHAR(34)</f>
        <v>"SSIZE4"</v>
      </c>
      <c r="F609" s="22" t="str">
        <f>VLOOKUP(C609,SOURCE!$V$3:$AD$2856,9,0)&amp;"           {"&amp;D609&amp;",   "&amp;E609&amp;"},"</f>
        <v>//           {ITM_SSIZE4,   "SSIZE4"},</v>
      </c>
      <c r="H609" t="b">
        <f>ISNA(VLOOKUP(J609,J$823:J933,1,0))</f>
        <v>1</v>
      </c>
      <c r="I609" s="27">
        <f>VLOOKUP(C609,SOURCE!V$6:AB$10035,7,0)</f>
        <v>1938</v>
      </c>
      <c r="J609" s="28" t="str">
        <f>VLOOKUP(C609,SOURCE!V$6:AB$10035,6,0)</f>
        <v>SSIZE4</v>
      </c>
      <c r="K609" s="30" t="str">
        <f t="shared" si="44"/>
        <v>SSIZE4</v>
      </c>
      <c r="L609" s="40" t="str">
        <f>VLOOKUP(C609,SOURCE!V$6:AB$10035,2,0)</f>
        <v>SYSFL</v>
      </c>
      <c r="M609" t="str">
        <f>IF(VLOOKUP(I609,SOURCE!B:P,2,0)="/  { itemToBeCoded","To be coded","")</f>
        <v/>
      </c>
      <c r="N609" s="22"/>
      <c r="Q609" s="26" t="str">
        <f>VLOOKUP(I609,SOURCE!B:P,5,0)</f>
        <v>"SSIZE4"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ITM_SSIZE8</v>
      </c>
      <c r="E610" s="26" t="str">
        <f>CHAR(34)&amp;VLOOKUP(C610,SOURCE!$V$3:$AC$2856,6,0)&amp;CHAR(34)</f>
        <v>"SSIZE8"</v>
      </c>
      <c r="F610" s="22" t="str">
        <f>VLOOKUP(C610,SOURCE!$V$3:$AD$2856,9,0)&amp;"           {"&amp;D610&amp;",   "&amp;E610&amp;"},"</f>
        <v>//           {ITM_SSIZE8,   "SSIZE8"},</v>
      </c>
      <c r="H610" t="b">
        <f>ISNA(VLOOKUP(J610,J$823:J934,1,0))</f>
        <v>1</v>
      </c>
      <c r="I610" s="27">
        <f>VLOOKUP(C610,SOURCE!V$6:AB$10035,7,0)</f>
        <v>1939</v>
      </c>
      <c r="J610" s="28" t="str">
        <f>VLOOKUP(C610,SOURCE!V$6:AB$10035,6,0)</f>
        <v>SSIZE8</v>
      </c>
      <c r="K610" s="30" t="str">
        <f t="shared" si="44"/>
        <v>SSIZE8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"SSIZE8"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ITM_POLAR</v>
      </c>
      <c r="E611" s="26" t="str">
        <f>CHAR(34)&amp;VLOOKUP(C611,SOURCE!$V$3:$AC$2856,6,0)&amp;CHAR(34)</f>
        <v>"POLAR"</v>
      </c>
      <c r="F611" s="22" t="str">
        <f>VLOOKUP(C611,SOURCE!$V$3:$AD$2856,9,0)&amp;"           {"&amp;D611&amp;",   "&amp;E611&amp;"},"</f>
        <v xml:space="preserve">           {ITM_POLAR,   "POLAR"},</v>
      </c>
      <c r="H611" t="b">
        <f>ISNA(VLOOKUP(J611,J$823:J935,1,0))</f>
        <v>1</v>
      </c>
      <c r="I611" s="27">
        <f>VLOOKUP(C611,SOURCE!V$6:AB$10035,7,0)</f>
        <v>1946</v>
      </c>
      <c r="J611" s="28" t="str">
        <f>VLOOKUP(C611,SOURCE!V$6:AB$10035,6,0)</f>
        <v>POLAR</v>
      </c>
      <c r="K611" s="30" t="str">
        <f t="shared" si="44"/>
        <v>POLAR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"POLAR"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ITM_RECT</v>
      </c>
      <c r="E612" s="26" t="str">
        <f>CHAR(34)&amp;VLOOKUP(C612,SOURCE!$V$3:$AC$2856,6,0)&amp;CHAR(34)</f>
        <v>"RECT"</v>
      </c>
      <c r="F612" s="22" t="str">
        <f>VLOOKUP(C612,SOURCE!$V$3:$AD$2856,9,0)&amp;"           {"&amp;D612&amp;",   "&amp;E612&amp;"},"</f>
        <v xml:space="preserve">           {ITM_RECT,   "RECT"},</v>
      </c>
      <c r="H612" t="b">
        <f>ISNA(VLOOKUP(J612,J$823:J936,1,0))</f>
        <v>1</v>
      </c>
      <c r="I612" s="27">
        <f>VLOOKUP(C612,SOURCE!V$6:AB$10035,7,0)</f>
        <v>1949</v>
      </c>
      <c r="J612" s="28" t="str">
        <f>VLOOKUP(C612,SOURCE!V$6:AB$10035,6,0)</f>
        <v>RECT</v>
      </c>
      <c r="K612" s="30" t="str">
        <f t="shared" si="44"/>
        <v>RECT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"RECT"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ITM_ms</v>
      </c>
      <c r="E613" s="26" t="str">
        <f>CHAR(34)&amp;VLOOKUP(C613,SOURCE!$V$3:$AC$2856,6,0)&amp;CHAR(34)</f>
        <v>".MS"</v>
      </c>
      <c r="F613" s="22" t="str">
        <f>VLOOKUP(C613,SOURCE!$V$3:$AD$2856,9,0)&amp;"           {"&amp;D613&amp;",   "&amp;E613&amp;"},"</f>
        <v>//           {ITM_ms,   ".MS"},</v>
      </c>
      <c r="H613" t="b">
        <f>ISNA(VLOOKUP(J613,J$823:J937,1,0))</f>
        <v>1</v>
      </c>
      <c r="I613" s="27">
        <f>VLOOKUP(C613,SOURCE!V$6:AB$10035,7,0)</f>
        <v>1958</v>
      </c>
      <c r="J613" s="28" t="str">
        <f>VLOOKUP(C613,SOURCE!V$6:AB$10035,6,0)</f>
        <v>.MS</v>
      </c>
      <c r="K613" s="30" t="str">
        <f t="shared" si="44"/>
        <v>.ms</v>
      </c>
      <c r="L613" s="40" t="str">
        <f>VLOOKUP(C613,SOURCE!V$6:AB$10035,2,0)</f>
        <v>Trig</v>
      </c>
      <c r="M613" t="str">
        <f>IF(VLOOKUP(I613,SOURCE!B:P,2,0)="/  { itemToBeCoded","To be coded","")</f>
        <v/>
      </c>
      <c r="N613" s="22"/>
      <c r="Q613" s="26" t="str">
        <f>VLOOKUP(I613,SOURCE!B:P,5,0)</f>
        <v>".ms"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ITM_DEG2</v>
      </c>
      <c r="E614" s="26" t="str">
        <f>CHAR(34)&amp;VLOOKUP(C614,SOURCE!$V$3:$AC$2856,6,0)&amp;CHAR(34)</f>
        <v>"&gt;&gt;DEG"</v>
      </c>
      <c r="F614" s="22" t="str">
        <f>VLOOKUP(C614,SOURCE!$V$3:$AD$2856,9,0)&amp;"           {"&amp;D614&amp;",   "&amp;E614&amp;"},"</f>
        <v>//           {ITM_DEG2,   "&gt;&gt;DEG"},</v>
      </c>
      <c r="H614" t="b">
        <f>ISNA(VLOOKUP(J614,J$823:J938,1,0))</f>
        <v>1</v>
      </c>
      <c r="I614" s="27">
        <f>VLOOKUP(C614,SOURCE!V$6:AB$10035,7,0)</f>
        <v>1959</v>
      </c>
      <c r="J614" s="28" t="str">
        <f>VLOOKUP(C614,SOURCE!V$6:AB$10035,6,0)</f>
        <v>&gt;&gt;DEG</v>
      </c>
      <c r="K614" s="30" t="str">
        <f t="shared" si="44"/>
        <v>RIGHT_DOUBLE_ANGLEDEG</v>
      </c>
      <c r="L614" s="40" t="str">
        <f>VLOOKUP(C614,SOURCE!V$6:AB$10035,2,0)</f>
        <v>Trig</v>
      </c>
      <c r="M614" t="str">
        <f>IF(VLOOKUP(I614,SOURCE!B:P,2,0)="/  { itemToBeCoded","To be coded","")</f>
        <v/>
      </c>
      <c r="N614" s="22"/>
      <c r="Q614" s="26" t="str">
        <f>VLOOKUP(I614,SOURCE!B:P,5,0)</f>
        <v>STD_RIGHT_DOUBLE_ANGLE "DEG"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ITM_DMS2</v>
      </c>
      <c r="E615" s="26" t="str">
        <f>CHAR(34)&amp;VLOOKUP(C615,SOURCE!$V$3:$AC$2856,6,0)&amp;CHAR(34)</f>
        <v>"&gt;&gt;D.MS"</v>
      </c>
      <c r="F615" s="22" t="str">
        <f>VLOOKUP(C615,SOURCE!$V$3:$AD$2856,9,0)&amp;"           {"&amp;D615&amp;",   "&amp;E615&amp;"},"</f>
        <v>//           {ITM_DMS2,   "&gt;&gt;D.MS"},</v>
      </c>
      <c r="H615" t="b">
        <f>ISNA(VLOOKUP(J615,J$823:J939,1,0))</f>
        <v>1</v>
      </c>
      <c r="I615" s="27">
        <f>VLOOKUP(C615,SOURCE!V$6:AB$10035,7,0)</f>
        <v>1960</v>
      </c>
      <c r="J615" s="28" t="str">
        <f>VLOOKUP(C615,SOURCE!V$6:AB$10035,6,0)</f>
        <v>&gt;&gt;D.MS</v>
      </c>
      <c r="K615" s="30" t="str">
        <f t="shared" si="44"/>
        <v>RIGHT_DOUBLE_ANGLED.MS</v>
      </c>
      <c r="L615" s="40" t="str">
        <f>VLOOKUP(C615,SOURCE!V$6:AB$10035,2,0)</f>
        <v>Trig</v>
      </c>
      <c r="M615" t="str">
        <f>IF(VLOOKUP(I615,SOURCE!B:P,2,0)="/  { itemToBeCoded","To be coded","")</f>
        <v/>
      </c>
      <c r="N615" s="22"/>
      <c r="Q615" s="26" t="str">
        <f>VLOOKUP(I615,SOURCE!B:P,5,0)</f>
        <v>STD_RIGHT_DOUBLE_ANGLE "D.MS"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ITM_GRAD2</v>
      </c>
      <c r="E616" s="26" t="str">
        <f>CHAR(34)&amp;VLOOKUP(C616,SOURCE!$V$3:$AC$2856,6,0)&amp;CHAR(34)</f>
        <v>"&gt;&gt;GRAD"</v>
      </c>
      <c r="F616" s="22" t="str">
        <f>VLOOKUP(C616,SOURCE!$V$3:$AD$2856,9,0)&amp;"           {"&amp;D616&amp;",   "&amp;E616&amp;"},"</f>
        <v>//           {ITM_GRAD2,   "&gt;&gt;GRAD"},</v>
      </c>
      <c r="H616" t="b">
        <f>ISNA(VLOOKUP(J616,J$823:J940,1,0))</f>
        <v>1</v>
      </c>
      <c r="I616" s="27">
        <f>VLOOKUP(C616,SOURCE!V$6:AB$10035,7,0)</f>
        <v>1961</v>
      </c>
      <c r="J616" s="28" t="str">
        <f>VLOOKUP(C616,SOURCE!V$6:AB$10035,6,0)</f>
        <v>&gt;&gt;GRAD</v>
      </c>
      <c r="K616" s="30" t="str">
        <f t="shared" si="44"/>
        <v>RIGHT_DOUBLE_ANGLEGRAD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"GRAD"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ITM_MULPI2</v>
      </c>
      <c r="E617" s="26" t="str">
        <f>CHAR(34)&amp;VLOOKUP(C617,SOURCE!$V$3:$AC$2856,6,0)&amp;CHAR(34)</f>
        <v>"&gt;&gt;MULPI"</v>
      </c>
      <c r="F617" s="22" t="str">
        <f>VLOOKUP(C617,SOURCE!$V$3:$AD$2856,9,0)&amp;"           {"&amp;D617&amp;",   "&amp;E617&amp;"},"</f>
        <v>//           {ITM_MULPI2,   "&gt;&gt;MULPI"},</v>
      </c>
      <c r="H617" t="b">
        <f>ISNA(VLOOKUP(J617,J$823:J941,1,0))</f>
        <v>1</v>
      </c>
      <c r="I617" s="27">
        <f>VLOOKUP(C617,SOURCE!V$6:AB$10035,7,0)</f>
        <v>1962</v>
      </c>
      <c r="J617" s="28" t="str">
        <f>VLOOKUP(C617,SOURCE!V$6:AB$10035,6,0)</f>
        <v>&gt;&gt;MULPI</v>
      </c>
      <c r="K617" s="30" t="str">
        <f t="shared" si="44"/>
        <v>RIGHT_DOUBLE_ANGLEMULpi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"MUL" STD_pi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ITM_RAD2</v>
      </c>
      <c r="E618" s="26" t="str">
        <f>CHAR(34)&amp;VLOOKUP(C618,SOURCE!$V$3:$AC$2856,6,0)&amp;CHAR(34)</f>
        <v>"&gt;&gt;RAD"</v>
      </c>
      <c r="F618" s="22" t="str">
        <f>VLOOKUP(C618,SOURCE!$V$3:$AD$2856,9,0)&amp;"           {"&amp;D618&amp;",   "&amp;E618&amp;"},"</f>
        <v>//           {ITM_RAD2,   "&gt;&gt;RAD"},</v>
      </c>
      <c r="H618" t="b">
        <f>ISNA(VLOOKUP(J618,J$823:J942,1,0))</f>
        <v>1</v>
      </c>
      <c r="I618" s="27">
        <f>VLOOKUP(C618,SOURCE!V$6:AB$10035,7,0)</f>
        <v>1963</v>
      </c>
      <c r="J618" s="28" t="str">
        <f>VLOOKUP(C618,SOURCE!V$6:AB$10035,6,0)</f>
        <v>&gt;&gt;RAD</v>
      </c>
      <c r="K618" s="30" t="str">
        <f t="shared" si="44"/>
        <v>RIGHT_DOUBLE_ANGLERAD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"RAD"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ITM_HMS2</v>
      </c>
      <c r="E619" s="26" t="str">
        <f>CHAR(34)&amp;VLOOKUP(C619,SOURCE!$V$3:$AC$2856,6,0)&amp;CHAR(34)</f>
        <v>"&gt;&gt;H.MS"</v>
      </c>
      <c r="F619" s="22" t="str">
        <f>VLOOKUP(C619,SOURCE!$V$3:$AD$2856,9,0)&amp;"           {"&amp;D619&amp;",   "&amp;E619&amp;"},"</f>
        <v>//           {ITM_HMS2,   "&gt;&gt;H.MS"},</v>
      </c>
      <c r="H619" t="b">
        <f>ISNA(VLOOKUP(J619,J$823:J943,1,0))</f>
        <v>1</v>
      </c>
      <c r="I619" s="27">
        <f>VLOOKUP(C619,SOURCE!V$6:AB$10035,7,0)</f>
        <v>1964</v>
      </c>
      <c r="J619" s="28" t="str">
        <f>VLOOKUP(C619,SOURCE!V$6:AB$10035,6,0)</f>
        <v>&gt;&gt;H.MS</v>
      </c>
      <c r="K619" s="30" t="str">
        <f t="shared" si="44"/>
        <v>RIGHT_DOUBLE_ANGLEh.ms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"h.ms"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ITM_XSAVE</v>
      </c>
      <c r="E620" s="26" t="str">
        <f>CHAR(34)&amp;VLOOKUP(C620,SOURCE!$V$3:$AC$2856,6,0)&amp;CHAR(34)</f>
        <v>"X.SAVE"</v>
      </c>
      <c r="F620" s="22" t="str">
        <f>VLOOKUP(C620,SOURCE!$V$3:$AD$2856,9,0)&amp;"           {"&amp;D620&amp;",   "&amp;E620&amp;"},"</f>
        <v>//           {ITM_XSAVE,   "X.SAVE"},</v>
      </c>
      <c r="H620" t="b">
        <f>ISNA(VLOOKUP(J620,J$823:J944,1,0))</f>
        <v>1</v>
      </c>
      <c r="I620" s="27">
        <f>VLOOKUP(C620,SOURCE!V$6:AB$10035,7,0)</f>
        <v>1983</v>
      </c>
      <c r="J620" s="28" t="str">
        <f>VLOOKUP(C620,SOURCE!V$6:AB$10035,6,0)</f>
        <v>X.SAVE</v>
      </c>
      <c r="K620" s="30" t="str">
        <f t="shared" si="44"/>
        <v>X.SAVE</v>
      </c>
      <c r="L620" s="40" t="str">
        <f>VLOOKUP(C620,SOURCE!V$6:AB$10035,2,0)</f>
        <v>XXEQ</v>
      </c>
      <c r="M620" t="str">
        <f>IF(VLOOKUP(I620,SOURCE!B:P,2,0)="/  { itemToBeCoded","To be coded","")</f>
        <v/>
      </c>
      <c r="N620" s="22"/>
      <c r="Q620" s="26" t="str">
        <f>VLOOKUP(I620,SOURCE!B:P,5,0)</f>
        <v>"X.SAVE"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ITM_XLOAD</v>
      </c>
      <c r="E621" s="26" t="str">
        <f>CHAR(34)&amp;VLOOKUP(C621,SOURCE!$V$3:$AC$2856,6,0)&amp;CHAR(34)</f>
        <v>"X.LOAD"</v>
      </c>
      <c r="F621" s="22" t="str">
        <f>VLOOKUP(C621,SOURCE!$V$3:$AD$2856,9,0)&amp;"           {"&amp;D621&amp;",   "&amp;E621&amp;"},"</f>
        <v>//           {ITM_XLOAD,   "X.LOAD"},</v>
      </c>
      <c r="H621" t="b">
        <f>ISNA(VLOOKUP(J621,J$823:J945,1,0))</f>
        <v>1</v>
      </c>
      <c r="I621" s="27">
        <f>VLOOKUP(C621,SOURCE!V$6:AB$10035,7,0)</f>
        <v>1984</v>
      </c>
      <c r="J621" s="28" t="str">
        <f>VLOOKUP(C621,SOURCE!V$6:AB$10035,6,0)</f>
        <v>X.LOAD</v>
      </c>
      <c r="K621" s="30" t="str">
        <f t="shared" si="44"/>
        <v>X.LOAD</v>
      </c>
      <c r="L621" s="40" t="str">
        <f>VLOOKUP(C621,SOURCE!V$6:AB$10035,2,0)</f>
        <v>XXEQ</v>
      </c>
      <c r="M621" t="str">
        <f>IF(VLOOKUP(I621,SOURCE!B:P,2,0)="/  { itemToBeCoded","To be coded","")</f>
        <v/>
      </c>
      <c r="N621" s="22"/>
      <c r="Q621" s="26" t="str">
        <f>VLOOKUP(I621,SOURCE!B:P,5,0)</f>
        <v>"X.LOAD"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ITM_CLAIM</v>
      </c>
      <c r="E622" s="26" t="str">
        <f>CHAR(34)&amp;VLOOKUP(C622,SOURCE!$V$3:$AC$2856,6,0)&amp;CHAR(34)</f>
        <v>"EXITCLR"</v>
      </c>
      <c r="F622" s="22" t="str">
        <f>VLOOKUP(C622,SOURCE!$V$3:$AD$2856,9,0)&amp;"           {"&amp;D622&amp;",   "&amp;E622&amp;"},"</f>
        <v>//           {ITM_CLAIM,   "EXITCLR"},</v>
      </c>
      <c r="H622" t="b">
        <f>ISNA(VLOOKUP(J622,J$823:J946,1,0))</f>
        <v>1</v>
      </c>
      <c r="I622" s="27">
        <f>VLOOKUP(C622,SOURCE!V$6:AB$10035,7,0)</f>
        <v>2005</v>
      </c>
      <c r="J622" s="28" t="str">
        <f>VLOOKUP(C622,SOURCE!V$6:AB$10035,6,0)</f>
        <v>EXITCLR</v>
      </c>
      <c r="K622" s="30" t="str">
        <f t="shared" si="44"/>
        <v>EXITCLR</v>
      </c>
      <c r="L622" s="40" t="str">
        <f>VLOOKUP(C622,SOURCE!V$6:AB$10035,2,0)</f>
        <v>Clear</v>
      </c>
      <c r="M622" t="str">
        <f>IF(VLOOKUP(I622,SOURCE!B:P,2,0)="/  { itemToBeCoded","To be coded","")</f>
        <v/>
      </c>
      <c r="N622" s="22"/>
      <c r="Q622" s="26" t="str">
        <f>VLOOKUP(I622,SOURCE!B:P,5,0)</f>
        <v>"EXITCLR"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ITM_DENMAX2</v>
      </c>
      <c r="E623" s="26" t="str">
        <f>CHAR(34)&amp;VLOOKUP(C623,SOURCE!$V$3:$AC$2856,6,0)&amp;CHAR(34)</f>
        <v>"DMX"</v>
      </c>
      <c r="F623" s="22" t="str">
        <f>VLOOKUP(C623,SOURCE!$V$3:$AD$2856,9,0)&amp;"           {"&amp;D623&amp;",   "&amp;E623&amp;"},"</f>
        <v>//           {ITM_DENMAX2,   "DMX"},</v>
      </c>
      <c r="H623" t="b">
        <f>ISNA(VLOOKUP(J623,J$823:J947,1,0))</f>
        <v>1</v>
      </c>
      <c r="I623" s="27">
        <f>VLOOKUP(C623,SOURCE!V$6:AB$10035,7,0)</f>
        <v>2016</v>
      </c>
      <c r="J623" s="28" t="str">
        <f>VLOOKUP(C623,SOURCE!V$6:AB$10035,6,0)</f>
        <v>DMX</v>
      </c>
      <c r="K623" s="30" t="str">
        <f t="shared" si="44"/>
        <v>DMX</v>
      </c>
      <c r="L623" s="40" t="str">
        <f>VLOOKUP(C623,SOURCE!V$6:AB$10035,2,0)</f>
        <v>SYSFL</v>
      </c>
      <c r="M623" t="str">
        <f>IF(VLOOKUP(I623,SOURCE!B:P,2,0)="/  { itemToBeCoded","To be coded","")</f>
        <v/>
      </c>
      <c r="N623" s="22"/>
      <c r="Q623" s="26" t="str">
        <f>VLOOKUP(I623,SOURCE!B:P,5,0)</f>
        <v>"DMX"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ITM_SETSIG2</v>
      </c>
      <c r="E624" s="26" t="str">
        <f>CHAR(34)&amp;VLOOKUP(C624,SOURCE!$V$3:$AC$2856,6,0)&amp;CHAR(34)</f>
        <v>"SDIGS"</v>
      </c>
      <c r="F624" s="22" t="str">
        <f>VLOOKUP(C624,SOURCE!$V$3:$AD$2856,9,0)&amp;"           {"&amp;D624&amp;",   "&amp;E624&amp;"},"</f>
        <v>//           {ITM_SETSIG2,   "SDIGS"},</v>
      </c>
      <c r="H624" t="b">
        <f>ISNA(VLOOKUP(J624,J$823:J948,1,0))</f>
        <v>1</v>
      </c>
      <c r="I624" s="27">
        <f>VLOOKUP(C624,SOURCE!V$6:AB$10035,7,0)</f>
        <v>2017</v>
      </c>
      <c r="J624" s="28" t="str">
        <f>VLOOKUP(C624,SOURCE!V$6:AB$10035,6,0)</f>
        <v>SDIGS</v>
      </c>
      <c r="K624" s="30" t="str">
        <f t="shared" si="44"/>
        <v>SDIGS</v>
      </c>
      <c r="L624" s="40" t="str">
        <f>VLOOKUP(C624,SOURCE!V$6:AB$10035,2,0)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"SDIGS"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ITM_RMODE</v>
      </c>
      <c r="E625" s="26" t="str">
        <f>CHAR(34)&amp;VLOOKUP(C625,SOURCE!$V$3:$AC$2856,6,0)&amp;CHAR(34)</f>
        <v>"RMODE"</v>
      </c>
      <c r="F625" s="22" t="str">
        <f>VLOOKUP(C625,SOURCE!$V$3:$AD$2856,9,0)&amp;"           {"&amp;D625&amp;",   "&amp;E625&amp;"},"</f>
        <v>//           {ITM_RMODE,   "RMODE"},</v>
      </c>
      <c r="H625" t="b">
        <f>ISNA(VLOOKUP(J625,J$823:J949,1,0))</f>
        <v>1</v>
      </c>
      <c r="I625" s="27">
        <f>VLOOKUP(C625,SOURCE!V$6:AB$10035,7,0)</f>
        <v>2018</v>
      </c>
      <c r="J625" s="28" t="str">
        <f>VLOOKUP(C625,SOURCE!V$6:AB$10035,6,0)</f>
        <v>RMODE</v>
      </c>
      <c r="K625" s="30" t="str">
        <f t="shared" si="44"/>
        <v>RMODE</v>
      </c>
      <c r="L625" s="40" t="str">
        <f>VLOOKUP(C625,SOURCE!V$6:AB$10035,2,0)</f>
        <v/>
      </c>
      <c r="M625" t="str">
        <f>IF(VLOOKUP(I625,SOURCE!B:P,2,0)="/  { itemToBeCoded","To be coded","")</f>
        <v/>
      </c>
      <c r="N625" s="22"/>
      <c r="Q625" s="26" t="str">
        <f>VLOOKUP(I625,SOURCE!B:P,5,0)</f>
        <v>"RMODE"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ITM_RMODEQ</v>
      </c>
      <c r="E626" s="26" t="str">
        <f>CHAR(34)&amp;VLOOKUP(C626,SOURCE!$V$3:$AC$2856,6,0)&amp;CHAR(34)</f>
        <v>"RMODE?"</v>
      </c>
      <c r="F626" s="22" t="str">
        <f>VLOOKUP(C626,SOURCE!$V$3:$AD$2856,9,0)&amp;"           {"&amp;D626&amp;",   "&amp;E626&amp;"},"</f>
        <v>//           {ITM_RMODEQ,   "RMODE?"},</v>
      </c>
      <c r="H626" t="b">
        <f>ISNA(VLOOKUP(J626,J$823:J950,1,0))</f>
        <v>1</v>
      </c>
      <c r="I626" s="27">
        <f>VLOOKUP(C626,SOURCE!V$6:AB$10035,7,0)</f>
        <v>2019</v>
      </c>
      <c r="J626" s="28" t="str">
        <f>VLOOKUP(C626,SOURCE!V$6:AB$10035,6,0)</f>
        <v>RMODE?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RMODE?</v>
      </c>
      <c r="L626" s="40" t="str">
        <f>VLOOKUP(C626,SOURCE!V$6:AB$10035,2,0)</f>
        <v>CONF</v>
      </c>
      <c r="M626" t="str">
        <f>IF(VLOOKUP(I626,SOURCE!B:P,2,0)="/  { itemToBeCoded","To be coded","")</f>
        <v/>
      </c>
      <c r="N626" s="22"/>
      <c r="Q626" s="26" t="str">
        <f>VLOOKUP(I626,SOURCE!B:P,5,0)</f>
        <v>"RMODE?"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ITM_INTG</v>
      </c>
      <c r="E627" s="26" t="str">
        <f>CHAR(34)&amp;VLOOKUP(C627,SOURCE!$V$3:$AC$2856,6,0)&amp;CHAR(34)</f>
        <v>"P_INT"</v>
      </c>
      <c r="F627" s="22" t="str">
        <f>VLOOKUP(C627,SOURCE!$V$3:$AD$2856,9,0)&amp;"           {"&amp;D627&amp;",   "&amp;E627&amp;"},"</f>
        <v xml:space="preserve">           {ITM_INTG,   "P_INT"},</v>
      </c>
      <c r="H627" t="b">
        <f>ISNA(VLOOKUP(J627,J$823:J951,1,0))</f>
        <v>1</v>
      </c>
      <c r="I627" s="27">
        <f>VLOOKUP(C627,SOURCE!V$6:AB$10035,7,0)</f>
        <v>2024</v>
      </c>
      <c r="J627" s="28" t="str">
        <f>VLOOKUP(C627,SOURCE!V$6:AB$10035,6,0)</f>
        <v>P_INT</v>
      </c>
      <c r="K627" s="30" t="str">
        <f t="shared" si="48"/>
        <v>SUMy_BARDELTAx</v>
      </c>
      <c r="L627" s="40" t="str">
        <f>VLOOKUP(C627,SOURCE!V$6:AB$10035,2,0)</f>
        <v>GRF</v>
      </c>
      <c r="M627" t="str">
        <f>IF(VLOOKUP(I627,SOURCE!B:P,2,0)="/  { itemToBeCoded","To be coded","")</f>
        <v/>
      </c>
      <c r="N627" s="22"/>
      <c r="Q627" s="26" t="str">
        <f>VLOOKUP(I627,SOURCE!B:P,5,0)</f>
        <v>STD_SIGMA STD_y_BAR STD_DELTA "x"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ITM_DIFF</v>
      </c>
      <c r="E628" s="26" t="str">
        <f>CHAR(34)&amp;VLOOKUP(C628,SOURCE!$V$3:$AC$2856,6,0)&amp;CHAR(34)</f>
        <v>"P_DIFF"</v>
      </c>
      <c r="F628" s="22" t="str">
        <f>VLOOKUP(C628,SOURCE!$V$3:$AD$2856,9,0)&amp;"           {"&amp;D628&amp;",   "&amp;E628&amp;"},"</f>
        <v xml:space="preserve">           {ITM_DIFF,   "P_DIFF"},</v>
      </c>
      <c r="H628" t="b">
        <f>ISNA(VLOOKUP(J628,J$823:J952,1,0))</f>
        <v>1</v>
      </c>
      <c r="I628" s="27">
        <f>VLOOKUP(C628,SOURCE!V$6:AB$10035,7,0)</f>
        <v>2025</v>
      </c>
      <c r="J628" s="28" t="str">
        <f>VLOOKUP(C628,SOURCE!V$6:AB$10035,6,0)</f>
        <v>P_DIFF</v>
      </c>
      <c r="K628" s="30" t="str">
        <f t="shared" si="48"/>
        <v>DELTAy/DELTAx</v>
      </c>
      <c r="L628" s="40" t="str">
        <f>VLOOKUP(C628,SOURCE!V$6:AB$10035,2,0)</f>
        <v>GRF</v>
      </c>
      <c r="M628" t="str">
        <f>IF(VLOOKUP(I628,SOURCE!B:P,2,0)="/  { itemToBeCoded","To be coded","")</f>
        <v/>
      </c>
      <c r="N628" s="22"/>
      <c r="Q628" s="26" t="str">
        <f>VLOOKUP(I628,SOURCE!B:P,5,0)</f>
        <v>STD_DELTA "y/" STD_DELTA "x"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ITM_RMS</v>
      </c>
      <c r="E629" s="26" t="str">
        <f>CHAR(34)&amp;VLOOKUP(C629,SOURCE!$V$3:$AC$2856,6,0)&amp;CHAR(34)</f>
        <v>"P_RMS"</v>
      </c>
      <c r="F629" s="22" t="str">
        <f>VLOOKUP(C629,SOURCE!$V$3:$AD$2856,9,0)&amp;"           {"&amp;D629&amp;",   "&amp;E629&amp;"},"</f>
        <v xml:space="preserve">           {ITM_RMS,   "P_RMS"},</v>
      </c>
      <c r="H629" t="b">
        <f>ISNA(VLOOKUP(J629,J$823:J953,1,0))</f>
        <v>1</v>
      </c>
      <c r="I629" s="27">
        <f>VLOOKUP(C629,SOURCE!V$6:AB$10035,7,0)</f>
        <v>2026</v>
      </c>
      <c r="J629" s="28" t="str">
        <f>VLOOKUP(C629,SOURCE!V$6:AB$10035,6,0)</f>
        <v>P_RMS</v>
      </c>
      <c r="K629" s="30" t="str">
        <f t="shared" si="48"/>
        <v>RMS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"RMS"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ITM_SHADE</v>
      </c>
      <c r="E630" s="26" t="str">
        <f>CHAR(34)&amp;VLOOKUP(C630,SOURCE!$V$3:$AC$2856,6,0)&amp;CHAR(34)</f>
        <v>"P_SHADE"</v>
      </c>
      <c r="F630" s="22" t="str">
        <f>VLOOKUP(C630,SOURCE!$V$3:$AD$2856,9,0)&amp;"           {"&amp;D630&amp;",   "&amp;E630&amp;"},"</f>
        <v xml:space="preserve">           {ITM_SHADE,   "P_SHADE"},</v>
      </c>
      <c r="H630" t="b">
        <f>ISNA(VLOOKUP(J630,J$823:J954,1,0))</f>
        <v>1</v>
      </c>
      <c r="I630" s="27">
        <f>VLOOKUP(C630,SOURCE!V$6:AB$10035,7,0)</f>
        <v>2027</v>
      </c>
      <c r="J630" s="28" t="str">
        <f>VLOOKUP(C630,SOURCE!V$6:AB$10035,6,0)</f>
        <v>P_SHADE</v>
      </c>
      <c r="K630" s="30" t="str">
        <f t="shared" si="48"/>
        <v>INTEGRALAREA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STD_INTEGRAL "AREA"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ITM_CLGRF</v>
      </c>
      <c r="E631" s="26" t="str">
        <f>CHAR(34)&amp;VLOOKUP(C631,SOURCE!$V$3:$AC$2856,6,0)&amp;CHAR(34)</f>
        <v>"CLGRF"</v>
      </c>
      <c r="F631" s="22" t="str">
        <f>VLOOKUP(C631,SOURCE!$V$3:$AD$2856,9,0)&amp;"           {"&amp;D631&amp;",   "&amp;E631&amp;"},"</f>
        <v xml:space="preserve">           {ITM_CLGRF,   "CLGRF"},</v>
      </c>
      <c r="H631" t="b">
        <f>ISNA(VLOOKUP(J631,J$823:J955,1,0))</f>
        <v>1</v>
      </c>
      <c r="I631" s="27">
        <f>VLOOKUP(C631,SOURCE!V$6:AB$10035,7,0)</f>
        <v>2033</v>
      </c>
      <c r="J631" s="28" t="str">
        <f>VLOOKUP(C631,SOURCE!V$6:AB$10035,6,0)</f>
        <v>CLGRF</v>
      </c>
      <c r="K631" s="30" t="str">
        <f t="shared" si="48"/>
        <v>CLGRF</v>
      </c>
      <c r="L631" s="40" t="str">
        <f>VLOOKUP(C631,SOURCE!V$6:AB$10035,2,0)</f>
        <v>Clear</v>
      </c>
      <c r="M631" t="str">
        <f>IF(VLOOKUP(I631,SOURCE!B:P,2,0)="/  { itemToBeCoded","To be coded","")</f>
        <v/>
      </c>
      <c r="N631" s="22"/>
      <c r="Q631" s="26" t="str">
        <f>VLOOKUP(I631,SOURCE!B:P,5,0)</f>
        <v>"CLGRF"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ITM_SAFERESET</v>
      </c>
      <c r="E632" s="26" t="str">
        <f>CHAR(34)&amp;VLOOKUP(C632,SOURCE!$V$3:$AC$2856,6,0)&amp;CHAR(34)</f>
        <v>"S-RESET"</v>
      </c>
      <c r="F632" s="22" t="str">
        <f>VLOOKUP(C632,SOURCE!$V$3:$AD$2856,9,0)&amp;"           {"&amp;D632&amp;",   "&amp;E632&amp;"},"</f>
        <v>//           {ITM_SAFERESET,   "S-RESET"},</v>
      </c>
      <c r="H632" t="b">
        <f>ISNA(VLOOKUP(J632,J$823:J956,1,0))</f>
        <v>1</v>
      </c>
      <c r="I632" s="27">
        <f>VLOOKUP(C632,SOURCE!V$6:AB$10035,7,0)</f>
        <v>2038</v>
      </c>
      <c r="J632" s="28" t="str">
        <f>VLOOKUP(C632,SOURCE!V$6:AB$10035,6,0)</f>
        <v>S-RESET</v>
      </c>
      <c r="K632" s="30" t="str">
        <f t="shared" si="48"/>
        <v>S-RESET</v>
      </c>
      <c r="L632" s="40" t="str">
        <f>VLOOKUP(C632,SOURCE!V$6:AB$10035,2,0)</f>
        <v>STAT</v>
      </c>
      <c r="M632" t="str">
        <f>IF(VLOOKUP(I632,SOURCE!B:P,2,0)="/  { itemToBeCoded","To be coded","")</f>
        <v/>
      </c>
      <c r="N632" s="22"/>
      <c r="Q632" s="26" t="str">
        <f>VLOOKUP(I632,SOURCE!B:P,5,0)</f>
        <v>"S-RESET"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ITM_PLOT_STAT</v>
      </c>
      <c r="E633" s="26" t="str">
        <f>CHAR(34)&amp;VLOOKUP(C633,SOURCE!$V$3:$AC$2856,6,0)&amp;CHAR(34)</f>
        <v>"PLSTAT"</v>
      </c>
      <c r="F633" s="22" t="str">
        <f>VLOOKUP(C633,SOURCE!$V$3:$AD$2856,9,0)&amp;"           {"&amp;D633&amp;",   "&amp;E633&amp;"},"</f>
        <v>//           {ITM_PLOT_STAT,   "PLSTAT"},</v>
      </c>
      <c r="H633" t="b">
        <f>ISNA(VLOOKUP(J633,J$823:J957,1,0))</f>
        <v>1</v>
      </c>
      <c r="I633" s="27">
        <f>VLOOKUP(C633,SOURCE!V$6:AB$10035,7,0)</f>
        <v>2040</v>
      </c>
      <c r="J633" s="28" t="str">
        <f>VLOOKUP(C633,SOURCE!V$6:AB$10035,6,0)</f>
        <v>PLSTAT</v>
      </c>
      <c r="K633" s="30" t="str">
        <f t="shared" si="48"/>
        <v>PLSTAT</v>
      </c>
      <c r="L633" s="40" t="str">
        <f>VLOOKUP(C633,SOURCE!V$6:AB$10035,2,0)</f>
        <v>STAT</v>
      </c>
      <c r="M633" t="str">
        <f>IF(VLOOKUP(I633,SOURCE!B:P,2,0)="/  { itemToBeCoded","To be coded","")</f>
        <v/>
      </c>
      <c r="N633" s="22"/>
      <c r="Q633" s="26" t="str">
        <f>VLOOKUP(I633,SOURCE!B:P,5,0)</f>
        <v>"PLSTAT"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ITM_3x1TOSTK</v>
      </c>
      <c r="E634" s="26" t="str">
        <f>CHAR(34)&amp;VLOOKUP(C634,SOURCE!$V$3:$AC$2856,6,0)&amp;CHAR(34)</f>
        <v>"M&gt;ZYX"</v>
      </c>
      <c r="F634" s="22" t="str">
        <f>VLOOKUP(C634,SOURCE!$V$3:$AD$2856,9,0)&amp;"           {"&amp;D634&amp;",   "&amp;E634&amp;"},"</f>
        <v xml:space="preserve">           {ITM_3x1TOSTK,   "M&gt;ZYX"},</v>
      </c>
      <c r="H634" t="b">
        <f>ISNA(VLOOKUP(J634,J$823:J958,1,0))</f>
        <v>1</v>
      </c>
      <c r="I634" s="27">
        <f>VLOOKUP(C634,SOURCE!V$6:AB$10035,7,0)</f>
        <v>2041</v>
      </c>
      <c r="J634" s="28" t="str">
        <f>VLOOKUP(C634,SOURCE!V$6:AB$10035,6,0)</f>
        <v>M&gt;ZYX</v>
      </c>
      <c r="K634" s="30" t="str">
        <f t="shared" si="48"/>
        <v>M&gt;zyx</v>
      </c>
      <c r="L634" s="40" t="str">
        <f>VLOOKUP(C634,SOURCE!V$6:AB$10035,2,0)</f>
        <v>CUSTOM TEMP</v>
      </c>
      <c r="M634" t="str">
        <f>IF(VLOOKUP(I634,SOURCE!B:P,2,0)="/  { itemToBeCoded","To be coded","")</f>
        <v/>
      </c>
      <c r="N634" s="22"/>
      <c r="Q634" s="26" t="str">
        <f>VLOOKUP(I634,SOURCE!B:P,5,0)</f>
        <v>"M" STD_RIGHT_ARROW "zyx"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ITM_PLOTRST</v>
      </c>
      <c r="E635" s="26" t="str">
        <f>CHAR(34)&amp;VLOOKUP(C635,SOURCE!$V$3:$AC$2856,6,0)&amp;CHAR(34)</f>
        <v>"PLTRST"</v>
      </c>
      <c r="F635" s="22" t="str">
        <f>VLOOKUP(C635,SOURCE!$V$3:$AD$2856,9,0)&amp;"           {"&amp;D635&amp;",   "&amp;E635&amp;"},"</f>
        <v xml:space="preserve">           {ITM_PLOTRST,   "PLTRST"},</v>
      </c>
      <c r="H635" t="b">
        <f>ISNA(VLOOKUP(J635,J$823:J959,1,0))</f>
        <v>1</v>
      </c>
      <c r="I635" s="27">
        <f>VLOOKUP(C635,SOURCE!V$6:AB$10035,7,0)</f>
        <v>2042</v>
      </c>
      <c r="J635" s="28" t="str">
        <f>VLOOKUP(C635,SOURCE!V$6:AB$10035,6,0)</f>
        <v>PLTRST</v>
      </c>
      <c r="K635" s="30" t="str">
        <f t="shared" si="48"/>
        <v>PLTRST</v>
      </c>
      <c r="L635" s="40" t="str">
        <f>VLOOKUP(C635,SOURCE!V$6:AB$10035,2,0)</f>
        <v>STAT</v>
      </c>
      <c r="M635" t="str">
        <f>IF(VLOOKUP(I635,SOURCE!B:P,2,0)="/  { itemToBeCoded","To be coded","")</f>
        <v/>
      </c>
      <c r="N635" s="22"/>
      <c r="Q635" s="26" t="str">
        <f>VLOOKUP(I635,SOURCE!B:P,5,0)</f>
        <v>"PLTRST"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ITM_T_EXPF</v>
      </c>
      <c r="E636" s="26" t="str">
        <f>CHAR(34)&amp;VLOOKUP(C636,SOURCE!$V$3:$AC$2856,6,0)&amp;CHAR(34)</f>
        <v>"EXPF"</v>
      </c>
      <c r="F636" s="22" t="str">
        <f>VLOOKUP(C636,SOURCE!$V$3:$AD$2856,9,0)&amp;"           {"&amp;D636&amp;",   "&amp;E636&amp;"},"</f>
        <v>//           {ITM_T_EXPF,   "EXPF"},</v>
      </c>
      <c r="H636" t="b">
        <f>ISNA(VLOOKUP(J636,J$823:J960,1,0))</f>
        <v>1</v>
      </c>
      <c r="I636" s="27">
        <f>VLOOKUP(C636,SOURCE!V$6:AB$10035,7,0)</f>
        <v>2049</v>
      </c>
      <c r="J636" s="28" t="str">
        <f>VLOOKUP(C636,SOURCE!V$6:AB$10035,6,0)</f>
        <v>EXPF</v>
      </c>
      <c r="K636" s="30" t="str">
        <f t="shared" si="48"/>
        <v>ExpF</v>
      </c>
      <c r="L636" s="40" t="str">
        <f>VLOOKUP(C636,SOURCE!V$6:AB$10035,2,0)</f>
        <v/>
      </c>
      <c r="M636" t="str">
        <f>IF(VLOOKUP(I636,SOURCE!B:P,2,0)="/  { itemToBeCoded","To be coded","")</f>
        <v/>
      </c>
      <c r="N636" s="22"/>
      <c r="Q636" s="26" t="str">
        <f>VLOOKUP(I636,SOURCE!B:P,5,0)</f>
        <v>"ExpF"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ITM_T_LINF</v>
      </c>
      <c r="E637" s="26" t="str">
        <f>CHAR(34)&amp;VLOOKUP(C637,SOURCE!$V$3:$AC$2856,6,0)&amp;CHAR(34)</f>
        <v>"LINF"</v>
      </c>
      <c r="F637" s="22" t="str">
        <f>VLOOKUP(C637,SOURCE!$V$3:$AD$2856,9,0)&amp;"           {"&amp;D637&amp;",   "&amp;E637&amp;"},"</f>
        <v>//           {ITM_T_LINF,   "LINF"},</v>
      </c>
      <c r="H637" t="b">
        <f>ISNA(VLOOKUP(J637,J$823:J961,1,0))</f>
        <v>1</v>
      </c>
      <c r="I637" s="27">
        <f>VLOOKUP(C637,SOURCE!V$6:AB$10035,7,0)</f>
        <v>2050</v>
      </c>
      <c r="J637" s="28" t="str">
        <f>VLOOKUP(C637,SOURCE!V$6:AB$10035,6,0)</f>
        <v>LINF</v>
      </c>
      <c r="K637" s="30" t="str">
        <f t="shared" si="48"/>
        <v>LinF</v>
      </c>
      <c r="L637" s="40" t="str">
        <f>VLOOKUP(C637,SOURCE!V$6:AB$10035,2,0)</f>
        <v/>
      </c>
      <c r="M637" t="str">
        <f>IF(VLOOKUP(I637,SOURCE!B:P,2,0)="/  { itemToBeCoded","To be coded","")</f>
        <v/>
      </c>
      <c r="N637" s="22"/>
      <c r="Q637" s="26" t="str">
        <f>VLOOKUP(I637,SOURCE!B:P,5,0)</f>
        <v>"LinF"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ITM_T_LOGF</v>
      </c>
      <c r="E638" s="26" t="str">
        <f>CHAR(34)&amp;VLOOKUP(C638,SOURCE!$V$3:$AC$2856,6,0)&amp;CHAR(34)</f>
        <v>"LOGF"</v>
      </c>
      <c r="F638" s="22" t="str">
        <f>VLOOKUP(C638,SOURCE!$V$3:$AD$2856,9,0)&amp;"           {"&amp;D638&amp;",   "&amp;E638&amp;"},"</f>
        <v>//           {ITM_T_LOGF,   "LOGF"},</v>
      </c>
      <c r="H638" t="b">
        <f>ISNA(VLOOKUP(J638,J$823:J962,1,0))</f>
        <v>1</v>
      </c>
      <c r="I638" s="27">
        <f>VLOOKUP(C638,SOURCE!V$6:AB$10035,7,0)</f>
        <v>2051</v>
      </c>
      <c r="J638" s="28" t="str">
        <f>VLOOKUP(C638,SOURCE!V$6:AB$10035,6,0)</f>
        <v>LOGF</v>
      </c>
      <c r="K638" s="30" t="str">
        <f t="shared" si="48"/>
        <v>LogF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"LogF"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ITM_T_ORTHOF</v>
      </c>
      <c r="E639" s="26" t="str">
        <f>CHAR(34)&amp;VLOOKUP(C639,SOURCE!$V$3:$AC$2856,6,0)&amp;CHAR(34)</f>
        <v>"ORTHOF"</v>
      </c>
      <c r="F639" s="22" t="str">
        <f>VLOOKUP(C639,SOURCE!$V$3:$AD$2856,9,0)&amp;"           {"&amp;D639&amp;",   "&amp;E639&amp;"},"</f>
        <v>//           {ITM_T_ORTHOF,   "ORTHOF"},</v>
      </c>
      <c r="H639" t="b">
        <f>ISNA(VLOOKUP(J639,J$823:J963,1,0))</f>
        <v>1</v>
      </c>
      <c r="I639" s="27">
        <f>VLOOKUP(C639,SOURCE!V$6:AB$10035,7,0)</f>
        <v>2052</v>
      </c>
      <c r="J639" s="28" t="str">
        <f>VLOOKUP(C639,SOURCE!V$6:AB$10035,6,0)</f>
        <v>ORTHOF</v>
      </c>
      <c r="K639" s="30" t="str">
        <f t="shared" si="48"/>
        <v>OrthoF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"OrthoF"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ITM_T_POWERF</v>
      </c>
      <c r="E640" s="26" t="str">
        <f>CHAR(34)&amp;VLOOKUP(C640,SOURCE!$V$3:$AC$2856,6,0)&amp;CHAR(34)</f>
        <v>"POWERF"</v>
      </c>
      <c r="F640" s="22" t="str">
        <f>VLOOKUP(C640,SOURCE!$V$3:$AD$2856,9,0)&amp;"           {"&amp;D640&amp;",   "&amp;E640&amp;"},"</f>
        <v>//           {ITM_T_POWERF,   "POWERF"},</v>
      </c>
      <c r="H640" t="b">
        <f>ISNA(VLOOKUP(J640,J$823:J964,1,0))</f>
        <v>1</v>
      </c>
      <c r="I640" s="27">
        <f>VLOOKUP(C640,SOURCE!V$6:AB$10035,7,0)</f>
        <v>2053</v>
      </c>
      <c r="J640" s="28" t="str">
        <f>VLOOKUP(C640,SOURCE!V$6:AB$10035,6,0)</f>
        <v>POWERF</v>
      </c>
      <c r="K640" s="30" t="str">
        <f t="shared" si="48"/>
        <v>PowerF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"PowerF"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ITM_T_GAUSSF</v>
      </c>
      <c r="E641" s="26" t="str">
        <f>CHAR(34)&amp;VLOOKUP(C641,SOURCE!$V$3:$AC$2856,6,0)&amp;CHAR(34)</f>
        <v>"GAUSSF"</v>
      </c>
      <c r="F641" s="22" t="str">
        <f>VLOOKUP(C641,SOURCE!$V$3:$AD$2856,9,0)&amp;"           {"&amp;D641&amp;",   "&amp;E641&amp;"},"</f>
        <v>//           {ITM_T_GAUSSF,   "GAUSSF"},</v>
      </c>
      <c r="H641" t="b">
        <f>ISNA(VLOOKUP(J641,J$823:J965,1,0))</f>
        <v>1</v>
      </c>
      <c r="I641" s="27">
        <f>VLOOKUP(C641,SOURCE!V$6:AB$10035,7,0)</f>
        <v>2054</v>
      </c>
      <c r="J641" s="28" t="str">
        <f>VLOOKUP(C641,SOURCE!V$6:AB$10035,6,0)</f>
        <v>GAUSSF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GaussF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"GaussF"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ITM_T_CAUCHF</v>
      </c>
      <c r="E642" s="26" t="str">
        <f>CHAR(34)&amp;VLOOKUP(C642,SOURCE!$V$3:$AC$2856,6,0)&amp;CHAR(34)</f>
        <v>"CAUCHF"</v>
      </c>
      <c r="F642" s="22" t="str">
        <f>VLOOKUP(C642,SOURCE!$V$3:$AD$2856,9,0)&amp;"           {"&amp;D642&amp;",   "&amp;E642&amp;"},"</f>
        <v>//           {ITM_T_CAUCHF,   "CAUCHF"},</v>
      </c>
      <c r="H642" t="b">
        <f>ISNA(VLOOKUP(J642,J$823:J966,1,0))</f>
        <v>1</v>
      </c>
      <c r="I642" s="27">
        <f>VLOOKUP(C642,SOURCE!V$6:AB$10035,7,0)</f>
        <v>2055</v>
      </c>
      <c r="J642" s="28" t="str">
        <f>VLOOKUP(C642,SOURCE!V$6:AB$10035,6,0)</f>
        <v>CAUCHF</v>
      </c>
      <c r="K642" s="30" t="str">
        <f t="shared" si="52"/>
        <v>CauchF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"CauchF"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ITM_T_PARABF</v>
      </c>
      <c r="E643" s="26" t="str">
        <f>CHAR(34)&amp;VLOOKUP(C643,SOURCE!$V$3:$AC$2856,6,0)&amp;CHAR(34)</f>
        <v>"PARABF"</v>
      </c>
      <c r="F643" s="22" t="str">
        <f>VLOOKUP(C643,SOURCE!$V$3:$AD$2856,9,0)&amp;"           {"&amp;D643&amp;",   "&amp;E643&amp;"},"</f>
        <v>//           {ITM_T_PARABF,   "PARABF"},</v>
      </c>
      <c r="H643" t="b">
        <f>ISNA(VLOOKUP(J643,J$823:J967,1,0))</f>
        <v>1</v>
      </c>
      <c r="I643" s="27">
        <f>VLOOKUP(C643,SOURCE!V$6:AB$10035,7,0)</f>
        <v>2056</v>
      </c>
      <c r="J643" s="28" t="str">
        <f>VLOOKUP(C643,SOURCE!V$6:AB$10035,6,0)</f>
        <v>PARABF</v>
      </c>
      <c r="K643" s="30" t="str">
        <f t="shared" si="52"/>
        <v>ParabF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"ParabF"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ITM_T_HYPF</v>
      </c>
      <c r="E644" s="26" t="str">
        <f>CHAR(34)&amp;VLOOKUP(C644,SOURCE!$V$3:$AC$2856,6,0)&amp;CHAR(34)</f>
        <v>"HYPF"</v>
      </c>
      <c r="F644" s="22" t="str">
        <f>VLOOKUP(C644,SOURCE!$V$3:$AD$2856,9,0)&amp;"           {"&amp;D644&amp;",   "&amp;E644&amp;"},"</f>
        <v>//           {ITM_T_HYPF,   "HYPF"},</v>
      </c>
      <c r="H644" t="b">
        <f>ISNA(VLOOKUP(J644,J$823:J968,1,0))</f>
        <v>1</v>
      </c>
      <c r="I644" s="27">
        <f>VLOOKUP(C644,SOURCE!V$6:AB$10035,7,0)</f>
        <v>2057</v>
      </c>
      <c r="J644" s="28" t="str">
        <f>VLOOKUP(C644,SOURCE!V$6:AB$10035,6,0)</f>
        <v>HYPF</v>
      </c>
      <c r="K644" s="30" t="str">
        <f t="shared" si="52"/>
        <v>HypF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"HypF"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ITM_T_ROOTF</v>
      </c>
      <c r="E645" s="26" t="str">
        <f>CHAR(34)&amp;VLOOKUP(C645,SOURCE!$V$3:$AC$2856,6,0)&amp;CHAR(34)</f>
        <v>"ROOTF"</v>
      </c>
      <c r="F645" s="22" t="str">
        <f>VLOOKUP(C645,SOURCE!$V$3:$AD$2856,9,0)&amp;"           {"&amp;D645&amp;",   "&amp;E645&amp;"},"</f>
        <v>//           {ITM_T_ROOTF,   "ROOTF"},</v>
      </c>
      <c r="H645" t="b">
        <f>ISNA(VLOOKUP(J645,J$823:J969,1,0))</f>
        <v>1</v>
      </c>
      <c r="I645" s="27">
        <f>VLOOKUP(C645,SOURCE!V$6:AB$10035,7,0)</f>
        <v>2058</v>
      </c>
      <c r="J645" s="28" t="str">
        <f>VLOOKUP(C645,SOURCE!V$6:AB$10035,6,0)</f>
        <v>ROOTF</v>
      </c>
      <c r="K645" s="30" t="str">
        <f t="shared" si="52"/>
        <v>RootF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"RootF"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ITM_RSTF</v>
      </c>
      <c r="E646" s="26" t="str">
        <f>CHAR(34)&amp;VLOOKUP(C646,SOURCE!$V$3:$AC$2856,6,0)&amp;CHAR(34)</f>
        <v>"RESETF"</v>
      </c>
      <c r="F646" s="22" t="str">
        <f>VLOOKUP(C646,SOURCE!$V$3:$AD$2856,9,0)&amp;"           {"&amp;D646&amp;",   "&amp;E646&amp;"},"</f>
        <v>//           {ITM_RSTF,   "RESETF"},</v>
      </c>
      <c r="H646" t="b">
        <f>ISNA(VLOOKUP(J646,J$823:J970,1,0))</f>
        <v>1</v>
      </c>
      <c r="I646" s="27">
        <f>VLOOKUP(C646,SOURCE!V$6:AB$10035,7,0)</f>
        <v>2059</v>
      </c>
      <c r="J646" s="28" t="str">
        <f>VLOOKUP(C646,SOURCE!V$6:AB$10035,6,0)</f>
        <v>RESETF</v>
      </c>
      <c r="K646" s="30" t="str">
        <f t="shared" si="52"/>
        <v>ResetF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"ResetF"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4163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4164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4165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4166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4167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4168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4169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4170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4171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4172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4173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4174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4175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4176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4177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4178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4179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4180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4181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4182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4183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4184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4185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4186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4187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4188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4189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4190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4191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4192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4193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4194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4195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4196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4197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4198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4199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4200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4201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4202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4203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4204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4205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4206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4207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4208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4209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4210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4590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4211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4212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4213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4214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4215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4216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4217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4218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4219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4220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4221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4286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4287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4222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4223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4224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4225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4226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4227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4228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4229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4230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4231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4232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4233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4234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4235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4236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4237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4238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4239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4240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4241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4242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4243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4244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4245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4246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4247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4248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4249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4250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4251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4252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4253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4254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4255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4256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4257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4258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4259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4260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4261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4262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4263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4264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4265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4266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4267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4268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4269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4270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4271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4272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4273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4274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4275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4276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4277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4278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4279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4280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4281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4282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4283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4284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4591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4336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4592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4593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9" t="s">
        <v>4594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9" t="s">
        <v>4595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9" t="s">
        <v>4596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4597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9" t="s">
        <v>4598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9" t="s">
        <v>4599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9" t="s">
        <v>4604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9" t="s">
        <v>1194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9" t="s">
        <v>1139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9" t="s">
        <v>1274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9" t="s">
        <v>1273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9" t="s">
        <v>149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9" t="s">
        <v>150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9" t="s">
        <v>153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9" t="s">
        <v>154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9" t="s">
        <v>257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9" t="s">
        <v>282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3957</v>
      </c>
    </row>
    <row r="3" spans="1:12">
      <c r="E3" t="s">
        <v>3872</v>
      </c>
      <c r="F3" t="s">
        <v>3873</v>
      </c>
    </row>
    <row r="4" spans="1:12">
      <c r="A4" t="s">
        <v>3877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3878</v>
      </c>
      <c r="B5" t="s">
        <v>3955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3879</v>
      </c>
      <c r="B6" t="s">
        <v>3956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3880</v>
      </c>
      <c r="B7" t="s">
        <v>3953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3881</v>
      </c>
      <c r="B8" t="s">
        <v>3935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3882</v>
      </c>
      <c r="B9" t="s">
        <v>3936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3883</v>
      </c>
      <c r="B10" t="s">
        <v>3954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3884</v>
      </c>
      <c r="B11" t="s">
        <v>3937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3885</v>
      </c>
      <c r="B12" t="s">
        <v>3938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3886</v>
      </c>
      <c r="B13" t="s">
        <v>3939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3887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3888</v>
      </c>
      <c r="B15" t="s">
        <v>3940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3889</v>
      </c>
      <c r="B16" t="s">
        <v>3941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3890</v>
      </c>
      <c r="B17" t="s">
        <v>3942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2649</v>
      </c>
      <c r="B18" t="s">
        <v>3943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2778</v>
      </c>
      <c r="B19" t="s">
        <v>3944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2647</v>
      </c>
      <c r="B20" t="s">
        <v>3945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3891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3892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3893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3894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3895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3896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3897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3898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3899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3900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3901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3902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3903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3904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3905</v>
      </c>
      <c r="B35" t="s">
        <v>3959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2823</v>
      </c>
      <c r="B36" t="s">
        <v>3959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3906</v>
      </c>
      <c r="B37" t="s">
        <v>3959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2821</v>
      </c>
      <c r="B38" t="s">
        <v>3959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3907</v>
      </c>
      <c r="B39" t="s">
        <v>3959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2822</v>
      </c>
      <c r="B40" t="s">
        <v>3959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3908</v>
      </c>
      <c r="B41" t="s">
        <v>3946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3909</v>
      </c>
      <c r="B42" t="s">
        <v>3947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3910</v>
      </c>
      <c r="B43" t="s">
        <v>4044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3911</v>
      </c>
      <c r="B44" t="s">
        <v>3948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3912</v>
      </c>
      <c r="B45" t="s">
        <v>3949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3913</v>
      </c>
      <c r="B46" t="s">
        <v>3950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3914</v>
      </c>
      <c r="B47" t="s">
        <v>3951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3875</v>
      </c>
      <c r="B48" t="s">
        <v>3952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3915</v>
      </c>
      <c r="B49" t="s">
        <v>3959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3916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3917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3918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3919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2651</v>
      </c>
      <c r="B54" t="s">
        <v>3959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3920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3921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3922</v>
      </c>
      <c r="B57" t="s">
        <v>3959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3923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3924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3925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3926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3927</v>
      </c>
      <c r="B62" t="s">
        <v>3927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3928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3929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3930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3931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3932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3933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3934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4039</v>
      </c>
      <c r="B70" t="s">
        <v>4037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4040</v>
      </c>
      <c r="B71" t="s">
        <v>4038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2663</v>
      </c>
      <c r="B72" t="s">
        <v>3959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3960</v>
      </c>
      <c r="B73" t="s">
        <v>3959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ITM_EXPONENT,                "",                                            "E",  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 /*#JM#*/,            "LN(1+x)",                                     "LN 1+x", 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itemToBeCoded,                NOPARAM,                     "1794",                                        "1794",                                        (0 &lt;&lt; TAM_MAX_BITS) |     0, CAT_FREE | SLS_UNCHANGED | US_UNCHANGED | EIM_DISABLED | PTP_DISABLED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"G" STD_SPACE_3_PER_EM "2TAP",                 "G" STD_SPACE_3_PER_EM "2TAP",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"SH_4s",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"LEAD0", 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fnSetSetJM,                   JC_SH_3T,                    "",                                            "SH.3T",                                       (0 &lt;&lt; TAM_MAX_BITS) |     0, CAT_NONE | SLS_UNCHANGED | US_ENABLED   | EIM_DISABLED | PTP_DISABLED     },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fnShowJM,                     JM_INP_DFLT,                 "",                                            "in" STD_SPACE_3_PER_EM "Dflt?",               (0 &lt;&lt; TAM_MAX_BITS) |     0, CAT_NONE | SLS_UNCHANGED | US_UNCHANGED | EIM_DISABLED | PTP_DISABLED     },//JM INPUT DEFAULT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USER_SHIFTS,                 "",                                            "C43 ALT",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itemToBeCoded,                NOPARAM,                     "1909",                                        "1909",                                        (0 &lt;&lt; TAM_MAX_BITS) |     0, CAT_FREE | SLS_UNCHANGED | US_UNCHANGED | EIM_DISABLED | PTP_DISABLED     },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itemToBeCoded,                NOPARAM,                     "1910",                                        "1910",                                        (0 &lt;&lt; TAM_MAX_BITS) |     0, CAT_FREE | SLS_UNCHANGED | US_UNCHANGED | EIM_DISABLED | PTP_DISABLED     },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"WP43S",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"S-RESET",                                     "S-RESET",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4142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MNU_1794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MNU_1794    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ITM_HOMEx3T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ITM_HOMEx3T 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ITM_SH_INP_DEF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ITM_SH_INP_DEF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ITM_USER_SHIFTS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ITM_USER_SHIFTS 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ITM_1909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ITM_1909                    1909</v>
      </c>
    </row>
    <row r="1954" spans="1:4">
      <c r="A1954">
        <f t="shared" si="33"/>
        <v>1910</v>
      </c>
      <c r="B1954" t="str">
        <f>VLOOKUP(A1954,SOURCE!B:S,15,0)</f>
        <v>ITM_1910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ITM_1910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ITM_ms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ITM_ms  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1420</v>
      </c>
    </row>
    <row r="3" spans="1:2" ht="17">
      <c r="A3" s="12">
        <v>-11</v>
      </c>
      <c r="B3" s="14" t="s">
        <v>1421</v>
      </c>
    </row>
    <row r="4" spans="1:2" ht="17">
      <c r="A4" s="12">
        <v>-12</v>
      </c>
      <c r="B4" s="14" t="s">
        <v>1423</v>
      </c>
    </row>
    <row r="5" spans="1:2" ht="17">
      <c r="A5" s="12">
        <v>-13</v>
      </c>
      <c r="B5" s="14" t="s">
        <v>1422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2022-10-02T08:36:17Z</dcterms:modified>
</cp:coreProperties>
</file>