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B421918D-6B82-D349-85DA-264665909B1F}" xr6:coauthVersionLast="47" xr6:coauthVersionMax="47" xr10:uidLastSave="{00000000-0000-0000-0000-000000000000}"/>
  <bookViews>
    <workbookView xWindow="174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195" i="1" l="1"/>
  <c r="W1195" i="1" s="1"/>
  <c r="S1195" i="1"/>
  <c r="T950" i="1"/>
  <c r="W950" i="1" s="1"/>
  <c r="S950" i="1"/>
  <c r="T1194" i="1"/>
  <c r="W1194" i="1" s="1"/>
  <c r="S1194" i="1"/>
  <c r="T1193" i="1"/>
  <c r="W1193" i="1" s="1"/>
  <c r="S1193" i="1"/>
  <c r="T1192" i="1"/>
  <c r="W1192" i="1" s="1"/>
  <c r="S1192" i="1"/>
  <c r="T1191" i="1"/>
  <c r="W1191" i="1" s="1"/>
  <c r="S1191" i="1"/>
  <c r="T1190" i="1"/>
  <c r="W1190" i="1" s="1"/>
  <c r="S1190" i="1"/>
  <c r="T1189" i="1"/>
  <c r="W1189" i="1" s="1"/>
  <c r="S1189" i="1"/>
  <c r="T1188" i="1"/>
  <c r="W1188" i="1" s="1"/>
  <c r="S1188" i="1"/>
  <c r="T1187" i="1"/>
  <c r="W1187" i="1" s="1"/>
  <c r="S1187" i="1"/>
  <c r="T1186" i="1"/>
  <c r="W1186" i="1" s="1"/>
  <c r="S1186" i="1"/>
  <c r="T1185" i="1"/>
  <c r="W1185" i="1" s="1"/>
  <c r="S1185" i="1"/>
  <c r="T1184" i="1"/>
  <c r="W1184" i="1" s="1"/>
  <c r="S1184" i="1"/>
  <c r="T1183" i="1"/>
  <c r="W1183" i="1" s="1"/>
  <c r="S1183" i="1"/>
  <c r="T1182" i="1"/>
  <c r="W1182" i="1" s="1"/>
  <c r="S1182" i="1"/>
  <c r="T1181" i="1"/>
  <c r="W1181" i="1" s="1"/>
  <c r="S1181" i="1"/>
  <c r="T1180" i="1"/>
  <c r="W1180" i="1" s="1"/>
  <c r="S1180" i="1"/>
  <c r="T1179" i="1"/>
  <c r="W1179" i="1" s="1"/>
  <c r="S1179" i="1"/>
  <c r="T1178" i="1"/>
  <c r="W1178" i="1" s="1"/>
  <c r="S1178" i="1"/>
  <c r="T1177" i="1"/>
  <c r="W1177" i="1" s="1"/>
  <c r="S1177" i="1"/>
  <c r="T1176" i="1"/>
  <c r="W1176" i="1" s="1"/>
  <c r="S1176" i="1"/>
  <c r="T1175" i="1"/>
  <c r="W1175" i="1" s="1"/>
  <c r="S1175" i="1"/>
  <c r="T1173" i="1"/>
  <c r="W1173" i="1" s="1"/>
  <c r="S1173" i="1"/>
  <c r="T1172" i="1"/>
  <c r="W1172" i="1" s="1"/>
  <c r="S1172" i="1"/>
  <c r="T2267" i="1"/>
  <c r="W2267" i="1" s="1"/>
  <c r="S2267" i="1"/>
  <c r="T2208" i="1"/>
  <c r="W2208" i="1" s="1"/>
  <c r="S2208" i="1"/>
  <c r="T1839" i="1"/>
  <c r="W1839" i="1" s="1"/>
  <c r="S1839" i="1"/>
  <c r="T1932" i="1"/>
  <c r="W1932" i="1" s="1"/>
  <c r="S1932" i="1"/>
  <c r="T1370" i="1"/>
  <c r="W1370" i="1" s="1"/>
  <c r="S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D2260" i="1" s="1"/>
  <c r="C2258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l="1"/>
  <c r="B234" i="7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W253" i="1"/>
  <c r="B255" i="1"/>
  <c r="E255" i="1" s="1"/>
  <c r="F253" i="1"/>
  <c r="A253" i="4" s="1"/>
  <c r="A254" i="1"/>
  <c r="E254" i="1" l="1"/>
  <c r="A254" i="4" s="1"/>
  <c r="C252" i="7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S256" i="1"/>
  <c r="W256" i="1"/>
  <c r="B259" i="1"/>
  <c r="E259" i="1" s="1"/>
  <c r="A258" i="1"/>
  <c r="A258" i="4" l="1"/>
  <c r="C256" i="7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E273" i="1"/>
  <c r="A273" i="1"/>
  <c r="W273" i="1" l="1"/>
  <c r="C271" i="7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W276" i="1"/>
  <c r="B278" i="1"/>
  <c r="P277" i="1"/>
  <c r="T277" i="1" s="1"/>
  <c r="E277" i="1"/>
  <c r="A277" i="1"/>
  <c r="F276" i="1"/>
  <c r="S276" i="1" s="1"/>
  <c r="A276" i="4" l="1"/>
  <c r="B275" i="7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S302" i="1"/>
  <c r="W302" i="1"/>
  <c r="B305" i="1"/>
  <c r="E305" i="1" s="1"/>
  <c r="A304" i="1"/>
  <c r="E304" i="1" l="1"/>
  <c r="A304" i="4" s="1"/>
  <c r="B302" i="7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W331" i="1"/>
  <c r="B333" i="1"/>
  <c r="E333" i="1" s="1"/>
  <c r="F331" i="1"/>
  <c r="A331" i="4" s="1"/>
  <c r="A332" i="1"/>
  <c r="E332" i="1" l="1"/>
  <c r="A332" i="4" s="1"/>
  <c r="C330" i="7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S348" i="1"/>
  <c r="B353" i="1"/>
  <c r="E353" i="1" s="1"/>
  <c r="S350" i="1"/>
  <c r="A352" i="1"/>
  <c r="E352" i="1" l="1"/>
  <c r="A352" i="4" s="1"/>
  <c r="B350" i="7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W352" i="1"/>
  <c r="S352" i="1"/>
  <c r="B355" i="1"/>
  <c r="E355" i="1" s="1"/>
  <c r="A354" i="1"/>
  <c r="E354" i="1" l="1"/>
  <c r="A354" i="4" s="1"/>
  <c r="C352" i="7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D542" i="7" s="1"/>
  <c r="C542" i="7"/>
  <c r="A543" i="7" s="1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D545" i="7" s="1"/>
  <c r="C545" i="7"/>
  <c r="A546" i="7" s="1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50" i="1" s="1"/>
  <c r="A950" i="1" s="1"/>
  <c r="B946" i="7" l="1"/>
  <c r="D946" i="7" s="1"/>
  <c r="C946" i="7"/>
  <c r="A947" i="7" s="1"/>
  <c r="A949" i="1"/>
  <c r="A949" i="4" s="1"/>
  <c r="B947" i="7" l="1"/>
  <c r="D947" i="7" s="1"/>
  <c r="C947" i="7"/>
  <c r="A948" i="7" s="1"/>
  <c r="B951" i="1"/>
  <c r="A951" i="1" s="1"/>
  <c r="A951" i="4" s="1"/>
  <c r="A950" i="4"/>
  <c r="C948" i="7" l="1"/>
  <c r="A949" i="7" s="1"/>
  <c r="B948" i="7"/>
  <c r="D948" i="7" s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D1106" i="7" s="1"/>
  <c r="C1106" i="7"/>
  <c r="A1107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D1130" i="7" s="1"/>
  <c r="C1130" i="7"/>
  <c r="A1131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B1172" i="1" s="1"/>
  <c r="A1172" i="1" l="1"/>
  <c r="B1173" i="1"/>
  <c r="C1168" i="7"/>
  <c r="A1169" i="7" s="1"/>
  <c r="B1168" i="7"/>
  <c r="D1168" i="7" s="1"/>
  <c r="A1171" i="1"/>
  <c r="A1171" i="4" s="1"/>
  <c r="B1174" i="1" l="1"/>
  <c r="A1173" i="1"/>
  <c r="B1169" i="7"/>
  <c r="D1169" i="7" s="1"/>
  <c r="C1169" i="7"/>
  <c r="A1170" i="7" s="1"/>
  <c r="A1172" i="4"/>
  <c r="P1174" i="1" l="1"/>
  <c r="T1174" i="1" s="1"/>
  <c r="A1174" i="1"/>
  <c r="E1174" i="1"/>
  <c r="F1174" i="1" s="1"/>
  <c r="S1174" i="1" s="1"/>
  <c r="B1175" i="1"/>
  <c r="C1170" i="7"/>
  <c r="A1171" i="7" s="1"/>
  <c r="B1170" i="7"/>
  <c r="D1170" i="7" s="1"/>
  <c r="A1173" i="4"/>
  <c r="W1174" i="1" l="1"/>
  <c r="B1176" i="1"/>
  <c r="A1175" i="1"/>
  <c r="C1171" i="7"/>
  <c r="A1172" i="7" s="1"/>
  <c r="B1171" i="7"/>
  <c r="D1171" i="7" s="1"/>
  <c r="A1174" i="4"/>
  <c r="B1177" i="1" l="1"/>
  <c r="A1176" i="1"/>
  <c r="B1172" i="7"/>
  <c r="D1172" i="7" s="1"/>
  <c r="C1172" i="7"/>
  <c r="A1173" i="7" s="1"/>
  <c r="A1175" i="4"/>
  <c r="A1177" i="1" l="1"/>
  <c r="B1178" i="1"/>
  <c r="B1173" i="7"/>
  <c r="D1173" i="7" s="1"/>
  <c r="C1173" i="7"/>
  <c r="A1174" i="7" s="1"/>
  <c r="A1176" i="4"/>
  <c r="A1178" i="1" l="1"/>
  <c r="B1179" i="1"/>
  <c r="C1174" i="7"/>
  <c r="A1175" i="7" s="1"/>
  <c r="B1174" i="7"/>
  <c r="D1174" i="7" s="1"/>
  <c r="A1177" i="4"/>
  <c r="B1180" i="1" l="1"/>
  <c r="A1179" i="1"/>
  <c r="B1175" i="7"/>
  <c r="D1175" i="7" s="1"/>
  <c r="C1175" i="7"/>
  <c r="A1176" i="7" s="1"/>
  <c r="A1178" i="4"/>
  <c r="A1180" i="1" l="1"/>
  <c r="B1181" i="1"/>
  <c r="C1176" i="7"/>
  <c r="A1177" i="7" s="1"/>
  <c r="B1176" i="7"/>
  <c r="D1176" i="7" s="1"/>
  <c r="B1182" i="1" l="1"/>
  <c r="A1181" i="1"/>
  <c r="C1177" i="7"/>
  <c r="A1178" i="7" s="1"/>
  <c r="B1177" i="7"/>
  <c r="D1177" i="7" s="1"/>
  <c r="A1179" i="4"/>
  <c r="A1180" i="4"/>
  <c r="A1182" i="1" l="1"/>
  <c r="B1183" i="1"/>
  <c r="B1178" i="7"/>
  <c r="D1178" i="7" s="1"/>
  <c r="C1178" i="7"/>
  <c r="A1179" i="7" s="1"/>
  <c r="A1181" i="4"/>
  <c r="B1184" i="1" l="1"/>
  <c r="A1183" i="1"/>
  <c r="C1179" i="7"/>
  <c r="A1180" i="7" s="1"/>
  <c r="B1179" i="7"/>
  <c r="D1179" i="7" s="1"/>
  <c r="B1185" i="1" l="1"/>
  <c r="A1184" i="1"/>
  <c r="C1180" i="7"/>
  <c r="A1181" i="7" s="1"/>
  <c r="B1180" i="7"/>
  <c r="D1180" i="7" s="1"/>
  <c r="A1182" i="4"/>
  <c r="A1183" i="4"/>
  <c r="A1185" i="1" l="1"/>
  <c r="B1186" i="1"/>
  <c r="B1181" i="7"/>
  <c r="D1181" i="7" s="1"/>
  <c r="C1181" i="7"/>
  <c r="A1182" i="7" s="1"/>
  <c r="B1187" i="1" l="1"/>
  <c r="A1186" i="1"/>
  <c r="C1182" i="7"/>
  <c r="A1183" i="7" s="1"/>
  <c r="B1182" i="7"/>
  <c r="D1182" i="7" s="1"/>
  <c r="A1184" i="4"/>
  <c r="A1185" i="4"/>
  <c r="B1188" i="1" l="1"/>
  <c r="A1187" i="1"/>
  <c r="C1183" i="7"/>
  <c r="A1184" i="7" s="1"/>
  <c r="B1183" i="7"/>
  <c r="D1183" i="7" s="1"/>
  <c r="A1186" i="4"/>
  <c r="B1189" i="1" l="1"/>
  <c r="A1188" i="1"/>
  <c r="B1184" i="7"/>
  <c r="D1184" i="7" s="1"/>
  <c r="C1184" i="7"/>
  <c r="A1185" i="7" s="1"/>
  <c r="A1187" i="4"/>
  <c r="A1189" i="1" l="1"/>
  <c r="B1190" i="1"/>
  <c r="C1185" i="7"/>
  <c r="A1186" i="7" s="1"/>
  <c r="B1185" i="7"/>
  <c r="D1185" i="7" s="1"/>
  <c r="A1190" i="1" l="1"/>
  <c r="B1191" i="1"/>
  <c r="B1186" i="7"/>
  <c r="D1186" i="7" s="1"/>
  <c r="C1186" i="7"/>
  <c r="A1187" i="7" s="1"/>
  <c r="A1188" i="4"/>
  <c r="B1192" i="1" l="1"/>
  <c r="A1191" i="1"/>
  <c r="B1187" i="7"/>
  <c r="D1187" i="7" s="1"/>
  <c r="C1187" i="7"/>
  <c r="A1188" i="7" s="1"/>
  <c r="A1190" i="4"/>
  <c r="A1189" i="4"/>
  <c r="A1192" i="1" l="1"/>
  <c r="B1193" i="1"/>
  <c r="C1188" i="7"/>
  <c r="A1189" i="7" s="1"/>
  <c r="B1188" i="7"/>
  <c r="D1188" i="7" s="1"/>
  <c r="B1194" i="1" l="1"/>
  <c r="A1193" i="1"/>
  <c r="C1189" i="7"/>
  <c r="A1190" i="7" s="1"/>
  <c r="B1189" i="7"/>
  <c r="D1189" i="7" s="1"/>
  <c r="A1191" i="4"/>
  <c r="A1194" i="1" l="1"/>
  <c r="B1195" i="1"/>
  <c r="A1195" i="1" s="1"/>
  <c r="B1190" i="7"/>
  <c r="D1190" i="7" s="1"/>
  <c r="C1190" i="7"/>
  <c r="A1191" i="7" s="1"/>
  <c r="A1192" i="4"/>
  <c r="B1191" i="7" l="1"/>
  <c r="D1191" i="7" s="1"/>
  <c r="C1191" i="7"/>
  <c r="A1192" i="7" s="1"/>
  <c r="A1193" i="4"/>
  <c r="C1192" i="7" l="1"/>
  <c r="A1193" i="7" s="1"/>
  <c r="B1192" i="7"/>
  <c r="D1192" i="7" s="1"/>
  <c r="A1194" i="4"/>
  <c r="B1196" i="1"/>
  <c r="E1196" i="1" s="1"/>
  <c r="B1193" i="7" l="1"/>
  <c r="D1193" i="7" s="1"/>
  <c r="C1193" i="7"/>
  <c r="A1194" i="7" s="1"/>
  <c r="B1197" i="1"/>
  <c r="E1197" i="1" s="1"/>
  <c r="A1195" i="4"/>
  <c r="P1196" i="1"/>
  <c r="T1196" i="1" s="1"/>
  <c r="W1196" i="1" s="1"/>
  <c r="A1196" i="1"/>
  <c r="C1194" i="7" l="1"/>
  <c r="A1195" i="7" s="1"/>
  <c r="B1194" i="7"/>
  <c r="D1194" i="7" s="1"/>
  <c r="B1198" i="1"/>
  <c r="E1198" i="1" s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B1199" i="1"/>
  <c r="S1196" i="1"/>
  <c r="F1197" i="1"/>
  <c r="A1197" i="4" s="1"/>
  <c r="A1198" i="1"/>
  <c r="P1198" i="1"/>
  <c r="T1198" i="1" s="1"/>
  <c r="W1198" i="1" s="1"/>
  <c r="B1196" i="7" l="1"/>
  <c r="D1196" i="7" s="1"/>
  <c r="C1196" i="7"/>
  <c r="A1197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l="1"/>
  <c r="A1369" i="4" s="1"/>
  <c r="B1370" i="1"/>
  <c r="A1370" i="1" s="1"/>
  <c r="C1366" i="7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l="1"/>
  <c r="B1436" i="7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l="1"/>
  <c r="C1481" i="7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D1500" i="7" s="1"/>
  <c r="C1500" i="7"/>
  <c r="A1501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P1610" i="1"/>
  <c r="T1610" i="1" s="1"/>
  <c r="B1611" i="1"/>
  <c r="A1611" i="1" s="1"/>
  <c r="A1611" i="4" s="1"/>
  <c r="E1610" i="1"/>
  <c r="F1610" i="1" s="1"/>
  <c r="S1610" i="1" s="1"/>
  <c r="A1610" i="4" l="1"/>
  <c r="C1607" i="7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D1642" i="7" s="1"/>
  <c r="C1642" i="7"/>
  <c r="A1643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W1715" i="1"/>
  <c r="F1715" i="1"/>
  <c r="S1715" i="1" s="1"/>
  <c r="B1717" i="1"/>
  <c r="A1717" i="1" s="1"/>
  <c r="A1717" i="4" s="1"/>
  <c r="A1715" i="4" l="1"/>
  <c r="B1712" i="7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P1727" i="1"/>
  <c r="T1727" i="1" s="1"/>
  <c r="A1727" i="4" l="1"/>
  <c r="C1723" i="7"/>
  <c r="A1724" i="7" s="1"/>
  <c r="B1723" i="7"/>
  <c r="D1723" i="7" s="1"/>
  <c r="W1727" i="1"/>
  <c r="B1729" i="1"/>
  <c r="E1728" i="1"/>
  <c r="F1728" i="1" s="1"/>
  <c r="S1728" i="1" s="1"/>
  <c r="A1728" i="1"/>
  <c r="P1728" i="1"/>
  <c r="T1728" i="1" s="1"/>
  <c r="S1727" i="1"/>
  <c r="W1728" i="1" l="1"/>
  <c r="A1728" i="4"/>
  <c r="B1724" i="7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l="1"/>
  <c r="A1838" i="4" s="1"/>
  <c r="B1839" i="1"/>
  <c r="A1839" i="1" s="1"/>
  <c r="C1833" i="7"/>
  <c r="A1834" i="7" s="1"/>
  <c r="B1833" i="7"/>
  <c r="D1833" i="7" s="1"/>
  <c r="C1834" i="7" l="1"/>
  <c r="A1835" i="7" s="1"/>
  <c r="B1834" i="7"/>
  <c r="D1834" i="7" s="1"/>
  <c r="B1840" i="1"/>
  <c r="A1840" i="1" s="1"/>
  <c r="A1840" i="4" s="1"/>
  <c r="A1839" i="4" l="1"/>
  <c r="B1835" i="7"/>
  <c r="D1835" i="7" s="1"/>
  <c r="C1835" i="7"/>
  <c r="A1836" i="7" s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2" i="1" s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D1982" i="7" s="1"/>
  <c r="C1982" i="7"/>
  <c r="A1983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 s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l="1"/>
  <c r="B2091" i="7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P2098" i="1"/>
  <c r="T2098" i="1" s="1"/>
  <c r="W2098" i="1" l="1"/>
  <c r="A2098" i="4"/>
  <c r="C2092" i="7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 l="1"/>
  <c r="F2149" i="1"/>
  <c r="S2149" i="1" s="1"/>
  <c r="W2149" i="1"/>
  <c r="P2150" i="1"/>
  <c r="E220" i="15" s="1"/>
  <c r="G220" i="15" s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 l="1"/>
  <c r="C2143" i="7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6" i="1"/>
  <c r="A2206" i="4" s="1"/>
  <c r="A2205" i="1"/>
  <c r="A2205" i="4" s="1"/>
  <c r="A2207" i="1" l="1"/>
  <c r="A2207" i="4" s="1"/>
  <c r="B2208" i="1"/>
  <c r="A2208" i="1" s="1"/>
  <c r="C2198" i="7"/>
  <c r="A2199" i="7" s="1"/>
  <c r="B2198" i="7"/>
  <c r="D2198" i="7" s="1"/>
  <c r="C2199" i="7" l="1"/>
  <c r="A2200" i="7" s="1"/>
  <c r="B2199" i="7"/>
  <c r="D2199" i="7" s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E163" i="15"/>
  <c r="G163" i="15" s="1"/>
  <c r="E165" i="15"/>
  <c r="G165" i="15" s="1"/>
  <c r="E164" i="15"/>
  <c r="G164" i="15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E272" i="1"/>
  <c r="A272" i="4" s="1"/>
  <c r="A2260" i="4" l="1"/>
  <c r="S2260" i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5" i="1"/>
  <c r="A2266" i="1" l="1"/>
  <c r="A2266" i="4" s="1"/>
  <c r="B2267" i="1"/>
  <c r="A2267" i="1" s="1"/>
  <c r="A2267" i="4" s="1"/>
  <c r="A2264" i="4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<sst xmlns="http://schemas.openxmlformats.org/spreadsheetml/2006/main" count="29486" uniqueCount="6174">
  <si>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</si>
  <si>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</si>
  <si>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</si>
  <si>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</si>
  <si>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</si>
  <si>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</si>
  <si>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</si>
  <si>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</si>
  <si>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</si>
  <si>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</si>
  <si>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</si>
  <si>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</si>
  <si>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</si>
  <si>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</si>
  <si>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</si>
  <si>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</si>
  <si>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</si>
  <si>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</si>
  <si>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</si>
  <si>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</si>
  <si>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</si>
  <si>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</si>
  <si>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</si>
  <si>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</si>
  <si>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</si>
  <si>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</si>
  <si>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</si>
  <si>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</si>
  <si>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</si>
  <si>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</si>
  <si>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</si>
  <si>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</si>
  <si>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</si>
  <si>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</si>
  <si>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</si>
  <si>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</si>
  <si>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</si>
  <si>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</si>
  <si>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</si>
  <si>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</si>
  <si>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</si>
  <si>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</si>
  <si>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</si>
  <si>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</si>
  <si>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</si>
  <si>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</si>
  <si>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</si>
  <si>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</si>
  <si>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</si>
  <si>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</si>
  <si>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</si>
  <si>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</si>
  <si>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</si>
  <si>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</si>
  <si>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</si>
  <si>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</si>
  <si>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</si>
  <si>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</si>
  <si>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</si>
  <si>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</si>
  <si>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</si>
  <si>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</si>
  <si>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</si>
  <si>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</si>
  <si>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</si>
  <si>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</si>
  <si>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</si>
  <si>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</si>
  <si>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</si>
  <si>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</si>
  <si>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</si>
  <si>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</si>
  <si>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</si>
  <si>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</si>
  <si>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</si>
  <si>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</si>
  <si>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</si>
  <si>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</si>
  <si>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</si>
  <si>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</si>
  <si>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</si>
  <si>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</si>
  <si>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</si>
  <si>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</si>
  <si>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</si>
  <si>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</si>
  <si>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</si>
  <si>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</si>
  <si>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</si>
  <si>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</si>
  <si>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</si>
  <si>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</si>
  <si>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</si>
  <si>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</si>
  <si>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</si>
  <si>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</si>
  <si>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</si>
  <si>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</si>
  <si>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</si>
  <si>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</si>
  <si>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</si>
  <si>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</si>
  <si>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</si>
  <si>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</si>
  <si>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</si>
  <si>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</si>
  <si>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</si>
  <si>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</si>
  <si>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</si>
  <si>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</si>
  <si>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</si>
  <si>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</si>
  <si>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</si>
  <si>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</si>
  <si>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</si>
  <si>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</si>
  <si>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</si>
  <si>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</si>
  <si>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</si>
  <si>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</si>
  <si>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</si>
  <si>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</si>
  <si>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</si>
  <si>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</si>
  <si>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</si>
  <si>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</si>
  <si>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</si>
  <si>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</si>
  <si>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</si>
  <si>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</si>
  <si>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</si>
  <si>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</si>
  <si>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</si>
  <si>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</si>
  <si>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</si>
  <si>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</si>
  <si>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</si>
  <si>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</si>
  <si>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</si>
  <si>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</si>
  <si>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</si>
  <si>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</si>
  <si>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</si>
  <si>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</si>
  <si>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</si>
  <si>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</si>
  <si>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</si>
  <si>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</si>
  <si>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</si>
  <si>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</si>
  <si>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</si>
  <si>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</si>
  <si>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</si>
  <si>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</si>
  <si>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</si>
  <si>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</si>
  <si>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</si>
  <si>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</si>
  <si>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</si>
  <si>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</si>
  <si>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</si>
  <si>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</si>
  <si>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</si>
  <si>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</si>
  <si>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</si>
  <si>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</si>
  <si>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</si>
  <si>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</si>
  <si>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</si>
  <si>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</si>
  <si>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</si>
  <si>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</si>
  <si>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</si>
  <si>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</si>
  <si>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</si>
  <si>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</si>
  <si>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</si>
  <si>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</si>
  <si>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</si>
  <si>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</si>
  <si>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</si>
  <si>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</si>
  <si>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</si>
  <si>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</si>
  <si>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</si>
  <si>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</si>
  <si>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</si>
  <si>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</si>
  <si>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</si>
  <si>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</si>
  <si>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</si>
  <si>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</si>
  <si>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</si>
  <si>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</si>
  <si>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</si>
  <si>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</si>
  <si>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</si>
  <si>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</si>
  <si>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</si>
  <si>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</si>
  <si>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</si>
  <si>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</si>
  <si>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</si>
  <si>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</si>
  <si>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</si>
  <si>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</si>
  <si>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</si>
  <si>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</si>
  <si>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</si>
  <si>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</si>
  <si>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</si>
  <si>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</si>
  <si>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</si>
  <si>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</si>
  <si>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</si>
  <si>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</si>
  <si>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</si>
  <si>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</si>
  <si>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</si>
  <si>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</si>
  <si>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</si>
  <si>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</si>
  <si>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</si>
  <si>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</si>
  <si>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</si>
  <si>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</si>
  <si>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</si>
  <si>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</si>
  <si>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</si>
  <si>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</si>
  <si>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</si>
  <si>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</si>
  <si>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</si>
  <si>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</si>
  <si>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</si>
  <si>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</si>
  <si>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</si>
  <si>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</si>
  <si>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</si>
  <si>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</si>
  <si>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</si>
  <si>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</si>
  <si>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</si>
  <si>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</si>
  <si>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</si>
  <si>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</si>
  <si>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</si>
  <si>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</si>
  <si>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</si>
  <si>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</si>
  <si>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</si>
  <si>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</si>
  <si>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</si>
  <si>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</si>
  <si>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</si>
  <si>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</si>
  <si>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</si>
  <si>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</si>
  <si>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</si>
  <si>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</si>
  <si>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</si>
  <si>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</si>
  <si>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</si>
  <si>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</si>
  <si>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</si>
  <si>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</si>
  <si>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</si>
  <si>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</si>
  <si>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</si>
  <si>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</si>
  <si>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</si>
  <si>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</si>
  <si>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</si>
  <si>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</si>
  <si>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</si>
  <si>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</si>
  <si>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</si>
  <si>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</si>
  <si>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</si>
  <si>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</si>
  <si>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</si>
  <si>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</si>
  <si>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</si>
  <si>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</si>
  <si>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</si>
  <si>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</si>
  <si>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</si>
  <si>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</si>
  <si>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</si>
  <si>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</si>
  <si>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</si>
  <si>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</si>
  <si>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</si>
  <si>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</si>
  <si>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</si>
  <si>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</si>
  <si>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</si>
  <si>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</si>
  <si>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</si>
  <si>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</si>
  <si>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</si>
  <si>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</si>
  <si>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</si>
  <si>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</si>
  <si>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</si>
  <si>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</si>
  <si>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</si>
  <si>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</si>
  <si>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</si>
  <si>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</si>
  <si>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</si>
  <si>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</si>
  <si>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</si>
  <si>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</si>
  <si>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</si>
  <si>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</si>
  <si>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</si>
  <si>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</si>
  <si>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</si>
  <si>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</si>
  <si>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</si>
  <si>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</si>
  <si>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</si>
  <si>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</si>
  <si>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</si>
  <si>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</si>
  <si>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</si>
  <si>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</si>
  <si>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</si>
  <si>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</si>
  <si>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</si>
  <si>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</si>
  <si>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</si>
  <si>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</si>
  <si>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</si>
  <si>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</si>
  <si>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</si>
  <si>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</si>
  <si>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</si>
  <si>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</si>
  <si>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</si>
  <si>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</si>
  <si>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</si>
  <si>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</si>
  <si>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</si>
  <si>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</si>
  <si>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</si>
  <si>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</si>
  <si>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</si>
  <si>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</si>
  <si>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</si>
  <si>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</si>
  <si>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</si>
  <si>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</si>
  <si>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</si>
  <si>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</si>
  <si>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</si>
  <si>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</si>
  <si>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</si>
  <si>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</si>
  <si>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</si>
  <si>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</si>
  <si>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</si>
  <si>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</si>
  <si>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</si>
  <si>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</si>
  <si>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</si>
  <si>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</si>
  <si>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</si>
  <si>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</si>
  <si>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</si>
  <si>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</si>
  <si>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</si>
  <si>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</si>
  <si>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</si>
  <si>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</si>
  <si>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</si>
  <si>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</si>
  <si>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</si>
  <si>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</si>
  <si>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</si>
  <si>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</si>
  <si>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</si>
  <si>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</si>
  <si>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</si>
  <si>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</si>
  <si>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</si>
  <si>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</si>
  <si>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</si>
  <si>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</si>
  <si>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</si>
  <si>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</si>
  <si>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</si>
  <si>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</si>
  <si>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</si>
  <si>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</si>
  <si>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</si>
  <si>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</si>
  <si>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</si>
  <si>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</si>
  <si>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</si>
  <si>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</si>
  <si>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</si>
  <si>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</si>
  <si>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</si>
  <si>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</si>
  <si>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</si>
  <si>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</si>
  <si>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</si>
  <si>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</si>
  <si>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</si>
  <si>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</si>
  <si>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</si>
  <si>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</si>
  <si>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</si>
  <si>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</si>
  <si>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</si>
  <si>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</si>
  <si>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</si>
  <si>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</si>
  <si>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</si>
  <si>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</si>
  <si>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</si>
  <si>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</si>
  <si>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</si>
  <si>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</si>
  <si>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</si>
  <si>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</si>
  <si>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</si>
  <si>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</si>
  <si>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</si>
  <si>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</si>
  <si>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</si>
  <si>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</si>
  <si>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</si>
  <si>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</si>
  <si>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</si>
  <si>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</si>
  <si>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</si>
  <si>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</si>
  <si>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</si>
  <si>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</si>
  <si>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</si>
  <si>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</si>
  <si>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</si>
  <si>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</si>
  <si>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</si>
  <si>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</si>
  <si>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</si>
  <si>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</si>
  <si>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</si>
  <si>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</si>
  <si>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</si>
  <si>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</si>
  <si>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</si>
  <si>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</si>
  <si>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</si>
  <si>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</si>
  <si>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</si>
  <si>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</si>
  <si>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</si>
  <si>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</si>
  <si>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</si>
  <si>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</si>
  <si>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</si>
  <si>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</si>
  <si>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</si>
  <si>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</si>
  <si>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</si>
  <si>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</si>
  <si>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</si>
  <si>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</si>
  <si>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</si>
  <si>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</si>
  <si>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</si>
  <si>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</si>
  <si>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</si>
  <si>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</si>
  <si>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</si>
  <si>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</si>
  <si>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</si>
  <si>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</si>
  <si>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</si>
  <si>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</si>
  <si>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</si>
  <si>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</si>
  <si>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</si>
  <si>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</si>
  <si>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</si>
  <si>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</si>
  <si>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</si>
  <si>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</si>
  <si>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</si>
  <si>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</si>
  <si>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</si>
  <si>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</si>
  <si>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</si>
  <si>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</si>
  <si>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</si>
  <si>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</si>
  <si>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</si>
  <si>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</si>
  <si>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</si>
  <si>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</si>
  <si>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</si>
  <si>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</si>
  <si>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</si>
  <si>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</si>
  <si>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</si>
  <si>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</si>
  <si>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</si>
  <si>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</si>
  <si>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</si>
  <si>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</si>
  <si>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</si>
  <si>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</si>
  <si>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</si>
  <si>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</si>
  <si>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</si>
  <si>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</si>
  <si>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</si>
  <si>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</si>
  <si>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</si>
  <si>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</si>
  <si>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</si>
  <si>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</si>
  <si>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</si>
  <si>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</si>
  <si>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</si>
  <si>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</si>
  <si>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</si>
  <si>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</si>
  <si>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</si>
  <si>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</si>
  <si>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</si>
  <si>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</si>
  <si>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</si>
  <si>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</si>
  <si>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</si>
  <si>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</si>
  <si>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</si>
  <si>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</si>
  <si>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</si>
  <si>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</si>
  <si>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</si>
  <si>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</si>
  <si>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</si>
  <si>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</si>
  <si>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</si>
  <si>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</si>
  <si>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</si>
  <si>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</si>
  <si>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</si>
  <si>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</si>
  <si>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</si>
  <si>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</si>
  <si>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</si>
  <si>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</si>
  <si>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</si>
  <si>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</si>
  <si>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</si>
  <si>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</si>
  <si>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</si>
  <si>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</si>
  <si>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</si>
  <si>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</si>
  <si>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</si>
  <si>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</si>
  <si>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</si>
  <si>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</si>
  <si>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</si>
  <si>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</si>
  <si>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</si>
  <si>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</si>
  <si>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</si>
  <si>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</si>
  <si>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</si>
  <si>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</si>
  <si>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</si>
  <si>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</si>
  <si>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</si>
  <si>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</si>
  <si>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</si>
  <si>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</si>
  <si>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</si>
  <si>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</si>
  <si>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</si>
  <si>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</si>
  <si>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</si>
  <si>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</si>
  <si>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</si>
  <si>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</si>
  <si>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</si>
  <si>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</si>
  <si>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</si>
  <si>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</si>
  <si>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</si>
  <si>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</si>
  <si>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</si>
  <si>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</si>
  <si>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</si>
  <si>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</si>
  <si>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</si>
  <si>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</si>
  <si>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</si>
  <si>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</si>
  <si>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</si>
  <si>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</si>
  <si>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</si>
  <si>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</si>
  <si>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</si>
  <si>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</si>
  <si>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</si>
  <si>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</si>
  <si>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</si>
  <si>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</si>
  <si>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</si>
  <si>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</si>
  <si>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</si>
  <si>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</si>
  <si>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</si>
  <si>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</si>
  <si>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</si>
  <si>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</si>
  <si>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</si>
  <si>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</si>
  <si>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</si>
  <si>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</si>
  <si>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</si>
  <si>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</si>
  <si>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</si>
  <si>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</si>
  <si>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</si>
  <si>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</si>
  <si>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</si>
  <si>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</si>
  <si>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</si>
  <si>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</si>
  <si>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</si>
  <si>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</si>
  <si>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</si>
  <si>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</si>
  <si>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</si>
  <si>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</si>
  <si>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</si>
  <si>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</si>
  <si>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</si>
  <si>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</si>
  <si>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</si>
  <si>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</si>
  <si>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</si>
  <si>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</si>
  <si>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</si>
  <si>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</si>
  <si>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</si>
  <si>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</si>
  <si>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</si>
  <si>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</si>
  <si>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</si>
  <si>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</si>
  <si>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</si>
  <si>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</si>
  <si>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</si>
  <si>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</si>
  <si>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</si>
  <si>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</si>
  <si>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</si>
  <si>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</si>
  <si>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</si>
  <si>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</si>
  <si>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</si>
  <si>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</si>
  <si>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</si>
  <si>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</si>
  <si>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</si>
  <si>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</si>
  <si>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</si>
  <si>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</si>
  <si>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</si>
  <si>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</si>
  <si>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</si>
  <si>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</si>
  <si>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</si>
  <si>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</si>
  <si>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</si>
  <si>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</si>
  <si>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</si>
  <si>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</si>
  <si>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</si>
  <si>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</si>
  <si>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</si>
  <si>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</si>
  <si>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</si>
  <si>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</si>
  <si>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</si>
  <si>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</si>
  <si>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</si>
  <si>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</si>
  <si>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</si>
  <si>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</si>
  <si>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</si>
  <si>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</si>
  <si>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</si>
  <si>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</si>
  <si>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</si>
  <si>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</si>
  <si>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</si>
  <si>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</si>
  <si>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</si>
  <si>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</si>
  <si>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</si>
  <si>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</si>
  <si>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</si>
  <si>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</si>
  <si>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</si>
  <si>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</si>
  <si>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</si>
  <si>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</si>
  <si>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</si>
  <si>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</si>
  <si>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</si>
  <si>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</si>
  <si>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</si>
  <si>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</si>
  <si>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</si>
  <si>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</si>
  <si>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</si>
  <si>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</si>
  <si>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</si>
  <si>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</si>
  <si>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</si>
  <si>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</si>
  <si>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</si>
  <si>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</si>
  <si>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</si>
  <si>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</si>
  <si>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</si>
  <si>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</si>
  <si>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</si>
  <si>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</si>
  <si>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</si>
  <si>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</si>
  <si>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</si>
  <si>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</si>
  <si>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</si>
  <si>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</si>
  <si>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</si>
  <si>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</si>
  <si>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</si>
  <si>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</si>
  <si>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</si>
  <si>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</si>
  <si>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</si>
  <si>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</si>
  <si>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</si>
  <si>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</si>
  <si>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</si>
  <si>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</si>
  <si>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</si>
  <si>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</si>
  <si>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</si>
  <si>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</si>
  <si>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</si>
  <si>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</si>
  <si>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</si>
  <si>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</si>
  <si>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</si>
  <si>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</si>
  <si>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</si>
  <si>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</si>
  <si>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</si>
  <si>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</si>
  <si>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</si>
  <si>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</si>
  <si>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</si>
  <si>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</si>
  <si>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</si>
  <si>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</si>
  <si>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</si>
  <si>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</si>
  <si>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</si>
  <si>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</si>
  <si>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</si>
  <si>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</si>
  <si>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</si>
  <si>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</si>
  <si>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</si>
  <si>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</si>
  <si>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</si>
  <si>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</si>
  <si>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</si>
  <si>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</si>
  <si>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</si>
  <si>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</si>
  <si>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</si>
  <si>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</si>
  <si>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</si>
  <si>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</si>
  <si>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</si>
  <si>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</si>
  <si>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</si>
  <si>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</si>
  <si>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</si>
  <si>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</si>
  <si>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</si>
  <si>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</si>
  <si>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</si>
  <si>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</si>
  <si>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</si>
  <si>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</si>
  <si>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</si>
  <si>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</si>
  <si>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</si>
  <si>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</si>
  <si>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</si>
  <si>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</si>
  <si>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</si>
  <si>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</si>
  <si>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</si>
  <si>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</si>
  <si>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</si>
  <si>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</si>
  <si>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</si>
  <si>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</si>
  <si>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</si>
  <si>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</si>
  <si>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</si>
  <si>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</si>
  <si>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</si>
  <si>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</si>
  <si>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</si>
  <si>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</si>
  <si>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</si>
  <si>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</si>
  <si>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</si>
  <si>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</si>
  <si>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</si>
  <si>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</si>
  <si>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</si>
  <si>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</si>
  <si>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</si>
  <si>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</si>
  <si>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</si>
  <si>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</si>
  <si>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</si>
  <si>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</si>
  <si>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</si>
  <si>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</si>
  <si>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</si>
  <si>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</si>
  <si>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</si>
  <si>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</si>
  <si>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</si>
  <si>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</si>
  <si>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</si>
  <si>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</si>
  <si>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</si>
  <si>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</si>
  <si>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</si>
  <si>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</si>
  <si>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</si>
  <si>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</si>
  <si>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</si>
  <si>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</si>
  <si>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</si>
  <si>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</si>
  <si>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</si>
  <si>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</si>
  <si>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</si>
  <si>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</si>
  <si>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</si>
  <si>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</si>
  <si>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</si>
  <si>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</si>
  <si>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</si>
  <si>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</si>
  <si>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</si>
  <si>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</si>
  <si>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</si>
  <si>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</si>
  <si>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</si>
  <si>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</si>
  <si>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</si>
  <si>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</si>
  <si>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</si>
  <si>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</si>
  <si>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</si>
  <si>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</si>
  <si>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</si>
  <si>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</si>
  <si>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</si>
  <si>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</si>
  <si>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</si>
  <si>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</si>
  <si>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</si>
  <si>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</si>
  <si>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</si>
  <si>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</si>
  <si>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</si>
  <si>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</si>
  <si>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</si>
  <si>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</si>
  <si>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</si>
  <si>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</si>
  <si>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</si>
  <si>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</si>
  <si>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</si>
  <si>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</si>
  <si>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</si>
  <si>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</si>
  <si>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</si>
  <si>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</si>
  <si>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</si>
  <si>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</si>
  <si>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</si>
  <si>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</si>
  <si>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</si>
  <si>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</si>
  <si>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</si>
  <si>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</si>
  <si>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</si>
  <si>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</si>
  <si>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</si>
  <si>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</si>
  <si>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</si>
  <si>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</si>
  <si>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</si>
  <si>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</si>
  <si>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</si>
  <si>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</si>
  <si>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</si>
  <si>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</si>
  <si>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</si>
  <si>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</si>
  <si>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</si>
  <si>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</si>
  <si>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</si>
  <si>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</si>
  <si>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</si>
  <si>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</si>
  <si>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</si>
  <si>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</si>
  <si>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</si>
  <si>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</si>
  <si>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</si>
  <si>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</si>
  <si>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</si>
  <si>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</si>
  <si>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</si>
  <si>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</si>
  <si>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</si>
  <si>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</si>
  <si>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</si>
  <si>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</si>
  <si>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</si>
  <si>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</si>
  <si>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</si>
  <si>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</si>
  <si>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</si>
  <si>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</si>
  <si>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</si>
  <si>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</si>
  <si>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</si>
  <si>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</si>
  <si>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</si>
  <si>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</si>
  <si>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</si>
  <si>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</si>
  <si>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</si>
  <si>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</si>
  <si>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</si>
  <si>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</si>
  <si>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</si>
  <si>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</si>
  <si>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</si>
  <si>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</si>
  <si>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</si>
  <si>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</si>
  <si>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</si>
  <si>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</si>
  <si>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</si>
  <si>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</si>
  <si>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</si>
  <si>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</si>
  <si>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</si>
  <si>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</si>
  <si>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</si>
  <si>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</si>
  <si>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</si>
  <si>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</si>
  <si>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</si>
  <si>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</si>
  <si>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</si>
  <si>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</si>
  <si>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</si>
  <si>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</si>
  <si>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</si>
  <si>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</si>
  <si>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</si>
  <si>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</si>
  <si>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</si>
  <si>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</si>
  <si>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</si>
  <si>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</si>
  <si>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</si>
  <si>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</si>
  <si>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</si>
  <si>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</si>
  <si>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</si>
  <si>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</si>
  <si>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</si>
  <si>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</si>
  <si>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</si>
  <si>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</si>
  <si>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</si>
  <si>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</si>
  <si>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</si>
  <si>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</si>
  <si>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</si>
  <si>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</si>
  <si>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</si>
  <si>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</si>
  <si>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</si>
  <si>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</si>
  <si>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</si>
  <si>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</si>
  <si>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</si>
  <si>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</si>
  <si>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</si>
  <si>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</si>
  <si>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</si>
  <si>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</si>
  <si>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</si>
  <si>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</si>
  <si>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</si>
  <si>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</si>
  <si>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</si>
  <si>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</si>
  <si>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</si>
  <si>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</si>
  <si>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</si>
  <si>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</si>
  <si>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</si>
  <si>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</si>
  <si>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</si>
  <si>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</si>
  <si>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</si>
  <si>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</si>
  <si>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</si>
  <si>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</si>
  <si>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</si>
  <si>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</si>
  <si>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</si>
  <si>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</si>
  <si>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</si>
  <si>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</si>
  <si>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</si>
  <si>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</si>
  <si>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</si>
  <si>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</si>
  <si>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</si>
  <si>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</si>
  <si>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</si>
  <si>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</si>
  <si>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</si>
  <si>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</si>
  <si>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</si>
  <si>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</si>
  <si>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</si>
  <si>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</si>
  <si>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</si>
  <si>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</si>
  <si>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</si>
  <si>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</si>
  <si>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</si>
  <si>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</si>
  <si>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</si>
  <si>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</si>
  <si>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</si>
  <si>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</si>
  <si>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</si>
  <si>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</si>
  <si>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</si>
  <si>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</si>
  <si>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</si>
  <si>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</si>
  <si>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</si>
  <si>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</si>
  <si>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</si>
  <si>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</si>
  <si>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</si>
  <si>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</si>
  <si>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</si>
  <si>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</si>
  <si>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</si>
  <si>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</si>
  <si>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</si>
  <si>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</si>
  <si>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</si>
  <si>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</si>
  <si>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</si>
  <si>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</si>
  <si>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</si>
  <si>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</si>
  <si>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</si>
  <si>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</si>
  <si>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</si>
  <si>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</si>
  <si>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</si>
  <si>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</si>
  <si>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</si>
  <si>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</si>
  <si>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</si>
  <si>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</si>
  <si>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</si>
  <si>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</si>
  <si>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</si>
  <si>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</si>
  <si>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</si>
  <si>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</si>
  <si>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</si>
  <si>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</si>
  <si>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</si>
  <si>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</si>
  <si>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</si>
  <si>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</si>
  <si>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</si>
  <si>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</si>
  <si>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</si>
  <si>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</si>
  <si>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</si>
  <si>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</si>
  <si>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</si>
  <si>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</si>
  <si>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</si>
  <si>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</si>
  <si>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</si>
  <si>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</si>
  <si>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</si>
  <si>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</si>
  <si>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</si>
  <si>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</si>
  <si>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</si>
  <si>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</si>
  <si>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</si>
  <si>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</si>
  <si>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</si>
  <si>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</si>
  <si>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</si>
  <si>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</si>
  <si>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</si>
  <si>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</si>
  <si>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</si>
  <si>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</si>
  <si>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</si>
  <si>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</si>
  <si>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</si>
  <si>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</si>
  <si>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</si>
  <si>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</si>
  <si>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</si>
  <si>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</si>
  <si>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</si>
  <si>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</si>
  <si>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</si>
  <si>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</si>
  <si>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</si>
  <si>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</si>
  <si>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</si>
  <si>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</si>
  <si>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</si>
  <si>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</si>
  <si>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</si>
  <si>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</si>
  <si>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</si>
  <si>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</si>
  <si>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</si>
  <si>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</si>
  <si>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</si>
  <si>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</si>
  <si>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</si>
  <si>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</si>
  <si>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</si>
  <si>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</si>
  <si>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</si>
  <si>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</si>
  <si>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</si>
  <si>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</si>
  <si>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</si>
  <si>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</si>
  <si>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</si>
  <si>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</si>
  <si>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</si>
  <si>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</si>
  <si>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</si>
  <si>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</si>
  <si>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</si>
  <si>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</si>
  <si>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</si>
  <si>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</si>
  <si>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</si>
  <si>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</si>
  <si>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</si>
  <si>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</si>
  <si>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</si>
  <si>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</si>
  <si>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</si>
  <si>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</si>
  <si>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</si>
  <si>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</si>
  <si>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</si>
  <si>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</si>
  <si>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</si>
  <si>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</si>
  <si>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</si>
  <si>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</si>
  <si>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</si>
  <si>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</si>
  <si>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</si>
  <si>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</si>
  <si>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</si>
  <si>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</si>
  <si>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</si>
  <si>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</si>
  <si>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</si>
  <si>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</si>
  <si>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</si>
  <si>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</si>
  <si>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</si>
  <si>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</si>
  <si>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</si>
  <si>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</si>
  <si>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</si>
  <si>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</si>
  <si>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</si>
  <si>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</si>
  <si>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</si>
  <si>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</si>
  <si>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</si>
  <si>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</si>
  <si>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</si>
  <si>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</si>
  <si>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</si>
  <si>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</si>
  <si>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</si>
  <si>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</si>
  <si>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</si>
  <si>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</si>
  <si>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</si>
  <si>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</si>
  <si>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</si>
  <si>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</si>
  <si>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</si>
  <si>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</si>
  <si>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</si>
  <si>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</si>
  <si>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</si>
  <si>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</si>
  <si>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</si>
  <si>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</si>
  <si>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</si>
  <si>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</si>
  <si>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</si>
  <si>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</si>
  <si>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</si>
  <si>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</si>
  <si>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</si>
  <si>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</si>
  <si>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</si>
  <si>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</si>
  <si>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</si>
  <si>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</si>
  <si>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</si>
  <si>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</si>
  <si>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</si>
  <si>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</si>
  <si>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</si>
  <si>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</si>
  <si>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</si>
  <si>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</si>
  <si>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</si>
  <si>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</si>
  <si>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</si>
  <si>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</si>
  <si>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</si>
  <si>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</si>
  <si>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</si>
  <si>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</si>
  <si>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</si>
  <si>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</si>
  <si>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</si>
  <si>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</si>
  <si>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</si>
  <si>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</si>
  <si>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</si>
  <si>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</si>
  <si>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</si>
  <si>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</si>
  <si>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</si>
  <si>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</si>
  <si>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</si>
  <si>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</si>
  <si>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</si>
  <si>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</si>
  <si>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</si>
  <si>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</si>
  <si>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</si>
  <si>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</si>
  <si>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</si>
  <si>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</si>
  <si>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</si>
  <si>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</si>
  <si>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</si>
  <si>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</si>
  <si>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</si>
  <si>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</si>
  <si>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</si>
  <si>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</si>
  <si>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</si>
  <si>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</si>
  <si>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</si>
  <si>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</si>
  <si>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</si>
  <si>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</si>
  <si>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</si>
  <si>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</si>
  <si>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</si>
  <si>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</si>
  <si>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</si>
  <si>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</si>
  <si>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</si>
  <si>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</si>
  <si>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</si>
  <si>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</si>
  <si>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</si>
  <si>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</si>
  <si>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</si>
  <si>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</si>
  <si>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</si>
  <si>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</si>
  <si>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</si>
  <si>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</si>
  <si>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</si>
  <si>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</si>
  <si>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</si>
  <si>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</si>
  <si>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</si>
  <si>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</si>
  <si>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</si>
  <si>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</si>
  <si>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</si>
  <si>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</si>
  <si>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</si>
  <si>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</si>
  <si>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</si>
  <si>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</si>
  <si>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</si>
  <si>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</si>
  <si>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</si>
  <si>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</si>
  <si>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</si>
  <si>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</si>
  <si>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</si>
  <si>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</si>
  <si>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</si>
  <si>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</si>
  <si>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</si>
  <si>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</si>
  <si>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</si>
  <si>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</si>
  <si>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</si>
  <si>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</si>
  <si>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</si>
  <si>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</si>
  <si>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</si>
  <si>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</si>
  <si>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</si>
  <si>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</si>
  <si>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</si>
  <si>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</si>
  <si>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</si>
  <si>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</si>
  <si>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</si>
  <si>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</si>
  <si>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</si>
  <si>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</si>
  <si>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</si>
  <si>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</si>
  <si>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</si>
  <si>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</si>
  <si>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</si>
  <si>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</si>
  <si>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</si>
  <si>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</si>
  <si>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</si>
  <si>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</si>
  <si>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</si>
  <si>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</si>
  <si>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</si>
  <si>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</si>
  <si>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</si>
  <si>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</si>
  <si>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</si>
  <si>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</si>
  <si>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</si>
  <si>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</si>
  <si>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</si>
  <si>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</si>
  <si>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</si>
  <si>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</si>
  <si>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</si>
  <si>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</si>
  <si>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</si>
  <si>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</si>
  <si>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</si>
  <si>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</si>
  <si>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</si>
  <si>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</si>
  <si>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</si>
  <si>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</si>
  <si>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</si>
  <si>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</si>
  <si>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</si>
  <si>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</si>
  <si>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</si>
  <si>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</si>
  <si>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</si>
  <si>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</si>
  <si>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</si>
  <si>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</si>
  <si>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</si>
  <si>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</si>
  <si>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</si>
  <si>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</si>
  <si>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</si>
  <si>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</si>
  <si>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</si>
  <si>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</si>
  <si>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</si>
  <si>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</si>
  <si>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</si>
  <si>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</si>
  <si>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</si>
  <si>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</si>
  <si>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</si>
  <si>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</si>
  <si>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</si>
  <si>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</si>
  <si>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</si>
  <si>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</si>
  <si>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</si>
  <si>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</si>
  <si>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</si>
  <si>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</si>
  <si>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</si>
  <si>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</si>
  <si>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</si>
  <si>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</si>
  <si>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</si>
  <si>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</si>
  <si>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</si>
  <si>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</si>
  <si>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</si>
  <si>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</si>
  <si>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</si>
  <si>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</si>
  <si>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</si>
  <si>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</si>
  <si>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</si>
  <si>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</si>
  <si>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</si>
  <si>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</si>
  <si>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</si>
  <si>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</si>
  <si>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</si>
  <si>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</si>
  <si>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</si>
  <si>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</si>
  <si>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</si>
  <si>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</si>
  <si>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</si>
  <si>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</si>
  <si>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</si>
  <si>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</si>
  <si>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</si>
  <si>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</si>
  <si>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</si>
  <si>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</si>
  <si>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</si>
  <si>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</si>
  <si>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</si>
  <si>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</si>
  <si>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</si>
  <si>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</si>
  <si>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</si>
  <si>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</si>
  <si>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</si>
  <si>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</si>
  <si>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</si>
  <si>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</si>
  <si>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</si>
  <si>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</si>
  <si>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</si>
  <si>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</si>
  <si>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</si>
  <si>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</si>
  <si>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</si>
  <si>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</si>
  <si>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</si>
  <si>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</si>
  <si>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</si>
  <si>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</si>
  <si>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</si>
  <si>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</si>
  <si>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</si>
  <si>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</si>
  <si>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</si>
  <si>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</si>
  <si>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</si>
  <si>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</si>
  <si>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</si>
  <si>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</si>
  <si>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</si>
  <si>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</si>
  <si>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</si>
  <si>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</si>
  <si>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</si>
  <si>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</si>
  <si>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</si>
  <si>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</si>
  <si>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</si>
  <si>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</si>
  <si>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</si>
  <si>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</si>
  <si>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</si>
  <si>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</si>
  <si>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</si>
  <si>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</si>
  <si>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</si>
  <si>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</si>
  <si>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</si>
  <si>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</si>
  <si>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</si>
  <si>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</si>
  <si>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</si>
  <si>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</si>
  <si>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</si>
  <si>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</si>
  <si>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</si>
  <si>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</si>
  <si>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</si>
  <si>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</si>
  <si>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</si>
  <si>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</si>
  <si>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</si>
  <si>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</si>
  <si>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</si>
  <si>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</si>
  <si>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</si>
  <si>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</si>
  <si>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</si>
  <si>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</si>
  <si>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</si>
  <si>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</si>
  <si>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</si>
  <si>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</si>
  <si>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</si>
  <si>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</si>
  <si>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</si>
  <si>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</si>
  <si>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</si>
  <si>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</si>
  <si>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</si>
  <si>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</si>
  <si>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</si>
  <si>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</si>
  <si>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</si>
  <si>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</si>
  <si>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</si>
  <si>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</si>
  <si>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</si>
  <si>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</si>
  <si>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</si>
  <si>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</si>
  <si>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</si>
  <si>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</si>
  <si>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</si>
  <si>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</si>
  <si>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</si>
  <si>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</si>
  <si>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</si>
  <si>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</si>
  <si>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</si>
  <si>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</si>
  <si>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</si>
  <si>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</si>
  <si>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</si>
  <si>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</si>
  <si>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</si>
  <si>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</si>
  <si>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</si>
  <si>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</si>
  <si>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</si>
  <si>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</si>
  <si>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</si>
  <si>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</si>
  <si>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</si>
  <si>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</si>
  <si>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</si>
  <si>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</si>
  <si>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</si>
  <si>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</si>
  <si>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</si>
  <si>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</si>
  <si>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</si>
  <si>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</si>
  <si>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</si>
  <si>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</si>
  <si>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</si>
  <si>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</si>
  <si>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</si>
  <si>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</si>
  <si>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</si>
  <si>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</si>
  <si>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</si>
  <si>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</si>
  <si>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</si>
  <si>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</si>
  <si>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</si>
  <si>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</si>
  <si>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</si>
  <si>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</si>
  <si>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</si>
  <si>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</si>
  <si>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</si>
  <si>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</si>
  <si>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</si>
  <si>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</si>
  <si>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</si>
  <si>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</si>
  <si>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</si>
  <si>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</si>
  <si>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</si>
  <si>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</si>
  <si>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</si>
  <si>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</si>
  <si>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</si>
  <si>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</si>
  <si>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</si>
  <si>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</si>
  <si>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</si>
  <si>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</si>
  <si>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</si>
  <si>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</si>
  <si>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</si>
  <si>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</si>
  <si>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</si>
  <si>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</si>
  <si>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</si>
  <si>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</si>
  <si>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</si>
  <si>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</si>
  <si>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</si>
  <si>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</si>
  <si>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</si>
  <si>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</si>
  <si>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</si>
  <si>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</si>
  <si>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</si>
  <si>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</si>
  <si>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</si>
  <si>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</si>
  <si>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</si>
  <si>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</si>
  <si>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</si>
  <si>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</si>
  <si>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</si>
  <si>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</si>
  <si>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</si>
  <si>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</si>
  <si>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</si>
  <si>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</si>
  <si>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</si>
  <si>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</si>
  <si>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</si>
  <si>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</si>
  <si>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</si>
  <si>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</si>
  <si>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</si>
  <si>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</si>
  <si>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</si>
  <si>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</si>
  <si>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</si>
  <si>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</si>
  <si>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</si>
  <si>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</si>
  <si>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</si>
  <si>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</si>
  <si>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</si>
  <si>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</si>
  <si>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</si>
  <si>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</si>
  <si>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</si>
  <si>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</si>
  <si>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</si>
  <si>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</si>
  <si>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</si>
  <si>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</si>
  <si>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</si>
  <si>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</si>
  <si>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</si>
  <si>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</si>
  <si>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</si>
  <si>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</si>
  <si>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</si>
  <si>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</si>
  <si>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</si>
  <si>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</si>
  <si>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</si>
  <si>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</si>
  <si>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</si>
  <si>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</si>
  <si>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</si>
  <si>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</si>
  <si>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</si>
  <si>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</si>
  <si>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</si>
  <si>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</si>
  <si>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</si>
  <si>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</si>
  <si>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</si>
  <si>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</si>
  <si>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</si>
  <si>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</si>
  <si>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</si>
  <si>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</si>
  <si>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</si>
  <si>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</si>
  <si>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</si>
  <si>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</si>
  <si>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</si>
  <si>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</si>
  <si>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</si>
  <si>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</si>
  <si>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</si>
  <si>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</si>
  <si>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</si>
  <si>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</si>
  <si>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</si>
  <si>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</si>
  <si>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</si>
  <si>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</si>
  <si>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</si>
  <si>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</si>
  <si>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</si>
  <si>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</si>
  <si>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</si>
  <si>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</si>
  <si>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</si>
  <si>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</si>
  <si>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</si>
  <si>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</si>
  <si>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</si>
  <si>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</si>
  <si>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</si>
  <si>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</si>
  <si>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</si>
  <si>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</si>
  <si>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</si>
  <si>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</si>
  <si>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</si>
  <si>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</si>
  <si>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</si>
  <si>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</si>
  <si>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</si>
  <si>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</si>
  <si>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</si>
  <si>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</si>
  <si>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</si>
  <si>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</si>
  <si>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</si>
  <si>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</si>
  <si>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</si>
  <si>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</si>
  <si>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</si>
  <si>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</si>
  <si>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</si>
  <si>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</si>
  <si>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</si>
  <si>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</si>
  <si>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</si>
  <si>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</si>
  <si>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</si>
  <si>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</si>
  <si>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</si>
  <si>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</si>
  <si>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</si>
  <si>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</si>
  <si>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</si>
  <si>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</si>
  <si>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</si>
  <si>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</si>
  <si>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</si>
  <si>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</si>
  <si>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</si>
  <si>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</si>
  <si>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</si>
  <si>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</si>
  <si>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</si>
  <si>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</si>
  <si>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</si>
  <si>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</si>
  <si>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</si>
  <si>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</si>
  <si>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</si>
  <si>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</si>
  <si>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</si>
  <si>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</si>
  <si>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</si>
  <si>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</si>
  <si>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</si>
  <si>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</si>
  <si>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</si>
  <si>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</si>
  <si>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</si>
  <si>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</si>
  <si>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</si>
  <si>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</si>
  <si>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</si>
  <si>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</si>
  <si>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</si>
  <si>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</si>
  <si>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</si>
  <si>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</si>
  <si>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</si>
  <si>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</si>
  <si>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</si>
  <si>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</si>
  <si>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</si>
  <si>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</si>
  <si>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</si>
  <si>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</si>
  <si>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</si>
  <si>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</si>
  <si>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</si>
  <si>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</si>
  <si>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</si>
  <si>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</si>
  <si>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</si>
  <si>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</si>
  <si>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</si>
  <si>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</si>
  <si>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</si>
  <si>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</si>
  <si>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</si>
  <si>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</si>
  <si>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</si>
  <si>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</si>
  <si>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</si>
  <si>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</si>
  <si>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</si>
  <si>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</si>
  <si>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</si>
  <si>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</si>
  <si>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</si>
  <si>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</si>
  <si>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</si>
  <si>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</si>
  <si>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</si>
  <si>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</si>
  <si>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</si>
  <si>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</si>
  <si>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</si>
  <si>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</si>
  <si>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</si>
  <si>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</si>
  <si>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</si>
  <si>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</si>
  <si>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</si>
  <si>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</si>
  <si>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</si>
  <si>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</si>
  <si>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</si>
  <si>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</si>
  <si>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</si>
  <si>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</si>
  <si>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</si>
  <si>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</si>
  <si>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</si>
  <si>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</si>
  <si>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</si>
  <si>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</si>
  <si>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</si>
  <si>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</si>
  <si>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</si>
  <si>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</si>
  <si>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</si>
  <si>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</si>
  <si>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</si>
  <si>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</si>
  <si>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</si>
  <si>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</si>
  <si>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</si>
  <si>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</si>
  <si>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</si>
  <si>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</si>
  <si>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</si>
  <si>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</si>
  <si>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</si>
  <si>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</si>
  <si>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</si>
  <si>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</si>
  <si>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</si>
  <si>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</si>
  <si>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</si>
  <si>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</si>
  <si>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</si>
  <si>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</si>
  <si>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</si>
  <si>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</si>
  <si>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</si>
  <si>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</si>
  <si>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</si>
  <si>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</si>
  <si>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</si>
  <si>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</si>
  <si>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</si>
  <si>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</si>
  <si>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</si>
  <si>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</si>
  <si>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</si>
  <si>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</si>
  <si>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</si>
  <si>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</si>
  <si>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</si>
  <si>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</si>
  <si>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</si>
  <si>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</si>
  <si>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</si>
  <si>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</si>
  <si>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</si>
  <si>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</si>
  <si>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</si>
  <si>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</si>
  <si>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</si>
  <si>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</si>
  <si>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</si>
  <si>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</si>
  <si>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</si>
  <si>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</si>
  <si>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</si>
  <si>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</si>
  <si>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</si>
  <si>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</si>
  <si>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</si>
  <si>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</si>
  <si>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</si>
  <si>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</si>
  <si>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</si>
  <si>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</si>
  <si>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</si>
  <si>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</si>
  <si>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</si>
  <si>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</si>
  <si>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</si>
  <si>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</si>
  <si>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</si>
  <si>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</si>
  <si>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</si>
  <si>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</si>
  <si>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</si>
  <si>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</si>
  <si>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</si>
  <si>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</si>
  <si>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</si>
  <si>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</si>
  <si>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</si>
  <si>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</si>
  <si>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</si>
  <si>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</si>
  <si>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</si>
  <si>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</si>
  <si>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</si>
  <si>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</si>
  <si>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</si>
  <si>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</si>
  <si>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</si>
  <si>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</si>
  <si>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</si>
  <si>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</si>
  <si>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</si>
  <si>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</si>
  <si>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</si>
  <si>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</si>
  <si>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</si>
  <si>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</si>
  <si>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</si>
  <si>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</si>
  <si>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</si>
  <si>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</si>
  <si>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</si>
  <si>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</si>
  <si>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</si>
  <si>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</si>
  <si>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</si>
  <si>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</si>
  <si>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</si>
  <si>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</si>
  <si>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</si>
  <si>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</si>
  <si>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</si>
  <si>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</si>
  <si>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</si>
  <si>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</si>
  <si>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</si>
  <si>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</si>
  <si>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</si>
  <si>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</si>
  <si>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</si>
  <si>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</si>
  <si>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</si>
  <si>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</si>
  <si>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</si>
  <si>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</si>
  <si>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</si>
  <si>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</si>
  <si>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</si>
  <si>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</si>
  <si>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</si>
  <si>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</si>
  <si>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</si>
  <si>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</si>
  <si>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</si>
  <si>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</si>
  <si>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</si>
  <si>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</si>
  <si>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</si>
  <si>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</si>
  <si>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</si>
  <si>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</si>
  <si>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</si>
  <si>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</si>
  <si>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</si>
  <si>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</si>
  <si>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</si>
  <si>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</si>
  <si>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</si>
  <si>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</si>
  <si>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</si>
  <si>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</si>
  <si>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</si>
  <si>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</si>
  <si>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</si>
  <si>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</si>
  <si>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</si>
  <si>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</si>
  <si>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</si>
  <si>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</si>
  <si>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</si>
  <si>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</si>
  <si>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</si>
  <si>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</si>
  <si>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</si>
  <si>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</si>
  <si>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</si>
  <si>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</si>
  <si>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</si>
  <si>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</si>
  <si>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</si>
  <si>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</si>
  <si>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</si>
  <si>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</si>
  <si>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</si>
  <si>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</si>
  <si>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</si>
  <si>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</si>
  <si>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</si>
  <si>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</si>
  <si>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</si>
  <si>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</si>
  <si>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</si>
  <si>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</si>
  <si>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</si>
  <si>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</si>
  <si>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</si>
  <si>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</si>
  <si>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</si>
  <si>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</si>
  <si>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</si>
  <si>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</si>
  <si>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</si>
  <si>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</si>
  <si>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</si>
  <si>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</si>
  <si>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</si>
  <si>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</si>
  <si>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</si>
  <si>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</si>
  <si>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</si>
  <si>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</si>
  <si>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</si>
  <si>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</si>
  <si>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</si>
  <si>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</si>
  <si>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</si>
  <si>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</si>
  <si>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</si>
  <si>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</si>
  <si>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</si>
  <si>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</si>
  <si>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</si>
  <si>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</si>
  <si>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</si>
  <si>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</si>
  <si>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</si>
  <si>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</si>
  <si>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</si>
  <si>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</si>
  <si>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</si>
  <si>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</si>
  <si>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</si>
  <si>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</si>
  <si>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</si>
  <si>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</si>
  <si>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</si>
  <si>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</si>
  <si>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</si>
  <si>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</si>
  <si>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</si>
  <si>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</si>
  <si>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</si>
  <si>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</si>
  <si>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</si>
  <si>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</si>
  <si>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</si>
  <si>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</si>
  <si>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</si>
  <si>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</si>
  <si>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</si>
  <si>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</si>
  <si>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</si>
  <si>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</si>
  <si>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</si>
  <si>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</si>
  <si>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</si>
  <si>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</si>
  <si>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</si>
  <si>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</si>
  <si>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</si>
  <si>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</si>
  <si>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</si>
  <si>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</si>
  <si>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</si>
  <si>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</si>
  <si>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</si>
  <si>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</si>
  <si>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</si>
  <si>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</si>
  <si>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</si>
  <si>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</si>
  <si>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</si>
  <si>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</si>
  <si>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</si>
  <si>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</si>
  <si>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</si>
  <si>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</si>
  <si>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</si>
  <si>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</si>
  <si>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</si>
  <si>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</si>
  <si>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</si>
  <si>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</si>
  <si>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</si>
  <si>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</si>
  <si>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</si>
  <si>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</si>
  <si>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</si>
  <si>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</si>
  <si>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</si>
  <si>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</si>
  <si>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</si>
  <si>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</si>
  <si>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</si>
  <si>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</si>
  <si>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</si>
  <si>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</si>
  <si>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</si>
  <si>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</si>
  <si>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</si>
  <si>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</si>
  <si>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</si>
  <si>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</si>
  <si>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</si>
  <si>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</si>
  <si>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</si>
  <si>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</si>
  <si>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</si>
  <si>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</si>
  <si>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</si>
  <si>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</si>
  <si>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</si>
  <si>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</si>
  <si>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</si>
  <si>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</si>
  <si>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</si>
  <si>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</si>
  <si>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</si>
  <si>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</si>
  <si>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</si>
  <si>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</si>
  <si>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</si>
  <si>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</si>
  <si>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</si>
  <si>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</si>
  <si>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</si>
  <si>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</si>
  <si>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</si>
  <si>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</si>
  <si>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</si>
  <si>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</si>
  <si>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</si>
  <si>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</si>
  <si>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</si>
  <si>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</si>
  <si>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</si>
  <si>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</si>
  <si>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</si>
  <si>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</si>
  <si>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</si>
  <si>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</si>
  <si>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</si>
  <si>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</si>
  <si>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</si>
  <si>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</si>
  <si>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</si>
  <si>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</si>
  <si>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</si>
  <si>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</si>
  <si>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</si>
  <si>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</si>
  <si>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</si>
  <si>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</si>
  <si>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</si>
  <si>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</si>
  <si>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</si>
  <si>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</si>
  <si>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</si>
  <si>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</si>
  <si>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</si>
  <si>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</si>
  <si>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</si>
  <si>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</si>
  <si>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</si>
  <si>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</si>
  <si>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</si>
  <si>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</si>
  <si>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</si>
  <si>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</si>
  <si>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</si>
  <si>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</si>
  <si>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</si>
  <si>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</si>
  <si>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</si>
  <si>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</si>
  <si>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</si>
  <si>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</si>
  <si>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</si>
  <si>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</si>
  <si>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</si>
  <si>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</si>
  <si>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</si>
  <si>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</si>
  <si>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</si>
  <si>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</si>
  <si>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</si>
  <si>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</si>
  <si>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</si>
  <si>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</si>
  <si>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</si>
  <si>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</si>
  <si>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</si>
  <si>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</si>
  <si>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</si>
  <si>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</si>
  <si>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</si>
  <si>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</si>
  <si>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</si>
  <si>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</si>
  <si>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</si>
  <si>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</si>
  <si>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</si>
  <si>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</si>
  <si>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</si>
  <si>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</si>
  <si>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</si>
  <si>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</si>
  <si>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</si>
  <si>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</si>
  <si>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</si>
  <si>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</si>
  <si>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</si>
  <si>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</si>
  <si>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</si>
  <si>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</si>
  <si>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</si>
  <si>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</si>
  <si>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</si>
  <si>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</si>
  <si>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</si>
  <si>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</si>
  <si>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</si>
  <si>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</si>
  <si>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</si>
  <si>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</si>
  <si>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</si>
  <si>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</si>
  <si>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</si>
  <si>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</si>
  <si>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</si>
  <si>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</si>
  <si>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</si>
  <si>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</si>
  <si>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</si>
  <si>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</si>
  <si>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</si>
  <si>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</si>
  <si>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</si>
  <si>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</si>
  <si>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</si>
  <si>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</si>
  <si>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</si>
  <si>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</si>
  <si>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</si>
  <si>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</si>
  <si>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</si>
  <si>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</si>
  <si>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</si>
  <si>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</si>
  <si>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</si>
  <si>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</si>
  <si>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</si>
  <si>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</si>
  <si>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</si>
  <si>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</si>
  <si>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</si>
  <si>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</si>
  <si>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</si>
  <si>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</si>
  <si>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</si>
  <si>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</si>
  <si>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</si>
  <si>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</si>
  <si>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</si>
  <si>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</si>
  <si>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</si>
  <si>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</si>
  <si>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</si>
  <si>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</si>
  <si>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</si>
  <si>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</si>
  <si>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</si>
  <si>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</si>
  <si>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</si>
  <si>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</si>
  <si>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</si>
  <si>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</si>
  <si>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</si>
  <si>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</si>
  <si>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</si>
  <si>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</si>
  <si>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</si>
  <si>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</si>
  <si>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</si>
  <si>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</si>
  <si>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</si>
  <si>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</si>
  <si>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</si>
  <si>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</si>
  <si>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</si>
  <si>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</si>
  <si>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</si>
  <si>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</si>
  <si>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</si>
  <si>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</si>
  <si>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</si>
  <si>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</si>
  <si>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</si>
  <si>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</si>
  <si>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</si>
  <si>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</si>
  <si>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</si>
  <si>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</si>
  <si>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</si>
  <si>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</si>
  <si>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</si>
  <si>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</si>
  <si>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</si>
  <si>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</si>
  <si>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</si>
  <si>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</si>
  <si>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</si>
  <si>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</si>
  <si>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</si>
  <si>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</si>
  <si>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</si>
  <si>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</si>
  <si>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</si>
  <si>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</si>
  <si>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</si>
  <si>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</si>
  <si>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</si>
  <si>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</si>
  <si>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</si>
  <si>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</si>
  <si>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</si>
  <si>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</si>
  <si>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</si>
  <si>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</si>
  <si>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</si>
  <si>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</si>
  <si>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</si>
  <si>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</si>
  <si>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</si>
  <si>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</si>
  <si>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</si>
  <si>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</si>
  <si>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</si>
  <si>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</si>
  <si>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</si>
  <si>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</si>
  <si>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</si>
  <si>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</si>
  <si>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</si>
  <si>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</si>
  <si>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</si>
  <si>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</si>
  <si>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</si>
  <si>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</si>
  <si>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</si>
  <si>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</si>
  <si>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</si>
  <si>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</si>
  <si>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</si>
  <si>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</si>
  <si>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</si>
  <si>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</si>
  <si>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</si>
  <si>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</si>
  <si>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</si>
  <si>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</si>
  <si>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</si>
  <si>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</si>
  <si>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</si>
  <si>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</si>
  <si>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</si>
  <si>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</si>
  <si>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</si>
  <si>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</si>
  <si>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</si>
  <si>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</si>
  <si>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</si>
  <si>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</si>
  <si>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</si>
  <si>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</si>
  <si>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</si>
  <si>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</si>
  <si>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</si>
  <si>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</si>
  <si>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</si>
  <si>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</si>
  <si>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</si>
  <si>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</si>
  <si>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</si>
  <si>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</si>
  <si>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</si>
  <si>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</si>
  <si>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</si>
  <si>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</si>
  <si>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</si>
  <si>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</si>
  <si>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</si>
  <si>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</si>
  <si>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</si>
  <si>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</si>
  <si>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</si>
  <si>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</si>
  <si>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</si>
  <si>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</si>
  <si>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</si>
  <si>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</si>
  <si>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</si>
  <si>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</si>
  <si>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</si>
  <si>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</si>
  <si>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</si>
  <si>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</si>
  <si>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</si>
  <si>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</si>
  <si>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</si>
  <si>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</si>
  <si>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</si>
  <si>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</si>
  <si>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</si>
  <si>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</si>
  <si>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</si>
  <si>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</si>
  <si>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</si>
  <si>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</si>
  <si>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</si>
  <si>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</si>
  <si>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</si>
  <si>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</si>
  <si>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</si>
  <si>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</si>
  <si>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</si>
  <si>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</si>
  <si>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</si>
  <si>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</si>
  <si>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</si>
  <si>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</si>
  <si>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</si>
  <si>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</si>
  <si>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</si>
  <si>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</si>
  <si>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</si>
  <si>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</si>
  <si>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</si>
  <si>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</si>
  <si>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</si>
  <si>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</si>
  <si>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</si>
  <si>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</si>
  <si>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</si>
  <si>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</si>
  <si>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</si>
  <si>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</si>
  <si>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</si>
  <si>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</si>
  <si>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</si>
  <si>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</si>
  <si>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</si>
  <si>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</si>
  <si>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</si>
  <si>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</si>
  <si>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</si>
  <si>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</si>
  <si>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</si>
  <si>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</si>
  <si>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</si>
  <si>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</si>
  <si>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</si>
  <si>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</si>
  <si>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</si>
  <si>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</si>
  <si>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</si>
  <si>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</si>
  <si>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</si>
  <si>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</si>
  <si>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</si>
  <si>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</si>
  <si>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</si>
  <si>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</si>
  <si>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</si>
  <si>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</si>
  <si>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</si>
  <si>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</si>
  <si>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</si>
  <si>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</si>
  <si>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</si>
  <si>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</si>
  <si>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</si>
  <si>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</si>
  <si>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</si>
  <si>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</si>
  <si>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</si>
  <si>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</si>
  <si>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</si>
  <si>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</si>
  <si>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</si>
  <si>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</si>
  <si>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</si>
  <si>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</si>
  <si>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</si>
  <si>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</si>
  <si>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</si>
  <si>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</si>
  <si>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</si>
  <si>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</si>
  <si>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</si>
  <si>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</si>
  <si>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</si>
  <si>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</si>
  <si>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</si>
  <si>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</si>
  <si>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</si>
  <si>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</si>
  <si>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</si>
  <si>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</si>
  <si>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</si>
  <si>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</si>
  <si>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</si>
  <si>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</si>
  <si>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</si>
  <si>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</si>
  <si>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</si>
  <si>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</si>
  <si>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</si>
  <si>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</si>
  <si>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</si>
  <si>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</si>
  <si>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</si>
  <si>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</si>
  <si>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</si>
  <si>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</si>
  <si>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</si>
  <si>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</si>
  <si>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</si>
  <si>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</si>
  <si>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</si>
  <si>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</si>
  <si>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</si>
  <si>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</si>
  <si>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</si>
  <si>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</si>
  <si>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</si>
  <si>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</si>
  <si>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</si>
  <si>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</si>
  <si>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</si>
  <si>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</si>
  <si>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</si>
  <si>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</si>
  <si>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</si>
  <si>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</si>
  <si>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</si>
  <si>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</si>
  <si>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</si>
  <si>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</si>
  <si>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</si>
  <si>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</si>
  <si>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</si>
  <si>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</si>
  <si>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</si>
  <si>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</si>
  <si>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</si>
  <si>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</si>
  <si>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</si>
  <si>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</si>
  <si>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</si>
  <si>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</si>
  <si>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</si>
  <si>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</si>
  <si>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</si>
  <si>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</si>
  <si>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</si>
  <si>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</si>
  <si>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</si>
  <si>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</si>
  <si>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</si>
  <si>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</si>
  <si>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</si>
  <si>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</si>
  <si>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</si>
  <si>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</si>
  <si>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</si>
  <si>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</si>
  <si>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</si>
  <si>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</si>
  <si>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</si>
  <si>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</si>
  <si>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</si>
  <si>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</si>
  <si>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</si>
  <si>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</si>
  <si>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</si>
  <si>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</si>
  <si>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</si>
  <si>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</si>
  <si>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</si>
  <si>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</si>
  <si>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</si>
  <si>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</si>
  <si>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</si>
  <si>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</si>
  <si>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</si>
  <si>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</si>
  <si>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</si>
  <si>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</si>
  <si>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</si>
  <si>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</si>
  <si>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</si>
  <si>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</si>
  <si>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</si>
  <si>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</si>
  <si>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</si>
  <si>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</si>
  <si>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</si>
  <si>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</si>
  <si>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</si>
  <si>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</si>
  <si>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</si>
  <si>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</si>
  <si>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</si>
  <si>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</si>
  <si>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</si>
  <si>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</si>
  <si>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</si>
  <si>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</si>
  <si>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</si>
  <si>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</si>
  <si>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</si>
  <si>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</si>
  <si>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</si>
  <si>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</si>
  <si>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</si>
  <si>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</si>
  <si>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</si>
  <si>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</si>
  <si>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</si>
  <si>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</si>
  <si>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</si>
  <si>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</si>
  <si>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</si>
  <si>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</si>
  <si>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</si>
  <si>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</si>
  <si>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</si>
  <si>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</si>
  <si>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</si>
  <si>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</si>
  <si>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</si>
  <si>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</si>
  <si>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</si>
  <si>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</si>
  <si>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</si>
  <si>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</si>
  <si>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</si>
  <si>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</si>
  <si>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</si>
  <si>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</si>
  <si>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</si>
  <si>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</si>
  <si>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</si>
  <si>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</si>
  <si>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</si>
  <si>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</si>
  <si>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</si>
  <si>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</si>
  <si>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</si>
  <si>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</si>
  <si>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</si>
  <si>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</si>
  <si>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</si>
  <si>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</si>
  <si>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</si>
  <si>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</si>
  <si>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</si>
  <si>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</si>
  <si>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</si>
  <si>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</si>
  <si>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</si>
  <si>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</si>
  <si>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</si>
  <si>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</si>
  <si>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</si>
  <si>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</si>
  <si>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</si>
  <si>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</si>
  <si>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</si>
  <si>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</si>
  <si>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</si>
  <si>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</si>
  <si>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</si>
  <si>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</si>
  <si>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</si>
  <si>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</si>
  <si>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</si>
  <si>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</si>
  <si>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</si>
  <si>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</si>
  <si>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</si>
  <si>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</si>
  <si>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</si>
  <si>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</si>
  <si>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</si>
  <si>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</si>
  <si>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</si>
  <si>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</si>
  <si>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</si>
  <si>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</si>
  <si>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</si>
  <si>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</si>
  <si>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</si>
  <si>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</si>
  <si>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</si>
  <si>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</si>
  <si>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</si>
  <si>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</si>
  <si>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</si>
  <si>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</si>
  <si>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</si>
  <si>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</si>
  <si>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</si>
  <si>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</si>
  <si>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</si>
  <si>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</si>
  <si>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</si>
  <si>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</si>
  <si>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</si>
  <si>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</si>
  <si>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</si>
  <si>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</si>
  <si>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</si>
  <si>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</si>
  <si>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</si>
  <si>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</si>
  <si>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</si>
  <si>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</si>
  <si>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</si>
  <si>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</si>
  <si>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</si>
  <si>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</si>
  <si>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</si>
  <si>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</si>
  <si>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</si>
  <si>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</si>
  <si>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</si>
  <si>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</si>
  <si>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</si>
  <si>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</si>
  <si>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</si>
  <si>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</si>
  <si>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</si>
  <si>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</si>
  <si>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</si>
  <si>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</si>
  <si>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</si>
  <si>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</si>
  <si>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</si>
  <si>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</si>
  <si>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</si>
  <si>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</si>
  <si>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</si>
  <si>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</si>
  <si>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</si>
  <si>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</si>
  <si>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</si>
  <si>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</si>
  <si>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</si>
  <si>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</si>
  <si>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</si>
  <si>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</si>
  <si>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</si>
  <si>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</si>
  <si>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</si>
  <si>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</si>
  <si>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</si>
  <si>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</si>
  <si>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</si>
  <si>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</si>
  <si>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</si>
  <si>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</si>
  <si>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</si>
  <si>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</si>
  <si>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</si>
  <si>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</si>
  <si>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</si>
  <si>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</si>
  <si>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</si>
  <si>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</si>
  <si>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</si>
  <si>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</si>
  <si>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</si>
  <si>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</si>
  <si>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</si>
  <si>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</si>
  <si>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</si>
  <si>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</si>
  <si>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</si>
  <si>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</si>
  <si>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</si>
  <si>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</si>
  <si>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</si>
  <si>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</si>
  <si>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</si>
  <si>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</si>
  <si>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</si>
  <si>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</si>
  <si>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</si>
  <si>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</si>
  <si>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</si>
  <si>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</si>
  <si>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</si>
  <si>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</si>
  <si>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</si>
  <si>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</si>
  <si>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</si>
  <si>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</si>
  <si>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</si>
  <si>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</si>
  <si>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</si>
  <si>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</si>
  <si>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</si>
  <si>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</si>
  <si>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</si>
  <si>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</si>
  <si>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</si>
  <si>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</si>
  <si>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</si>
  <si>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</si>
  <si>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</si>
  <si>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</si>
  <si>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</si>
  <si>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</si>
  <si>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</si>
  <si>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</si>
  <si>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</si>
  <si>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</si>
  <si>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</si>
  <si>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</si>
  <si>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</si>
  <si>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</si>
  <si>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</si>
  <si>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</si>
  <si>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</si>
  <si>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</si>
  <si>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</si>
  <si>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</si>
  <si>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</si>
  <si>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</si>
  <si>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</si>
  <si>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</si>
  <si>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</si>
  <si>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</si>
  <si>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</si>
  <si>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</si>
  <si>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</si>
  <si>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</si>
  <si>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</si>
  <si>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</si>
  <si>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</si>
  <si>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</si>
  <si>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</si>
  <si>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</si>
  <si>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</si>
  <si>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</si>
  <si>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</si>
  <si>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</si>
  <si>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</si>
  <si>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</si>
  <si>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</si>
  <si>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</si>
  <si>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</si>
  <si>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</si>
  <si>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</si>
  <si>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</si>
  <si>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</si>
  <si>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</si>
  <si>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</si>
  <si>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</si>
  <si>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</si>
  <si>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</si>
  <si>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</si>
  <si>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</si>
  <si>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</si>
  <si>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</si>
  <si>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</si>
  <si>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</si>
  <si>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</si>
  <si>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</si>
  <si>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</si>
  <si>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</si>
  <si>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</si>
  <si>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</si>
  <si>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</si>
  <si>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</si>
  <si>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</si>
  <si>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</si>
  <si>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</si>
  <si>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</si>
  <si>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</si>
  <si>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</si>
  <si>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</si>
  <si>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</si>
  <si>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</si>
  <si>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</si>
  <si>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</si>
  <si>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</si>
  <si>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</si>
  <si>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</si>
  <si>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</si>
  <si>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</si>
  <si>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</si>
  <si>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</si>
  <si>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</si>
  <si>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</si>
  <si>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</si>
  <si>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</si>
  <si>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</si>
  <si>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</si>
  <si>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</si>
  <si>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</si>
  <si>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</si>
  <si>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</si>
  <si>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</si>
  <si>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</si>
  <si>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</si>
  <si>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</si>
  <si>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</si>
  <si>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</si>
  <si>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</si>
  <si>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</si>
  <si>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</si>
  <si>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</si>
  <si>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</si>
  <si>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</si>
  <si>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</si>
  <si>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</si>
  <si>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</si>
  <si>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</si>
  <si>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</si>
  <si>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</si>
  <si>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</si>
  <si>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</si>
  <si>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</si>
  <si>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</si>
  <si>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</si>
  <si>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</si>
  <si>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</si>
  <si>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</si>
  <si>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</si>
  <si>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</si>
  <si>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</si>
  <si>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</si>
  <si>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</si>
  <si>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</si>
  <si>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</si>
  <si>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</si>
  <si>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</si>
  <si>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</si>
  <si>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</si>
  <si>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</si>
  <si>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</si>
  <si>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</si>
  <si>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</si>
  <si>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</si>
  <si>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</si>
  <si>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</si>
  <si>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</si>
  <si>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</si>
  <si>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</si>
  <si>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</si>
  <si>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</si>
  <si>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</si>
  <si>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</si>
  <si>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</si>
  <si>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</si>
  <si>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</si>
  <si>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</si>
  <si>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</si>
  <si>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</si>
  <si>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</si>
  <si>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</si>
  <si>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</si>
  <si>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</si>
  <si>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</si>
  <si>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</si>
  <si>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</si>
  <si>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</si>
  <si>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</si>
  <si>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</si>
  <si>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</si>
  <si>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</si>
  <si>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</si>
  <si>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</si>
  <si>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</si>
  <si>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</si>
  <si>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</si>
  <si>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</si>
  <si>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</si>
  <si>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</si>
  <si>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</si>
  <si>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</si>
  <si>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</si>
  <si>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</si>
  <si>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</si>
  <si>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</si>
  <si>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</si>
  <si>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</si>
  <si>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</si>
  <si>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</si>
  <si>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</si>
  <si>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</si>
  <si>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</si>
  <si>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</si>
  <si>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</si>
  <si>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</si>
  <si>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</si>
  <si>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</si>
  <si>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</si>
  <si>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</si>
  <si>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</si>
  <si>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</si>
  <si>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</si>
  <si>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</si>
  <si>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</si>
  <si>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</si>
  <si>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</si>
  <si>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</si>
  <si>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</si>
  <si>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</si>
  <si>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</si>
  <si>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</si>
  <si>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</si>
  <si>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</si>
  <si>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</si>
  <si>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</si>
  <si>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</si>
  <si>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</si>
  <si>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</si>
  <si>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</si>
  <si>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</si>
  <si>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</si>
  <si>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</si>
  <si>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</si>
  <si>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</si>
  <si>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</si>
  <si>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</si>
  <si>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</si>
  <si>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</si>
  <si>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</si>
  <si>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</si>
  <si>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</si>
  <si>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</si>
  <si>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</si>
  <si>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</si>
  <si>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</si>
  <si>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</si>
  <si>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</si>
  <si>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</si>
  <si>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</si>
  <si>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</si>
  <si>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</si>
  <si>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</si>
  <si>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</si>
  <si>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</si>
  <si>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</si>
  <si>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</si>
  <si>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</si>
  <si>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</si>
  <si>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</si>
  <si>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</si>
  <si>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</si>
  <si>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</si>
  <si>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</si>
  <si>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</si>
  <si>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</si>
  <si>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</si>
  <si>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</si>
  <si>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</si>
  <si>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</si>
  <si>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</si>
  <si>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</si>
  <si>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</si>
  <si>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</si>
  <si>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</si>
  <si>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</si>
  <si>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</si>
  <si>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</si>
  <si>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</si>
  <si>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</si>
  <si>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</si>
  <si>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</si>
  <si>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</si>
  <si>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</si>
  <si>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</si>
  <si>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</si>
  <si>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</si>
  <si>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</si>
  <si>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</si>
  <si>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</si>
  <si>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</si>
  <si>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</si>
  <si>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</si>
  <si>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</si>
  <si>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</si>
  <si>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</si>
  <si>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</si>
  <si>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</si>
  <si>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</si>
  <si>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</si>
  <si>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</si>
  <si>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</si>
  <si>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</si>
  <si>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</si>
  <si>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</si>
  <si>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</si>
  <si>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</si>
  <si>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</si>
  <si>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</si>
  <si>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</si>
  <si>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</si>
  <si>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</si>
  <si>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</si>
  <si>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</si>
  <si>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</si>
  <si>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</si>
  <si>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</si>
  <si>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</si>
  <si>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</si>
  <si>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</si>
  <si>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</si>
  <si>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</si>
  <si>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</si>
  <si>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</si>
  <si>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</si>
  <si>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</si>
  <si>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</si>
  <si>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</si>
  <si>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</si>
  <si>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</si>
  <si>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</si>
  <si>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</si>
  <si>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</si>
  <si>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</si>
  <si>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</si>
  <si>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</si>
  <si>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</si>
  <si>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</si>
  <si>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</si>
  <si>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</si>
  <si>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</si>
  <si>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</si>
  <si>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</si>
  <si>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</si>
  <si>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</si>
  <si>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</si>
  <si>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</si>
  <si>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</si>
  <si>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</si>
  <si>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</si>
  <si>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</si>
  <si>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</si>
  <si>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</si>
  <si>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</si>
  <si>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</si>
  <si>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</si>
  <si>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</si>
  <si>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</si>
  <si>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</si>
  <si>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</si>
  <si>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</si>
  <si>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</si>
  <si>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</si>
  <si>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</si>
  <si>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</si>
  <si>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</si>
  <si>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</si>
  <si>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</si>
  <si>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</si>
  <si>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</si>
  <si>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</si>
  <si>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</si>
  <si>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</si>
  <si>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</si>
  <si>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</si>
  <si>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</si>
  <si>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</si>
  <si>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</si>
  <si>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</si>
  <si>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</si>
  <si>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</si>
  <si>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</si>
  <si>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</si>
  <si>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</si>
  <si>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</si>
  <si>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</si>
  <si>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</si>
  <si>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</si>
  <si>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</si>
  <si>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</si>
  <si>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</si>
  <si>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</si>
  <si>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</si>
  <si>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</si>
  <si>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</si>
  <si>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</si>
  <si>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</si>
  <si>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</si>
  <si>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</si>
  <si>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</si>
  <si>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</si>
  <si>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</si>
  <si>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</si>
  <si>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</si>
  <si>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</si>
  <si>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</si>
  <si>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</si>
  <si>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</si>
  <si>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</si>
  <si>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</si>
  <si>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</si>
  <si>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</si>
  <si>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</si>
  <si>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</si>
  <si>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</si>
  <si>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</si>
  <si>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</si>
  <si>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</si>
  <si>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</si>
  <si>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</si>
  <si>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</si>
  <si>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</si>
  <si>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</si>
  <si>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</si>
  <si>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</si>
  <si>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</si>
  <si>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</si>
  <si>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</si>
  <si>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</si>
  <si>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</si>
  <si>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</si>
  <si>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</si>
  <si>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</si>
  <si>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</si>
  <si>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</si>
  <si>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</si>
  <si>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</si>
  <si>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</si>
  <si>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</si>
  <si>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</si>
  <si>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</si>
  <si>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</si>
  <si>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</si>
  <si>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</si>
  <si>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</si>
  <si>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</si>
  <si>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</si>
  <si>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</si>
  <si>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</si>
  <si>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</si>
  <si>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</si>
  <si>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</si>
  <si>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</si>
  <si>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</si>
  <si>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</si>
  <si>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</si>
  <si>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</si>
  <si>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</si>
  <si>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</si>
  <si>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</si>
  <si>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</si>
  <si>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</si>
  <si>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</si>
  <si>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</si>
  <si>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</si>
  <si>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</si>
  <si>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</si>
  <si>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</si>
  <si>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</si>
  <si>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</si>
  <si>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</si>
  <si>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</si>
  <si>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</si>
  <si>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</si>
  <si>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</si>
  <si>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</si>
  <si>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</si>
  <si>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</si>
  <si>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</si>
  <si>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</si>
  <si>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</si>
  <si>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</si>
  <si>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</si>
  <si>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</si>
  <si>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</si>
  <si>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</si>
  <si>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</si>
  <si>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</si>
  <si>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</si>
  <si>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</si>
  <si>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</si>
  <si>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</si>
  <si>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</si>
  <si>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</si>
  <si>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</si>
  <si>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</si>
  <si>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</si>
  <si>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</si>
  <si>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</si>
  <si>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</si>
  <si>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</si>
  <si>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</si>
  <si>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</si>
  <si>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</si>
  <si>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</si>
  <si>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</si>
  <si>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</si>
  <si>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</si>
  <si>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</si>
  <si>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</si>
  <si>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</si>
  <si>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</si>
  <si>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</si>
  <si>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</si>
  <si>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</si>
  <si>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</si>
  <si>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</si>
  <si>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</si>
  <si>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</si>
  <si>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</si>
  <si>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</si>
  <si>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</si>
  <si>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</si>
  <si>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</si>
  <si>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</si>
  <si>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</si>
  <si>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</si>
  <si>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</si>
  <si>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</si>
  <si>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</si>
  <si>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</si>
  <si>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</si>
  <si>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</si>
  <si>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</si>
  <si>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</si>
  <si>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</si>
  <si>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</si>
  <si>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</si>
  <si>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</si>
  <si>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</si>
  <si>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</si>
  <si>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</si>
  <si>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</si>
  <si>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</si>
  <si>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</si>
  <si>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</si>
  <si>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</si>
  <si>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</si>
  <si>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</si>
  <si>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</si>
  <si>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</si>
  <si>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</si>
  <si>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</si>
  <si>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</si>
  <si>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</si>
  <si>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</si>
  <si>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</si>
  <si>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</si>
  <si>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</si>
  <si>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</si>
  <si>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</si>
  <si>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</si>
  <si>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</si>
  <si>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</si>
  <si>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</si>
  <si>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</si>
  <si>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</si>
  <si>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</si>
  <si>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</si>
  <si>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</si>
  <si>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</si>
  <si>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</si>
  <si>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</si>
  <si>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</si>
  <si>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</si>
  <si>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</si>
  <si>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</si>
  <si>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</si>
  <si>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</si>
  <si>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</si>
  <si>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</si>
  <si>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</si>
  <si>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</si>
  <si>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</si>
  <si>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</si>
  <si>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</si>
  <si>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</si>
  <si>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</si>
  <si>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</si>
  <si>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</si>
  <si>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</si>
  <si>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</si>
  <si>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</si>
  <si>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</si>
  <si>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</si>
  <si>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</si>
  <si>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</si>
  <si>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</si>
  <si>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</si>
  <si>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</si>
  <si>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</si>
  <si>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</si>
  <si>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</si>
  <si>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</si>
  <si>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</si>
  <si>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</si>
  <si>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</si>
  <si>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</si>
  <si>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</si>
  <si>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</si>
  <si>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</si>
  <si>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</si>
  <si>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</si>
  <si>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</si>
  <si>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</si>
  <si>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</si>
  <si>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</si>
  <si>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</si>
  <si>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</si>
  <si>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</si>
  <si>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</si>
  <si>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</si>
  <si>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</si>
  <si>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</si>
  <si>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</si>
  <si>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</si>
  <si>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</si>
  <si>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</si>
  <si>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</si>
  <si>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</si>
  <si>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</si>
  <si>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</si>
  <si>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</si>
  <si>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</si>
  <si>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</si>
  <si>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</si>
  <si>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</si>
  <si>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</si>
  <si>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</si>
  <si>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</si>
  <si>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</si>
  <si>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</si>
  <si>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</si>
  <si>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</si>
  <si>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</si>
  <si>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</si>
  <si>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</si>
  <si>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</si>
  <si>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</si>
  <si>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</si>
  <si>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</si>
  <si>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</si>
  <si>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</si>
  <si>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</si>
  <si>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</si>
  <si>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</si>
  <si>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</si>
  <si>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</si>
  <si>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</si>
  <si>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</si>
  <si>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</si>
  <si>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</si>
  <si>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</si>
  <si>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</si>
  <si>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</si>
  <si>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</si>
  <si>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</si>
  <si>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</si>
  <si>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</si>
  <si>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</si>
  <si>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</si>
  <si>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</si>
  <si>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</si>
  <si>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</si>
  <si>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</si>
  <si>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</si>
  <si>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</si>
  <si>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</si>
  <si>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</si>
  <si>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</si>
  <si>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</si>
  <si>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</si>
  <si>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</si>
  <si>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</si>
  <si>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</si>
  <si>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</si>
  <si>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</si>
  <si>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</si>
  <si>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</si>
  <si>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</si>
  <si>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</si>
  <si>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</si>
  <si>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</si>
  <si>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</si>
  <si>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</si>
  <si>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</si>
  <si>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</si>
  <si>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</si>
  <si>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</si>
  <si>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</si>
  <si>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</si>
  <si>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</si>
  <si>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</si>
  <si>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</si>
  <si>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</si>
  <si>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</si>
  <si>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</si>
  <si>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</si>
  <si>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</si>
  <si>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</si>
  <si>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</si>
  <si>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</si>
  <si>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</si>
  <si>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</si>
  <si>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</si>
  <si>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</si>
  <si>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</si>
  <si>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</si>
  <si>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</si>
  <si>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</si>
  <si>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</si>
  <si>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</si>
  <si>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</si>
  <si>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</si>
  <si>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</si>
  <si>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</si>
  <si>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</si>
  <si>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</si>
  <si>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</si>
  <si>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</si>
  <si>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</si>
  <si>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</si>
  <si>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</si>
  <si>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</si>
  <si>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</si>
  <si>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</si>
  <si>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</si>
  <si>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</si>
  <si>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</si>
  <si>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</si>
  <si>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</si>
  <si>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</si>
  <si>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</si>
  <si>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</si>
  <si>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</si>
  <si>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</si>
  <si>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</si>
  <si>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</si>
  <si>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</si>
  <si>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</si>
  <si>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</si>
  <si>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</si>
  <si>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</si>
  <si>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</si>
  <si>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</si>
  <si>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</si>
  <si>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</si>
  <si>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</si>
  <si>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</si>
  <si>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</si>
  <si>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</si>
  <si>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</si>
  <si>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</si>
  <si>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</si>
  <si>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</si>
  <si>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</si>
  <si>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</si>
  <si>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</si>
  <si>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</si>
  <si>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</si>
  <si>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</si>
  <si>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</si>
  <si>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</si>
  <si>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</si>
  <si>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</si>
  <si>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</si>
  <si>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</si>
  <si>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</si>
  <si>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</si>
  <si>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</si>
  <si>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</si>
  <si>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</si>
  <si>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</si>
  <si>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</si>
  <si>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</si>
  <si>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</si>
  <si>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</si>
  <si>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</si>
  <si>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</si>
  <si>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</si>
  <si>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</si>
  <si>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</si>
  <si>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</si>
  <si>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</si>
  <si>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</si>
  <si>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</si>
  <si>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</si>
  <si>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</si>
  <si>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</si>
  <si>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</si>
  <si>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</si>
  <si>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</si>
  <si>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</si>
  <si>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</si>
  <si>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</si>
  <si>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</si>
  <si>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</si>
  <si>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</si>
  <si>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</si>
  <si>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</si>
  <si>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</si>
  <si>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</si>
  <si>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</si>
  <si>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</si>
  <si>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</si>
  <si>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</si>
  <si>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</si>
  <si>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</si>
  <si>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</si>
  <si>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</si>
  <si>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</si>
  <si>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</si>
  <si>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</si>
  <si>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</si>
  <si>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</si>
  <si>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</si>
  <si>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</si>
  <si>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</si>
  <si>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</si>
  <si>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</si>
  <si>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</si>
  <si>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</si>
  <si>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</si>
  <si>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</si>
  <si>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</si>
  <si>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</si>
  <si>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</si>
  <si>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</si>
  <si>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</si>
  <si>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</si>
  <si>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</si>
  <si>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</si>
  <si>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</si>
  <si>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</si>
  <si>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</si>
  <si>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</si>
  <si>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</si>
  <si>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</si>
  <si>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</si>
  <si>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</si>
  <si>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</si>
  <si>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</si>
  <si>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</si>
  <si>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</si>
  <si>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</si>
  <si>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</si>
  <si>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</si>
  <si>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</si>
  <si>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</si>
  <si>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</si>
  <si>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</si>
  <si>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</si>
  <si>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</si>
  <si>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</si>
  <si>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</si>
  <si>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</si>
  <si>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</si>
  <si>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</si>
  <si>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</si>
  <si>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</si>
  <si>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</si>
  <si>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</si>
  <si>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</si>
  <si>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</si>
  <si>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</si>
  <si>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</si>
  <si>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</si>
  <si>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</si>
  <si>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</si>
  <si>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</si>
  <si>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</si>
  <si>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</si>
  <si>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</si>
  <si>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</si>
  <si>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</si>
  <si>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</si>
  <si>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</si>
  <si>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</si>
  <si>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</si>
  <si>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</si>
  <si>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</si>
  <si>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</si>
  <si>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</si>
  <si>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</si>
  <si>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</si>
  <si>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</si>
  <si>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</si>
  <si>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</si>
  <si>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</si>
  <si>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</si>
  <si>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</si>
  <si>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</si>
  <si>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</si>
  <si>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</si>
  <si>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</si>
  <si>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</si>
  <si>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</si>
  <si>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</si>
  <si>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</si>
  <si>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</si>
  <si>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</si>
  <si>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</si>
  <si>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</si>
  <si>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</si>
  <si>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</si>
  <si>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</si>
  <si>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</si>
  <si>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</si>
  <si>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</si>
  <si>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</si>
  <si>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</si>
  <si>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</si>
  <si>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</si>
  <si>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</si>
  <si>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</si>
  <si>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</si>
  <si>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</si>
  <si>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</si>
  <si>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</si>
  <si>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</si>
  <si>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</si>
  <si>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</si>
  <si>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</si>
  <si>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</si>
  <si>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</si>
  <si>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</si>
  <si>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</si>
  <si>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</si>
  <si>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</si>
  <si>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</si>
  <si>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</si>
  <si>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</si>
  <si>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</si>
  <si>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</si>
  <si>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</si>
  <si>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</si>
  <si>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</si>
  <si>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</si>
  <si>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</si>
  <si>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</si>
  <si>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</si>
  <si>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</si>
  <si>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</si>
  <si>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</si>
  <si>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</si>
  <si>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</si>
  <si>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</si>
  <si>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</si>
  <si>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</si>
  <si>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</si>
  <si>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</si>
  <si>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</si>
  <si>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</si>
  <si>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</si>
  <si>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</si>
  <si>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</si>
  <si>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</si>
  <si>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</si>
  <si>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</si>
  <si>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</si>
  <si>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</si>
  <si>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</si>
  <si>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</si>
  <si>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</si>
  <si>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</si>
  <si>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</si>
  <si>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</si>
  <si>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</si>
  <si>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</si>
  <si>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</si>
  <si>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</si>
  <si>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</si>
  <si>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</si>
  <si>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</si>
  <si>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</si>
  <si>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</si>
  <si>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</si>
  <si>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</si>
  <si>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</si>
  <si>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</si>
  <si>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</si>
  <si>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</si>
  <si>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</si>
  <si>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</si>
  <si>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</si>
  <si>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</si>
  <si>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</si>
  <si>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</si>
  <si>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</si>
  <si>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</si>
  <si>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</si>
  <si>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</si>
  <si>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</si>
  <si>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</si>
  <si>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</si>
  <si>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</si>
  <si>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</si>
  <si>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</si>
  <si>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</si>
  <si>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</si>
  <si>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</si>
  <si>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</si>
  <si>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</si>
  <si>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</si>
  <si>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</si>
  <si>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</si>
  <si>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</si>
  <si>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</si>
  <si>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</si>
  <si>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</si>
  <si>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</si>
  <si>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</si>
  <si>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</si>
  <si>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</si>
  <si>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</si>
  <si>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</si>
  <si>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</si>
  <si>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</si>
  <si>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</si>
  <si>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</si>
  <si>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</si>
  <si>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</si>
  <si>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</si>
  <si>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</si>
  <si>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</si>
  <si>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</si>
  <si>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</si>
  <si>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</si>
  <si>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</si>
  <si>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</si>
  <si>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</si>
  <si>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</si>
  <si>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</si>
  <si>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</si>
  <si>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</si>
  <si>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</si>
  <si>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</si>
  <si>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</si>
  <si>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</si>
  <si>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</si>
  <si>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</si>
  <si>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</si>
  <si>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</si>
  <si>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</si>
  <si>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</si>
  <si>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</si>
  <si>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</si>
  <si>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</si>
  <si>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</si>
  <si>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</si>
  <si>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</si>
  <si>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</si>
  <si>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</si>
  <si>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</si>
  <si>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</si>
  <si>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</si>
  <si>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</si>
  <si>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</si>
  <si>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</si>
  <si>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</si>
  <si>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</si>
  <si>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</si>
  <si>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</si>
  <si>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</si>
  <si>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</si>
  <si>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</si>
  <si>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</si>
  <si>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</si>
  <si>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</si>
  <si>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</si>
  <si>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</si>
  <si>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</si>
  <si>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</si>
  <si>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</si>
  <si>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</si>
  <si>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</si>
  <si>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</si>
  <si>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</si>
  <si>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</si>
  <si>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</si>
  <si>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</si>
  <si>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</si>
  <si>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</si>
  <si>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</si>
  <si>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</si>
  <si>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</si>
  <si>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</si>
  <si>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</si>
  <si>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</si>
  <si>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</si>
  <si>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</si>
  <si>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</si>
  <si>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</si>
  <si>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</si>
  <si>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</si>
  <si>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</si>
  <si>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</si>
  <si>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</si>
  <si>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</si>
  <si>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</si>
  <si>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</si>
  <si>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</si>
  <si>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</si>
  <si>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</si>
  <si>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</si>
  <si>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</si>
  <si>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</si>
  <si>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</si>
  <si>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</si>
  <si>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</si>
  <si>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</si>
  <si>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</si>
  <si>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</si>
  <si>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</si>
  <si>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</si>
  <si>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</si>
  <si>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</si>
  <si>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</si>
  <si>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</si>
  <si>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</si>
  <si>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</si>
  <si>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</si>
  <si>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</si>
  <si>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</si>
  <si>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</si>
  <si>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</si>
  <si>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</si>
  <si>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</si>
  <si>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</si>
  <si>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</si>
  <si>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</si>
  <si>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</si>
  <si>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</si>
  <si>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</si>
  <si>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</si>
  <si>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</si>
  <si>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</si>
  <si>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</si>
  <si>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</si>
  <si>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</si>
  <si>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</si>
  <si>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</si>
  <si>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</si>
  <si>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</si>
  <si>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</si>
  <si>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</si>
  <si>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</si>
  <si>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</si>
  <si>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</si>
  <si>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</si>
  <si>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</si>
  <si>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</si>
  <si>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</si>
  <si>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</si>
  <si>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</si>
  <si>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</si>
  <si>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</si>
  <si>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</si>
  <si>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</si>
  <si>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</si>
  <si>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</si>
  <si>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</si>
  <si>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</si>
  <si>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</si>
  <si>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</si>
  <si>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</si>
  <si>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</si>
  <si>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</si>
  <si>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</si>
  <si>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</si>
  <si>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</si>
  <si>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</si>
  <si>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</si>
  <si>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</si>
  <si>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</si>
  <si>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</si>
  <si>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</si>
  <si>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</si>
  <si>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</si>
  <si>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</si>
  <si>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</si>
  <si>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</si>
  <si>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</si>
  <si>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</si>
  <si>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</si>
  <si>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</si>
  <si>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</si>
  <si>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</si>
  <si>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</si>
  <si>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</si>
  <si>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</si>
  <si>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</si>
  <si>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</si>
  <si>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</si>
  <si>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</si>
  <si>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</si>
  <si>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</si>
  <si>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</si>
  <si>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</si>
  <si>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</si>
  <si>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</si>
  <si>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</si>
  <si>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</si>
  <si>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</si>
  <si>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</si>
  <si>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</si>
  <si>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</si>
  <si>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</si>
  <si>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</si>
  <si>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</si>
  <si>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</si>
  <si>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</si>
  <si>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</si>
  <si>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</si>
  <si>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</si>
  <si>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</si>
  <si>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</si>
  <si>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</si>
  <si>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</si>
  <si>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</si>
  <si>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</si>
  <si>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</si>
  <si>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</si>
  <si>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</si>
  <si>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</si>
  <si>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</si>
  <si>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</si>
  <si>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</si>
  <si>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</si>
  <si>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</si>
  <si>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</si>
  <si>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</si>
  <si>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</si>
  <si>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</si>
  <si>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</si>
  <si>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</si>
  <si>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</si>
  <si>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</si>
  <si>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</si>
  <si>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</si>
  <si>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</si>
  <si>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</si>
  <si>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</si>
  <si>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</si>
  <si>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</si>
  <si>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</si>
  <si>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</si>
  <si>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</si>
  <si>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</si>
  <si>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</si>
  <si>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</si>
  <si>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</si>
  <si>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</si>
  <si>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</si>
  <si>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</si>
  <si>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</si>
  <si>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</si>
  <si>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</si>
  <si>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</si>
  <si>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</si>
  <si>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</si>
  <si>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</si>
  <si>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</si>
  <si>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</si>
  <si>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</si>
  <si>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</si>
  <si>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</si>
  <si>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</si>
  <si>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</si>
  <si>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</si>
  <si>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</si>
  <si>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</si>
  <si>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</si>
  <si>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</si>
  <si>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</si>
  <si>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</si>
  <si>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</si>
  <si>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</si>
  <si>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</si>
  <si>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</si>
  <si>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</si>
  <si>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</si>
  <si>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</si>
  <si>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</si>
  <si>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</si>
  <si>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</si>
  <si>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</si>
  <si>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</si>
  <si>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</si>
  <si>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</si>
  <si>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</si>
  <si>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</si>
  <si>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</si>
  <si>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</si>
  <si>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</si>
  <si>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</si>
  <si>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</si>
  <si>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</si>
  <si>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</si>
  <si>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</si>
  <si>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</si>
  <si>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</si>
  <si>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</si>
  <si>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</si>
  <si>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</si>
  <si>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</si>
  <si>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</si>
  <si>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</si>
  <si>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</si>
  <si>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</si>
  <si>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</si>
  <si>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</si>
  <si>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</si>
  <si>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</si>
  <si>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</si>
  <si>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</si>
  <si>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</si>
  <si>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</si>
  <si>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</si>
  <si>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</si>
  <si>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</si>
  <si>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</si>
  <si>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</si>
  <si>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</si>
  <si>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</si>
  <si>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</si>
  <si>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</si>
  <si>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</si>
  <si>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</si>
  <si>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</si>
  <si>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</si>
  <si>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</si>
  <si>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</si>
  <si>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</si>
  <si>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</si>
  <si>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</si>
  <si>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</si>
  <si>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</si>
  <si>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</si>
  <si>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</si>
  <si>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</si>
  <si>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</si>
  <si>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</si>
  <si>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</si>
  <si>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</si>
  <si>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</si>
  <si>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</si>
  <si>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</si>
  <si>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</si>
  <si>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</si>
  <si>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</si>
  <si>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</si>
  <si>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</si>
  <si>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</si>
  <si>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</si>
  <si>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</si>
  <si>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</si>
  <si>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</si>
  <si>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</si>
  <si>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</si>
  <si>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</si>
  <si>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</si>
  <si>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</si>
  <si>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</si>
  <si>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</si>
  <si>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</si>
  <si>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</si>
  <si>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</si>
  <si>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</si>
  <si>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</si>
  <si>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</si>
  <si>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</si>
  <si>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</si>
  <si>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</si>
  <si>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</si>
  <si>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</si>
  <si>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</si>
  <si>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</si>
  <si>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</si>
  <si>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</si>
  <si>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</si>
  <si>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</si>
  <si>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</si>
  <si>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</si>
  <si>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</si>
  <si>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</si>
  <si>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</si>
  <si>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</si>
  <si>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</si>
  <si>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</si>
  <si>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</si>
  <si>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</si>
  <si>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</si>
  <si>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</si>
  <si>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</si>
  <si>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</si>
  <si>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</si>
  <si>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</si>
  <si>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</si>
  <si>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</si>
  <si>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</si>
  <si>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</si>
  <si>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</si>
  <si>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</si>
  <si>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</si>
  <si>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</si>
  <si>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</si>
  <si>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</si>
  <si>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</si>
  <si>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</si>
  <si>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</si>
  <si>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</si>
  <si>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</si>
  <si>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</si>
  <si>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</si>
  <si>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</si>
  <si>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</si>
  <si>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</si>
  <si>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</si>
  <si>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</si>
  <si>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</si>
  <si>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</si>
  <si>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</si>
  <si>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</si>
  <si>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</si>
  <si>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</si>
  <si>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</si>
  <si>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</si>
  <si>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</si>
  <si>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</si>
  <si>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</si>
  <si>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</si>
  <si>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</si>
  <si>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</si>
  <si>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</si>
  <si>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</si>
  <si>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</si>
  <si>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</si>
  <si>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</si>
  <si>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</si>
  <si>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</si>
  <si>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</si>
  <si>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</si>
  <si>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</si>
  <si>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</si>
  <si>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</si>
  <si>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</si>
  <si>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</si>
  <si>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</si>
  <si>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</si>
  <si>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</si>
  <si>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</si>
  <si>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</si>
  <si>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</si>
  <si>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</si>
  <si>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</si>
  <si>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</si>
  <si>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</si>
  <si>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</si>
  <si>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</si>
  <si>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</si>
  <si>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</si>
  <si>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</si>
  <si>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</si>
  <si>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</si>
  <si>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</si>
  <si>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</si>
  <si>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</si>
  <si>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</si>
  <si>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</si>
  <si>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</si>
  <si>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</si>
  <si>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</si>
  <si>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</si>
  <si>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</si>
  <si>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</si>
  <si>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</si>
  <si>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</si>
  <si>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</si>
  <si>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</si>
  <si>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</si>
  <si>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</si>
  <si>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</si>
  <si>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</si>
  <si>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</si>
  <si>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</si>
  <si>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</si>
  <si>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</si>
  <si>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</si>
  <si>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</si>
  <si>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</si>
  <si>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</si>
  <si>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</si>
  <si>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</si>
  <si>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</si>
  <si>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</si>
  <si>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</si>
  <si>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</si>
  <si>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</si>
  <si>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</si>
  <si>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</si>
  <si>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</si>
  <si>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</si>
  <si>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</si>
  <si>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</si>
  <si>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</si>
  <si>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</si>
  <si>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</si>
  <si>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</si>
  <si>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</si>
  <si>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</si>
  <si>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</si>
  <si>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</si>
  <si>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</si>
  <si>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</si>
  <si>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</si>
  <si>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</si>
  <si>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</si>
  <si>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</si>
  <si>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</si>
  <si>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</si>
  <si>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</si>
  <si>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</si>
  <si>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</si>
  <si>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</si>
  <si>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</si>
  <si>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</si>
  <si>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</si>
  <si>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</si>
  <si>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</si>
  <si>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</si>
  <si>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</si>
  <si>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</si>
  <si>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</si>
  <si>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</si>
  <si>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</si>
  <si>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</si>
  <si>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</si>
  <si>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</si>
  <si>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</si>
  <si>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</si>
  <si>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</si>
  <si>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</si>
  <si>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</si>
  <si>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</si>
  <si>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</si>
  <si>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</si>
  <si>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</si>
  <si>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</si>
  <si>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</si>
  <si>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</si>
  <si>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</si>
  <si>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</si>
  <si>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</si>
  <si>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</si>
  <si>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</si>
  <si>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</si>
  <si>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</si>
  <si>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</si>
  <si>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</si>
  <si>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</si>
  <si>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</si>
  <si>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</si>
  <si>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</si>
  <si>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</si>
  <si>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</si>
  <si>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</si>
  <si>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</si>
  <si>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</si>
  <si>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</si>
  <si>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</si>
  <si>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</si>
  <si>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</si>
  <si>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</si>
  <si>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</si>
  <si>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</si>
  <si>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</si>
  <si>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</si>
  <si>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</si>
  <si>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</si>
  <si>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</si>
  <si>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</si>
  <si>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</si>
  <si>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</si>
  <si>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</si>
  <si>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</si>
  <si>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</si>
  <si>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</si>
  <si>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</si>
  <si>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</si>
  <si>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</si>
  <si>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</si>
  <si>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</si>
  <si>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</si>
  <si>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</si>
  <si>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</si>
  <si>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</si>
  <si>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</si>
  <si>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</si>
  <si>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</si>
  <si>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</si>
  <si>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</si>
  <si>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</si>
  <si>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</si>
  <si>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</si>
  <si>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</si>
  <si>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</si>
  <si>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</si>
  <si>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</si>
  <si>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</si>
  <si>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</si>
  <si>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</si>
  <si>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</si>
  <si>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</si>
  <si>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</si>
  <si>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</si>
  <si>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</si>
  <si>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</si>
  <si>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</si>
  <si>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</si>
  <si>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</si>
  <si>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</si>
  <si>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</si>
  <si>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</si>
  <si>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</si>
  <si>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</si>
  <si>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</si>
  <si>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</si>
  <si>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</si>
  <si>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</si>
  <si>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</si>
  <si>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</si>
  <si>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</si>
  <si>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</si>
  <si>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</si>
  <si>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</si>
  <si>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</si>
  <si>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</si>
  <si>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</si>
  <si>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</si>
  <si>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</si>
  <si>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</si>
  <si>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</si>
  <si>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</si>
  <si>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</si>
  <si>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</si>
  <si>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</si>
  <si>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</si>
  <si>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</si>
  <si>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</si>
  <si>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</si>
  <si>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</si>
  <si>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</si>
  <si>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</si>
  <si>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</si>
  <si>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</si>
  <si>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</si>
  <si>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</si>
  <si>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</si>
  <si>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</si>
  <si>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</si>
  <si>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</si>
  <si>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</si>
  <si>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</si>
  <si>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</si>
  <si>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</si>
  <si>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</si>
  <si>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</si>
  <si>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</si>
  <si>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</si>
  <si>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</si>
  <si>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</si>
  <si>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</si>
  <si>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</si>
  <si>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</si>
  <si>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</si>
  <si>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</si>
  <si>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</si>
  <si>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</si>
  <si>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</si>
  <si>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</si>
  <si>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</si>
  <si>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</si>
  <si>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</si>
  <si>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</si>
  <si>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</si>
  <si>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</si>
  <si>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</si>
  <si>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</si>
  <si>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</si>
  <si>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</si>
  <si>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</si>
  <si>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</si>
  <si>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</si>
  <si>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</si>
  <si>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</si>
  <si>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</si>
  <si>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</si>
  <si>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</si>
  <si>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</si>
  <si>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</si>
  <si>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</si>
  <si>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</si>
  <si>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</si>
  <si>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</si>
  <si>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</si>
  <si>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</si>
  <si>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</si>
  <si>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</si>
  <si>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</si>
  <si>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</si>
  <si>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</si>
  <si>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</si>
  <si>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</si>
  <si>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</si>
  <si>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</si>
  <si>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</si>
  <si>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</si>
  <si>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</si>
  <si>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</si>
  <si>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</si>
  <si>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</si>
  <si>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</si>
  <si>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</si>
  <si>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</si>
  <si>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</si>
  <si>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</si>
  <si>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</si>
  <si>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</si>
  <si>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</si>
  <si>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</si>
  <si>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</si>
  <si>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</si>
  <si>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</si>
  <si>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</si>
  <si>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</si>
  <si>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</si>
  <si>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</si>
  <si>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</si>
  <si>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</si>
  <si>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</si>
  <si>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</si>
  <si>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</si>
  <si>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</si>
  <si>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</si>
  <si>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</si>
  <si>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</si>
  <si>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</si>
  <si>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</si>
  <si>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</si>
  <si>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</si>
  <si>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</si>
  <si>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</si>
  <si>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</si>
  <si>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</si>
  <si>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</si>
  <si>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</si>
  <si>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</si>
  <si>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</si>
  <si>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</si>
  <si>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</si>
  <si>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</si>
  <si>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</si>
  <si>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</si>
  <si>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</si>
  <si>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</si>
  <si>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</si>
  <si>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</si>
  <si>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</si>
  <si>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</si>
  <si>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</si>
  <si>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</si>
  <si>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</si>
  <si>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</si>
  <si>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</si>
  <si>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</si>
  <si>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</si>
  <si>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</si>
  <si>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</si>
  <si>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</si>
  <si>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</si>
  <si>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</si>
  <si>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</si>
  <si>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</si>
  <si>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</si>
  <si>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</si>
  <si>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</si>
  <si>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</si>
  <si>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</si>
  <si>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</si>
  <si>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</si>
  <si>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</si>
  <si>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</si>
  <si>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</si>
  <si>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</si>
  <si>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</si>
  <si>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</si>
  <si>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</si>
  <si>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</si>
  <si>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</si>
  <si>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</si>
  <si>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</si>
  <si>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</si>
  <si>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</si>
  <si>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</si>
  <si>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</si>
  <si>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</si>
  <si>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</si>
  <si>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</si>
  <si>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</si>
  <si>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</si>
  <si>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</si>
  <si>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</si>
  <si>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</si>
  <si>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</si>
  <si>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</si>
  <si>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</si>
  <si>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</si>
  <si>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</si>
  <si>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</si>
  <si>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</si>
  <si>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</si>
  <si>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</si>
  <si>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</si>
  <si>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</si>
  <si>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</si>
  <si>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</si>
  <si>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</si>
  <si>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</si>
  <si>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</si>
  <si>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</si>
  <si>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</si>
  <si>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</si>
  <si>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</si>
  <si>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</si>
  <si>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</si>
  <si>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</si>
  <si>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</si>
  <si>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</si>
  <si>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</si>
  <si>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</si>
  <si>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</si>
  <si>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</si>
  <si>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</si>
  <si>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</si>
  <si>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</si>
  <si>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</si>
  <si>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</si>
  <si>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</si>
  <si>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</si>
  <si>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</si>
  <si>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</si>
  <si>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</si>
  <si>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</si>
  <si>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</si>
  <si>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</si>
  <si>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</si>
  <si>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</si>
  <si>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</si>
  <si>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</si>
  <si>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</si>
  <si>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</si>
  <si>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</si>
  <si>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</si>
  <si>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</si>
  <si>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</si>
  <si>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</si>
  <si>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</si>
  <si>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</si>
  <si>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</si>
  <si>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</si>
  <si>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</si>
  <si>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</si>
  <si>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</si>
  <si>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</si>
  <si>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</si>
  <si>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</si>
  <si>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</si>
  <si>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</si>
  <si>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</si>
  <si>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</si>
  <si>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</si>
  <si>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</si>
  <si>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</si>
  <si>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</si>
  <si>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</si>
  <si>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</si>
  <si>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</si>
  <si>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</si>
  <si>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</si>
  <si>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</si>
  <si>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</si>
  <si>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</si>
  <si>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</si>
  <si>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</si>
  <si>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</si>
  <si>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</si>
  <si>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</si>
  <si>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</si>
  <si>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</si>
  <si>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</si>
  <si>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</si>
  <si>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</si>
  <si>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</si>
  <si>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</si>
  <si>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</si>
  <si>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</si>
  <si>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</si>
  <si>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</si>
  <si>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</si>
  <si>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</si>
  <si>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</si>
  <si>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</si>
  <si>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</si>
  <si>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</si>
  <si>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</si>
  <si>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</si>
  <si>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</si>
  <si>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</si>
  <si>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</si>
  <si>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</si>
  <si>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</si>
  <si>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</si>
  <si>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</si>
  <si>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</si>
  <si>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</si>
  <si>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</si>
  <si>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</si>
  <si>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</si>
  <si>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</si>
  <si>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</si>
  <si>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</si>
  <si>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</si>
  <si>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</si>
  <si>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</si>
  <si>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</si>
  <si>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</si>
  <si>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</si>
  <si>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</si>
  <si>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</si>
  <si>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</si>
  <si>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</si>
  <si>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</si>
  <si>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</si>
  <si>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</si>
  <si>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</si>
  <si>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</si>
  <si>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</si>
  <si>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</si>
  <si>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</si>
  <si>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</si>
  <si>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</si>
  <si>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</si>
  <si>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</si>
  <si>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</si>
  <si>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</si>
  <si>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</si>
  <si>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</si>
  <si>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</si>
  <si>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</si>
  <si>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</si>
  <si>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</si>
  <si>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</si>
  <si>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</si>
  <si>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</si>
  <si>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</si>
  <si>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</si>
  <si>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</si>
  <si>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</si>
  <si>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</si>
  <si>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</si>
  <si>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</si>
  <si>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</si>
  <si>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</si>
  <si>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</si>
  <si>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</si>
  <si>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</si>
  <si>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</si>
  <si>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</si>
  <si>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</si>
  <si>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</si>
  <si>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</si>
  <si>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</si>
  <si>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</si>
  <si>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</si>
  <si>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</si>
  <si>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</si>
  <si>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</si>
  <si>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</si>
  <si>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</si>
  <si>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</si>
  <si>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</si>
  <si>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</si>
  <si>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</si>
  <si>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</si>
  <si>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</si>
  <si>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</si>
  <si>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</si>
  <si>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</si>
  <si>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</si>
  <si>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</si>
  <si>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</si>
  <si>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</si>
  <si>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</si>
  <si>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</si>
  <si>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</si>
  <si>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</si>
  <si>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</si>
  <si>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</si>
  <si>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</si>
  <si>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</si>
  <si>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</si>
  <si>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</si>
  <si>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</si>
  <si>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</si>
  <si>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</si>
  <si>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</si>
  <si>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</si>
  <si>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</si>
  <si>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</si>
  <si>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</si>
  <si>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</si>
  <si>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</si>
  <si>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</si>
  <si>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</si>
  <si>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</si>
  <si>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</si>
  <si>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</si>
  <si>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</si>
  <si>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</si>
  <si>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</si>
  <si>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</si>
  <si>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</si>
  <si>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</si>
  <si>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</si>
  <si>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</si>
  <si>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</si>
  <si>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</si>
  <si>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</si>
  <si>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</si>
  <si>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</si>
  <si>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</si>
  <si>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</si>
  <si>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</si>
  <si>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</si>
  <si>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</si>
  <si>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</si>
  <si>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</si>
  <si>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</si>
  <si>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</si>
  <si>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</si>
  <si>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</si>
  <si>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</si>
  <si>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</si>
  <si>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</si>
  <si>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</si>
  <si>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</si>
  <si>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</si>
  <si>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</si>
  <si>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</si>
  <si>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</si>
  <si>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</si>
  <si>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</si>
  <si>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</si>
  <si>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</si>
  <si>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</si>
  <si>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</si>
  <si>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</si>
  <si>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</si>
  <si>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</si>
  <si>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</si>
  <si>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</si>
  <si>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</si>
  <si>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</si>
  <si>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</si>
  <si>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</si>
  <si>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</si>
  <si>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</si>
  <si>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</si>
  <si>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</si>
  <si>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</si>
  <si>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</si>
  <si>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</si>
  <si>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</si>
  <si>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</si>
  <si>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</si>
  <si>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</si>
  <si>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</si>
  <si>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</si>
  <si>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</si>
  <si>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</si>
  <si>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</si>
  <si>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</si>
  <si>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</si>
  <si>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</si>
  <si>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</si>
  <si>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</si>
  <si>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</si>
  <si>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</si>
  <si>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</si>
  <si>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</si>
  <si>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</si>
  <si>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</si>
  <si>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</si>
  <si>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</si>
  <si>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</si>
  <si>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</si>
  <si>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</si>
  <si>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</si>
  <si>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</si>
  <si>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</si>
  <si>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</si>
  <si>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</si>
  <si>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</si>
  <si>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</si>
  <si>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</si>
  <si>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</si>
  <si>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</si>
  <si>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</si>
  <si>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</si>
  <si>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</si>
  <si>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</si>
  <si>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</si>
  <si>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</si>
  <si>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</si>
  <si>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</si>
  <si>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</si>
  <si>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</si>
  <si>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</si>
  <si>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</si>
  <si>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</si>
  <si>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</si>
  <si>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</si>
  <si>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</si>
  <si>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</si>
  <si>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</si>
  <si>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</si>
  <si>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</si>
  <si>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</si>
  <si>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</si>
  <si>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</si>
  <si>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</si>
  <si>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</si>
  <si>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</si>
  <si>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</si>
  <si>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</si>
  <si>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</si>
  <si>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</si>
  <si>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</si>
  <si>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</si>
  <si>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</si>
  <si>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</si>
  <si>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</si>
  <si>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</si>
  <si>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</si>
  <si>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</si>
  <si>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</si>
  <si>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</si>
  <si>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</si>
  <si>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</si>
  <si>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</si>
  <si>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</si>
  <si>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</si>
  <si>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</si>
  <si>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</si>
  <si>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</si>
  <si>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</si>
  <si>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</si>
  <si>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</si>
  <si>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</si>
  <si>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</si>
  <si>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</si>
  <si>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</si>
  <si>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</si>
  <si>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</si>
  <si>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</si>
  <si>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</si>
  <si>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</si>
  <si>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</si>
  <si>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</si>
  <si>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</si>
  <si>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</si>
  <si>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</si>
  <si>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</si>
  <si>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</si>
  <si>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</si>
  <si>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</si>
  <si>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</si>
  <si>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</si>
  <si>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</si>
  <si>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</si>
  <si>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</si>
  <si>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</si>
  <si>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</si>
  <si>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</si>
  <si>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</si>
  <si>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</si>
  <si>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</si>
  <si>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</si>
  <si>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</si>
  <si>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</si>
  <si>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</si>
  <si>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</si>
  <si>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</si>
  <si>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</si>
  <si>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</si>
  <si>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</si>
  <si>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</si>
  <si>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</si>
  <si>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</si>
  <si>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</si>
  <si>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</si>
  <si>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</si>
  <si>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</si>
  <si>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</si>
  <si>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</si>
  <si>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</si>
  <si>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</si>
  <si>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</si>
  <si>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</si>
  <si>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</si>
  <si>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</si>
  <si>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</si>
  <si>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</si>
  <si>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</si>
  <si>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</si>
  <si>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</si>
  <si>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</si>
  <si>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</si>
  <si>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</si>
  <si>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</si>
  <si>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</si>
  <si>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</si>
  <si>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</si>
  <si>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</si>
  <si>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</si>
  <si>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</si>
  <si>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</si>
  <si>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</si>
  <si>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</si>
  <si>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</si>
  <si>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</si>
  <si>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</si>
  <si>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</si>
  <si>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</si>
  <si>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</si>
  <si>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</si>
  <si>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</si>
  <si>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</si>
  <si>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</si>
  <si>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</si>
  <si>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</si>
  <si>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</si>
  <si>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</si>
  <si>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</si>
  <si>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</si>
  <si>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</si>
  <si>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</si>
  <si>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</si>
  <si>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</si>
  <si>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</si>
  <si>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</si>
  <si>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</si>
  <si>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</si>
  <si>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</si>
  <si>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</si>
  <si>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</si>
  <si>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</si>
  <si>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</si>
  <si>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</si>
  <si>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</si>
  <si>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</si>
  <si>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</si>
  <si>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</si>
  <si>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</si>
  <si>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</si>
  <si>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</si>
  <si>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</si>
  <si>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</si>
  <si>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</si>
  <si>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</si>
  <si>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</si>
  <si>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</si>
  <si>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</si>
  <si>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</si>
  <si>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</si>
  <si>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</si>
  <si>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</si>
  <si>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</si>
  <si>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</si>
  <si>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</si>
  <si>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</si>
  <si>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</si>
  <si>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</si>
  <si>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</si>
  <si>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</si>
  <si>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</si>
  <si>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</si>
  <si>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</si>
  <si>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</si>
  <si>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</si>
  <si>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</si>
  <si>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</si>
  <si>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</si>
  <si>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</si>
  <si>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</si>
  <si>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</si>
  <si>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</si>
  <si>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</si>
  <si>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</si>
  <si>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</si>
  <si>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</si>
  <si>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</si>
  <si>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</si>
  <si>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</si>
  <si>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</si>
  <si>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</si>
  <si>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</si>
  <si>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</si>
  <si>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</si>
  <si>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</si>
  <si>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</si>
  <si>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</si>
  <si>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</si>
  <si>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</si>
  <si>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</si>
  <si>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</si>
  <si>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</si>
  <si>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</si>
  <si>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</si>
  <si>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</si>
  <si>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</si>
  <si>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</si>
  <si>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</si>
  <si>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</si>
  <si>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</si>
  <si>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</si>
  <si>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</si>
  <si>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</si>
  <si>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</si>
  <si>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</si>
  <si>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</si>
  <si>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</si>
  <si>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</si>
  <si>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</si>
  <si>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</si>
  <si>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</si>
  <si>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</si>
  <si>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</si>
  <si>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</si>
  <si>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</si>
  <si>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</si>
  <si>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</si>
  <si>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</si>
  <si>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</si>
  <si>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</si>
  <si>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</si>
  <si>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</si>
  <si>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</si>
  <si>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</si>
  <si>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</si>
  <si>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</si>
  <si>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</si>
  <si>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</si>
  <si>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</si>
  <si>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</si>
  <si>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</si>
  <si>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</si>
  <si>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</si>
  <si>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</si>
  <si>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</si>
  <si>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</si>
  <si>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</si>
  <si>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</si>
  <si>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</si>
  <si>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</si>
  <si>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</si>
  <si>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</si>
  <si>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</si>
  <si>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</si>
  <si>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</si>
  <si>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</si>
  <si>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</si>
  <si>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</si>
  <si>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</si>
  <si>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</si>
  <si>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</si>
  <si>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</si>
  <si>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</si>
  <si>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</si>
  <si>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</si>
  <si>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</si>
  <si>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</si>
  <si>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</si>
  <si>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</si>
  <si>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</si>
  <si>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</si>
  <si>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</si>
  <si>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</si>
  <si>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</si>
  <si>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</si>
  <si>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</si>
  <si>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</si>
  <si>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</si>
  <si>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</si>
  <si>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</si>
  <si>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</si>
  <si>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</si>
  <si>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</si>
  <si>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</si>
  <si>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</si>
  <si>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</si>
  <si>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</si>
  <si>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</si>
  <si>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</si>
  <si>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</si>
  <si>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</si>
  <si>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</si>
  <si>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</si>
  <si>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</si>
  <si>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</si>
  <si>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</si>
  <si>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</si>
  <si>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</si>
  <si>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</si>
  <si>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</si>
  <si>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</si>
  <si>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</si>
  <si>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</si>
  <si>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</si>
  <si>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</si>
  <si>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</si>
  <si>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</si>
  <si>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</si>
  <si>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</si>
  <si>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</si>
  <si>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</si>
  <si>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</si>
  <si>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</si>
  <si>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</si>
  <si>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</si>
  <si>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</si>
  <si>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</si>
  <si>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</si>
  <si>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</si>
  <si>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</si>
  <si>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</si>
  <si>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</si>
  <si>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</si>
  <si>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</si>
  <si>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</si>
  <si>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</si>
  <si>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</si>
  <si>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</si>
  <si>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</si>
  <si>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</si>
  <si>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</si>
  <si>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</si>
  <si>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</si>
  <si>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</si>
  <si>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</si>
  <si>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</si>
  <si>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</si>
  <si>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</si>
  <si>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</si>
  <si>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</si>
  <si>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</si>
  <si>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</si>
  <si>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</si>
  <si>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</si>
  <si>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</si>
  <si>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</si>
  <si>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</si>
  <si>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</si>
  <si>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</si>
  <si>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</si>
  <si>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</si>
  <si>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</si>
  <si>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</si>
  <si>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</si>
  <si>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</si>
  <si>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</si>
  <si>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</si>
  <si>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</si>
  <si>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</si>
  <si>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</si>
  <si>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</si>
  <si>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</si>
  <si>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</si>
  <si>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</si>
  <si>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</si>
  <si>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</si>
  <si>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</si>
  <si>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</si>
  <si>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</si>
  <si>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</si>
  <si>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</si>
  <si>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</si>
  <si>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</si>
  <si>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</si>
  <si>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</si>
  <si>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</si>
  <si>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</si>
  <si>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</si>
  <si>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</si>
  <si>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</si>
  <si>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</si>
  <si>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</si>
  <si>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</si>
  <si>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</si>
  <si>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</si>
  <si>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</si>
  <si>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</si>
  <si>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</si>
  <si>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</si>
  <si>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</si>
  <si>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</si>
  <si>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</si>
  <si>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</si>
  <si>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</si>
  <si>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</si>
  <si>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</si>
  <si>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</si>
  <si>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</si>
  <si>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</si>
  <si>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</si>
  <si>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</si>
  <si>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</si>
  <si>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</si>
  <si>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</si>
  <si>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</si>
  <si>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</si>
  <si>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</si>
  <si>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</si>
  <si>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</si>
  <si>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</si>
  <si>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</si>
  <si>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</si>
  <si>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</si>
  <si>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</si>
  <si>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</si>
  <si>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</si>
  <si>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</si>
  <si>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</si>
  <si>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</si>
  <si>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</si>
  <si>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</si>
  <si>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</si>
  <si>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</si>
  <si>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</si>
  <si>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</si>
  <si>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</si>
  <si>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</si>
  <si>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</si>
  <si>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</si>
  <si>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</si>
  <si>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</si>
  <si>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</si>
  <si>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</si>
  <si>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</si>
  <si>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</si>
  <si>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</si>
  <si>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</si>
  <si>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</si>
  <si>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</si>
  <si>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</si>
  <si>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</si>
  <si>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</si>
  <si>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</si>
  <si>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</si>
  <si>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</si>
  <si>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</si>
  <si>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</si>
  <si>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</si>
  <si>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</si>
  <si>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</si>
  <si>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</si>
  <si>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</si>
  <si>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</si>
  <si>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</si>
  <si>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</si>
  <si>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</si>
  <si>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</si>
  <si>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</si>
  <si>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</si>
  <si>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</si>
  <si>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</si>
  <si>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</si>
  <si>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</si>
  <si>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</si>
  <si>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</si>
  <si>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</si>
  <si>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</si>
  <si>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</si>
  <si>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</si>
  <si>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</si>
  <si>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</si>
  <si>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</si>
  <si>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</si>
  <si>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</si>
  <si>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</si>
  <si>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</si>
  <si>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</si>
  <si>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</si>
  <si>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</si>
  <si>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</si>
  <si>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</si>
  <si>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</si>
  <si>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</si>
  <si>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</si>
  <si>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</si>
  <si>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</si>
  <si>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</si>
  <si>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</si>
  <si>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</si>
  <si>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</si>
  <si>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</si>
  <si>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</si>
  <si>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</si>
  <si>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</si>
  <si>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</si>
  <si>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</si>
  <si>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</si>
  <si>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</si>
  <si>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</si>
  <si>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</si>
  <si>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</si>
  <si>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</si>
  <si>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</si>
  <si>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</si>
  <si>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</si>
  <si>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</si>
  <si>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</si>
  <si>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</si>
  <si>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</si>
  <si>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</si>
  <si>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</si>
  <si>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</si>
  <si>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</si>
  <si>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</si>
  <si>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</si>
  <si>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</si>
  <si>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</si>
  <si>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</si>
  <si>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</si>
  <si>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</si>
  <si>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</si>
  <si>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</si>
  <si>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</si>
  <si>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</si>
  <si>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</si>
  <si>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</si>
  <si>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</si>
  <si>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</si>
  <si>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</si>
  <si>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</si>
  <si>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</si>
  <si>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</si>
  <si>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</si>
  <si>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</si>
  <si>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</si>
  <si>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</si>
  <si>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</si>
  <si>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</si>
  <si>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</si>
  <si>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</si>
  <si>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</si>
  <si>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</si>
  <si>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</si>
  <si>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</si>
  <si>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</si>
  <si>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</si>
  <si>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</si>
  <si>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</si>
  <si>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</si>
  <si>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</si>
  <si>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</si>
  <si>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</si>
  <si>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</si>
  <si>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</si>
  <si>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</si>
  <si>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</si>
  <si>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</si>
  <si>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</si>
  <si>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</si>
  <si>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</si>
  <si>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</si>
  <si>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</si>
  <si>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</si>
  <si>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</si>
  <si>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</si>
  <si>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</si>
  <si>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</si>
  <si>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</si>
  <si>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</si>
  <si>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</si>
  <si>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</si>
  <si>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</si>
  <si>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</si>
  <si>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</si>
  <si>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</si>
  <si>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</si>
  <si>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</si>
  <si>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</si>
  <si>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</si>
  <si>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</si>
  <si>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</si>
  <si>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</si>
  <si>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</si>
  <si>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</si>
  <si>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</si>
  <si>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</si>
  <si>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</si>
  <si>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</si>
  <si>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</si>
  <si>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</si>
  <si>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</si>
  <si>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</si>
  <si>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</si>
  <si>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</si>
  <si>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</si>
  <si>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</si>
  <si>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</si>
  <si>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</si>
  <si>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</si>
  <si>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</si>
  <si>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</si>
  <si>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</si>
  <si>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</si>
  <si>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</si>
  <si>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</si>
  <si>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</si>
  <si>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</si>
  <si>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</si>
  <si>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</si>
  <si>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</si>
  <si>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</si>
  <si>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</si>
  <si>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</si>
  <si>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</si>
  <si>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</si>
  <si>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</si>
  <si>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</si>
  <si>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</si>
  <si>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</si>
  <si>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</si>
  <si>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</si>
  <si>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</si>
  <si>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</si>
  <si>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</si>
  <si>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</si>
  <si>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</si>
  <si>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</si>
  <si>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</si>
  <si>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</si>
  <si>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</si>
  <si>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</si>
  <si>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</si>
  <si>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</si>
  <si>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</si>
  <si>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</si>
  <si>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</si>
  <si>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</si>
  <si>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</si>
  <si>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</si>
  <si>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</si>
  <si>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</si>
  <si>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</si>
  <si>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</si>
  <si>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</si>
  <si>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</si>
  <si>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</si>
  <si>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</si>
  <si>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</si>
  <si>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</si>
  <si>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</si>
  <si>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</si>
  <si>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</si>
  <si>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</si>
  <si>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</si>
  <si>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</si>
  <si>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</si>
  <si>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</si>
  <si>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</si>
  <si>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</si>
  <si>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</si>
  <si>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</si>
  <si>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</si>
  <si>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</si>
  <si>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</si>
  <si>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</si>
  <si>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</si>
  <si>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</si>
  <si>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</si>
  <si>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</si>
  <si>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</si>
  <si>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</si>
  <si>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</si>
  <si>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</si>
  <si>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</si>
  <si>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</si>
  <si>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</si>
  <si>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</si>
  <si>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</si>
  <si>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</si>
  <si>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</si>
  <si>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</si>
  <si>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</si>
  <si>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</si>
  <si>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</si>
  <si>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</si>
  <si>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</si>
  <si>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</si>
  <si>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</si>
  <si>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</si>
  <si>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</si>
  <si>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</si>
  <si>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</si>
  <si>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</si>
  <si>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</si>
  <si>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</si>
  <si>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</si>
  <si>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</si>
  <si>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</si>
  <si>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</si>
  <si>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</si>
  <si>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</si>
  <si>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</si>
  <si>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</si>
  <si>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</si>
  <si>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</si>
  <si>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</si>
  <si>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</si>
  <si>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</si>
  <si>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</si>
  <si>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</si>
  <si>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</si>
  <si>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</si>
  <si>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</si>
  <si>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</si>
  <si>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</si>
  <si>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</si>
  <si>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</si>
  <si>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</si>
  <si>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</si>
  <si>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</si>
  <si>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</si>
  <si>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</si>
  <si>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</si>
  <si>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</si>
  <si>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</si>
  <si>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</si>
  <si>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</si>
  <si>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</si>
  <si>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</si>
  <si>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</si>
  <si>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</si>
  <si>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</si>
  <si>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</si>
  <si>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</si>
  <si>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</si>
  <si>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</si>
  <si>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</si>
  <si>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</si>
  <si>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</si>
  <si>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</si>
  <si>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</si>
  <si>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</si>
  <si>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</si>
  <si>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</si>
  <si>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</si>
  <si>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</si>
  <si>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</si>
  <si>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</si>
  <si>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</si>
  <si>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</si>
  <si>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</si>
  <si>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</si>
  <si>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</si>
  <si>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</si>
  <si>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</si>
  <si>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</si>
  <si>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</si>
  <si>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</si>
  <si>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</si>
  <si>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</si>
  <si>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</si>
  <si>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</si>
  <si>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</si>
  <si>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</si>
  <si>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</si>
  <si>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</si>
  <si>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</si>
  <si>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</si>
  <si>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</si>
  <si>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</si>
  <si>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</si>
  <si>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</si>
  <si>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</si>
  <si>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</si>
  <si>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</si>
  <si>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</si>
  <si>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</si>
  <si>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</si>
  <si>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</si>
  <si>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</si>
  <si>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</si>
  <si>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</si>
  <si>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</si>
  <si>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</si>
  <si>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</si>
  <si>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</si>
  <si>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</si>
  <si>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</si>
  <si>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</si>
  <si>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</si>
  <si>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</si>
  <si>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</si>
  <si>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</si>
  <si>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</si>
  <si>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</si>
  <si>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</si>
  <si>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</si>
  <si>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</si>
  <si>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</si>
  <si>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</si>
  <si>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</si>
  <si>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</si>
  <si>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</si>
  <si>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</si>
  <si>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</si>
  <si>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</si>
  <si>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</si>
  <si>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</si>
  <si>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</si>
  <si>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</si>
  <si>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</si>
  <si>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</si>
  <si>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</si>
  <si>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</si>
  <si>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</si>
  <si>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</si>
  <si>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</si>
  <si>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</si>
  <si>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</si>
  <si>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</si>
  <si>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</si>
  <si>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</si>
  <si>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</si>
  <si>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</si>
  <si>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</si>
  <si>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</si>
  <si>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</si>
  <si>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</si>
  <si>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</si>
  <si>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</si>
  <si>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</si>
  <si>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</si>
  <si>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</si>
  <si>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</si>
  <si>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</si>
  <si>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</si>
  <si>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</si>
  <si>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</si>
  <si>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</si>
  <si>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</si>
  <si>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</si>
  <si>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</si>
  <si>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</si>
  <si>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</si>
  <si>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</si>
  <si>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</si>
  <si>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</si>
  <si>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</si>
  <si>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</si>
  <si>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</si>
  <si>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</si>
  <si>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</si>
  <si>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</si>
  <si>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</si>
  <si>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</si>
  <si>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</si>
  <si>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</si>
  <si>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</si>
  <si>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</si>
  <si>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</si>
  <si>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</si>
  <si>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</si>
  <si>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</si>
  <si>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</si>
  <si>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</si>
  <si>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</si>
  <si>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</si>
  <si>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</si>
  <si>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</si>
  <si>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</si>
  <si>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</si>
  <si>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</si>
  <si>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</si>
  <si>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</si>
  <si>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</si>
  <si>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</si>
  <si>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</si>
  <si>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</si>
  <si>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</si>
  <si>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</si>
  <si>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</si>
  <si>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</si>
  <si>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</si>
  <si>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</si>
  <si>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</si>
  <si>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</si>
  <si>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</si>
  <si>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</si>
  <si>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</si>
  <si>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</si>
  <si>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</si>
  <si>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</si>
  <si>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</si>
  <si>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</si>
  <si>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</si>
  <si>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</si>
  <si>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</si>
  <si>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</si>
  <si>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</si>
  <si>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</si>
  <si>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</si>
  <si>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</si>
  <si>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</si>
  <si>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</si>
  <si>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</si>
  <si>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</si>
  <si>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</si>
  <si>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</si>
  <si>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</si>
  <si>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</si>
  <si>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</si>
  <si>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</si>
  <si>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</si>
  <si>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</si>
  <si>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</si>
  <si>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</si>
  <si>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</si>
  <si>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</si>
  <si>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</si>
  <si>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</si>
  <si>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</si>
  <si>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</si>
  <si>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</si>
  <si>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</si>
  <si>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</si>
  <si>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</si>
  <si>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</si>
  <si>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</si>
  <si>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</si>
  <si>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</si>
  <si>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</si>
  <si>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</si>
  <si>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</si>
  <si>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</si>
  <si>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</si>
  <si>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</si>
  <si>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</si>
  <si>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</si>
  <si>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</si>
  <si>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</si>
  <si>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</si>
  <si>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</si>
  <si>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</si>
  <si>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</si>
  <si>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</si>
  <si>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</si>
  <si>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</si>
  <si>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</si>
  <si>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</si>
  <si>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</si>
  <si>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</si>
  <si>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</si>
  <si>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</si>
  <si>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</si>
  <si>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</si>
  <si>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</si>
  <si>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</si>
  <si>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</si>
  <si>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</si>
  <si>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</si>
  <si>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</si>
  <si>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</si>
  <si>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</si>
  <si>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</si>
  <si>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</si>
  <si>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</si>
  <si>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</si>
  <si>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</si>
  <si>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</si>
  <si>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</si>
  <si>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</si>
  <si>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</si>
  <si>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</si>
  <si>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</si>
  <si>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</si>
  <si>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</si>
  <si>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</si>
  <si>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</si>
  <si>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</si>
  <si>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</si>
  <si>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</si>
  <si>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</si>
  <si>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</si>
  <si>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</si>
  <si>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</si>
  <si>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</si>
  <si>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</si>
  <si>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</si>
  <si>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</si>
  <si>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</si>
  <si>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</si>
  <si>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</si>
  <si>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</si>
  <si>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</si>
  <si>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</si>
  <si>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</si>
  <si>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</si>
  <si>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</si>
  <si>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</si>
  <si>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</si>
  <si>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</si>
  <si>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</si>
  <si>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</si>
  <si>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</si>
  <si>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</si>
  <si>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</si>
  <si>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</si>
  <si>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</si>
  <si>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</si>
  <si>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</si>
  <si>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</si>
  <si>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</si>
  <si>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</si>
  <si>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</si>
  <si>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</si>
  <si>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</si>
  <si>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</si>
  <si>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</si>
  <si>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</si>
  <si>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</si>
  <si>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</si>
  <si>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</si>
  <si>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</si>
  <si>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</si>
  <si>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</si>
  <si>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</si>
  <si>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</si>
  <si>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</si>
  <si>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</si>
  <si>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</si>
  <si>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</si>
  <si>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</si>
  <si>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</si>
  <si>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</si>
  <si>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</si>
  <si>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</si>
  <si>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</si>
  <si>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</si>
  <si>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</si>
  <si>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</si>
  <si>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</si>
  <si>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</si>
  <si>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</si>
  <si>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</si>
  <si>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</si>
  <si>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</si>
  <si>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</si>
  <si>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</si>
  <si>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</si>
  <si>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</si>
  <si>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</si>
  <si>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</si>
  <si>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</si>
  <si>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</si>
  <si>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</si>
  <si>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</si>
  <si>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</si>
  <si>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</si>
  <si>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</si>
  <si>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</si>
  <si>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</si>
  <si>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</si>
  <si>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</si>
  <si>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</si>
  <si>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</si>
  <si>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</si>
  <si>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</si>
  <si>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</si>
  <si>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</si>
  <si>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</si>
  <si>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</si>
  <si>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</si>
  <si>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</si>
  <si>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</si>
  <si>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</si>
  <si>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</si>
  <si>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</si>
  <si>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</si>
  <si>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</si>
  <si>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</si>
  <si>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</si>
  <si>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</si>
  <si>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</si>
  <si>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</si>
  <si>
    <t>"op_" STD_op_i STD_SUB_SUN</t>
  </si>
  <si>
    <t>STD_op_i STD_SUB_SUN</t>
  </si>
  <si>
    <t>ITM_op_j_pol</t>
  </si>
  <si>
    <t>USER_MCPX</t>
  </si>
  <si>
    <t>"M.CPX"</t>
  </si>
  <si>
    <t>ITM_BASE_CPX</t>
  </si>
  <si>
    <t>/  { fn_cnst_op_j_pol</t>
  </si>
  <si>
    <t>"INCR"</t>
  </si>
  <si>
    <t>ITM_XEQP1</t>
  </si>
  <si>
    <t>/  { fnExecutePlusSkip</t>
  </si>
  <si>
    <t>"XEQ.SKP"</t>
  </si>
  <si>
    <t>ITM_ALTERN_CURRENT</t>
  </si>
  <si>
    <t>ITM_ANGLE</t>
  </si>
  <si>
    <t>ITM_BST_char</t>
  </si>
  <si>
    <t>ITM_CYCLIC</t>
  </si>
  <si>
    <t>ITM_DIRECT_CURRENT</t>
  </si>
  <si>
    <t>ITM_DOWN_DASHARROW</t>
  </si>
  <si>
    <t>ITM_EulerE</t>
  </si>
  <si>
    <t>ITM_INTEGER_Z</t>
  </si>
  <si>
    <t>ITM_LEFT_DASHARROW</t>
  </si>
  <si>
    <t>ITM_NOT_SUBSET_OF</t>
  </si>
  <si>
    <t>ITM_op_i_char</t>
  </si>
  <si>
    <t>ITM_op_j_char</t>
  </si>
  <si>
    <t>ITM_POLAR_char</t>
  </si>
  <si>
    <t>ITM_PRODUCT_char</t>
  </si>
  <si>
    <t>ITM_RIGHT_DASHARROW</t>
  </si>
  <si>
    <t>ITM_RIGHT_DOUBLE_ARROW</t>
  </si>
  <si>
    <t>ITM_RIGHT_TACK</t>
  </si>
  <si>
    <t>ITM_SST_char</t>
  </si>
  <si>
    <t>ITM_SUBSET_OF</t>
  </si>
  <si>
    <t>ITM_SUM_char</t>
  </si>
  <si>
    <t>ITM_UP_DASHARROW</t>
  </si>
  <si>
    <t>ITM_USB_SYMBOL</t>
  </si>
  <si>
    <t>STD_AC</t>
  </si>
  <si>
    <t>STD_CYCLIC</t>
  </si>
  <si>
    <t>STD_DC</t>
  </si>
  <si>
    <t>STD_NOT_SUBSET_OF</t>
  </si>
  <si>
    <t>STD_SUBSET_OF</t>
  </si>
  <si>
    <t>STD_SUM</t>
  </si>
  <si>
    <t>STD_USB_SYMBOL</t>
  </si>
  <si>
    <t>STD_MICRO</t>
  </si>
  <si>
    <t>ITM_MICRO</t>
  </si>
  <si>
    <t>MNU_ALPHAMISC</t>
  </si>
  <si>
    <t>STD_alpha "Misc"</t>
  </si>
  <si>
    <t>STD_alpha "Math"</t>
  </si>
  <si>
    <t>STD_RIGHT_OVER_LEFT_ARROW</t>
  </si>
  <si>
    <t>ITM_IRRATIONAL_I</t>
  </si>
  <si>
    <t>STD_IRRATIONAL_I</t>
  </si>
  <si>
    <t>"z" STD_RIGHT_OVER_LEFT_ARROW</t>
  </si>
  <si>
    <t>"y" STD_RIGHT_OVER_LEFT_ARROW</t>
  </si>
  <si>
    <t>"t" STD_RIGHT_OVER_LEFT_ARROW</t>
  </si>
  <si>
    <t>"Re" STD_RIGHT_OVER_LEFT_ARROW "Im"</t>
  </si>
  <si>
    <t>"R" STD_RIGHT_OVER_LEFT_ARROW "R"</t>
  </si>
  <si>
    <t>"x" STD_RIGHT_OVER_LEFT_ARROW</t>
  </si>
  <si>
    <t>"x" STD_RIGHT_OVER_LEFT_ARROW "y"</t>
  </si>
  <si>
    <t>"M.R" STD_RIGHT_OVER_LEFT_ARROW "R"</t>
  </si>
  <si>
    <t>"DROPx"</t>
  </si>
  <si>
    <t>ITM_LEFT_RIGHT_DOUBLE_ARROW</t>
  </si>
  <si>
    <t>STD_LEFT_RIGHT_DOUBLE_ARROW</t>
  </si>
  <si>
    <t>STD_SUM STD_SUB_n</t>
  </si>
  <si>
    <t>STD_PRODUCT STD_SUB_n</t>
  </si>
  <si>
    <t>"i" STD_PRODUCT STD_SUB_n</t>
  </si>
  <si>
    <t>"i" STD_SUM STD_SUB_n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</si>
</sst>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49" fontId="0" fillId="23" borderId="1" xfId="0" applyNumberFormat="1" applyFill="1" applyBorder="1" applyAlignment="1">
      <alignment horizontal="center"/>
    </xf>
    <xf numFmtId="0" fontId="4" fillId="23" borderId="1" xfId="0" applyFont="1" applyFill="1" applyBorder="1" applyAlignment="1">
      <alignment horizontal="left"/>
    </xf>
    <xf numFmtId="0" fontId="4" fillId="23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1771" zoomScaleNormal="75" zoomScalePageLayoutView="75" workbookViewId="0">
      <selection activeCell="D1794" sqref="D1794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3514</v>
      </c>
      <c r="D3" s="18" t="s">
        <v>7</v>
      </c>
      <c r="E3" s="21" t="s">
        <v>474</v>
      </c>
      <c r="F3" s="21" t="s">
        <v>1286</v>
      </c>
      <c r="G3" s="44">
        <v>0</v>
      </c>
      <c r="H3" s="44">
        <v>0</v>
      </c>
      <c r="I3" s="130" t="s">
        <v>1</v>
      </c>
      <c r="J3" s="23" t="s">
        <v>1276</v>
      </c>
      <c r="K3" s="24" t="s">
        <v>3528</v>
      </c>
      <c r="L3" s="22" t="s">
        <v>4263</v>
      </c>
      <c r="M3" s="22" t="s">
        <v>4318</v>
      </c>
      <c r="N3" s="22" t="s">
        <v>4878</v>
      </c>
      <c r="O3" s="17" t="s">
        <v>2470</v>
      </c>
      <c r="P3" s="246" t="s">
        <v>1291</v>
      </c>
      <c r="Q3" s="191"/>
      <c r="R3" s="244"/>
      <c r="S3" s="244" t="s">
        <v>5459</v>
      </c>
      <c r="T3" s="244" t="s">
        <v>5458</v>
      </c>
      <c r="U3" s="244" t="s">
        <v>5460</v>
      </c>
      <c r="W3" s="3" t="s">
        <v>5467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2075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2075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2463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3371</v>
      </c>
      <c r="D6" s="18" t="s">
        <v>2560</v>
      </c>
      <c r="E6" s="23" t="s">
        <v>1058</v>
      </c>
      <c r="F6" s="23" t="s">
        <v>1058</v>
      </c>
      <c r="G6" s="44">
        <v>0</v>
      </c>
      <c r="H6" s="44">
        <v>99</v>
      </c>
      <c r="I6" s="92" t="s">
        <v>3</v>
      </c>
      <c r="J6" s="23" t="s">
        <v>1275</v>
      </c>
      <c r="K6" s="24" t="s">
        <v>3632</v>
      </c>
      <c r="L6" s="22" t="s">
        <v>4263</v>
      </c>
      <c r="M6" s="22" t="s">
        <v>4321</v>
      </c>
      <c r="N6" s="22" t="s">
        <v>2075</v>
      </c>
      <c r="O6" s="22"/>
      <c r="P6" s="246" t="s">
        <v>1536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2075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3180</v>
      </c>
      <c r="D7" s="18" t="s">
        <v>2560</v>
      </c>
      <c r="E7" s="23" t="s">
        <v>1039</v>
      </c>
      <c r="F7" s="23" t="s">
        <v>1039</v>
      </c>
      <c r="G7" s="44">
        <v>0</v>
      </c>
      <c r="H7" s="44">
        <v>99</v>
      </c>
      <c r="I7" s="92" t="s">
        <v>3</v>
      </c>
      <c r="J7" s="23" t="s">
        <v>1275</v>
      </c>
      <c r="K7" s="24" t="s">
        <v>3632</v>
      </c>
      <c r="L7" s="22" t="s">
        <v>4263</v>
      </c>
      <c r="M7" s="22" t="s">
        <v>4322</v>
      </c>
      <c r="N7" s="22" t="s">
        <v>2075</v>
      </c>
      <c r="O7" s="22"/>
      <c r="P7" s="246" t="s">
        <v>1483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2075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4301</v>
      </c>
      <c r="D8" s="18" t="s">
        <v>2560</v>
      </c>
      <c r="E8" s="23" t="s">
        <v>1195</v>
      </c>
      <c r="F8" s="23" t="s">
        <v>1195</v>
      </c>
      <c r="G8" s="44">
        <v>0</v>
      </c>
      <c r="H8" s="44">
        <v>99</v>
      </c>
      <c r="I8" s="92" t="s">
        <v>3</v>
      </c>
      <c r="J8" s="23" t="s">
        <v>1275</v>
      </c>
      <c r="K8" s="24" t="s">
        <v>3632</v>
      </c>
      <c r="L8" s="22" t="s">
        <v>4263</v>
      </c>
      <c r="M8" s="22" t="s">
        <v>4322</v>
      </c>
      <c r="N8" s="22" t="s">
        <v>2075</v>
      </c>
      <c r="O8" s="22"/>
      <c r="P8" s="246" t="s">
        <v>1836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2075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4302</v>
      </c>
      <c r="D9" s="18" t="s">
        <v>3686</v>
      </c>
      <c r="E9" s="23" t="s">
        <v>1145</v>
      </c>
      <c r="F9" s="23" t="s">
        <v>1145</v>
      </c>
      <c r="G9" s="44">
        <v>0</v>
      </c>
      <c r="H9" s="44">
        <v>0</v>
      </c>
      <c r="I9" s="92" t="s">
        <v>3</v>
      </c>
      <c r="J9" s="23" t="s">
        <v>1276</v>
      </c>
      <c r="K9" s="24" t="s">
        <v>3528</v>
      </c>
      <c r="L9" s="22" t="s">
        <v>4263</v>
      </c>
      <c r="M9" s="22" t="s">
        <v>4318</v>
      </c>
      <c r="N9" s="22" t="s">
        <v>2075</v>
      </c>
      <c r="O9" s="22"/>
      <c r="P9" s="246" t="s">
        <v>1716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2075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3850</v>
      </c>
      <c r="D10" s="18" t="s">
        <v>2114</v>
      </c>
      <c r="E10" s="23" t="s">
        <v>1046</v>
      </c>
      <c r="F10" s="23" t="s">
        <v>1046</v>
      </c>
      <c r="G10" s="44">
        <v>0</v>
      </c>
      <c r="H10" s="44">
        <v>99</v>
      </c>
      <c r="I10" s="92" t="s">
        <v>3</v>
      </c>
      <c r="J10" s="23" t="s">
        <v>1275</v>
      </c>
      <c r="K10" s="24" t="s">
        <v>3632</v>
      </c>
      <c r="L10" s="22" t="s">
        <v>4263</v>
      </c>
      <c r="M10" s="22" t="s">
        <v>4323</v>
      </c>
      <c r="N10" s="22" t="s">
        <v>2075</v>
      </c>
      <c r="O10" s="22"/>
      <c r="P10" s="246" t="s">
        <v>1507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2075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3851</v>
      </c>
      <c r="D11" s="18" t="s">
        <v>2114</v>
      </c>
      <c r="E11" s="23" t="s">
        <v>1047</v>
      </c>
      <c r="F11" s="23" t="s">
        <v>1047</v>
      </c>
      <c r="G11" s="44">
        <v>0</v>
      </c>
      <c r="H11" s="44">
        <v>99</v>
      </c>
      <c r="I11" s="92" t="s">
        <v>3</v>
      </c>
      <c r="J11" s="23" t="s">
        <v>1275</v>
      </c>
      <c r="K11" s="24" t="s">
        <v>3632</v>
      </c>
      <c r="L11" s="22" t="s">
        <v>4263</v>
      </c>
      <c r="M11" s="22" t="s">
        <v>4323</v>
      </c>
      <c r="N11" s="22" t="s">
        <v>2075</v>
      </c>
      <c r="O11" s="22"/>
      <c r="P11" s="246" t="s">
        <v>1508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2075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3852</v>
      </c>
      <c r="D12" s="18" t="s">
        <v>2114</v>
      </c>
      <c r="E12" s="23" t="s">
        <v>1048</v>
      </c>
      <c r="F12" s="23" t="s">
        <v>1048</v>
      </c>
      <c r="G12" s="44">
        <v>0</v>
      </c>
      <c r="H12" s="44">
        <v>99</v>
      </c>
      <c r="I12" s="92" t="s">
        <v>3</v>
      </c>
      <c r="J12" s="23" t="s">
        <v>1275</v>
      </c>
      <c r="K12" s="24" t="s">
        <v>3632</v>
      </c>
      <c r="L12" s="22" t="s">
        <v>4263</v>
      </c>
      <c r="M12" s="22" t="s">
        <v>4323</v>
      </c>
      <c r="N12" s="22" t="s">
        <v>2075</v>
      </c>
      <c r="O12" s="22"/>
      <c r="P12" s="246" t="s">
        <v>1509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2075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3853</v>
      </c>
      <c r="D13" s="18" t="s">
        <v>2114</v>
      </c>
      <c r="E13" s="23" t="s">
        <v>1007</v>
      </c>
      <c r="F13" s="23" t="s">
        <v>1007</v>
      </c>
      <c r="G13" s="44">
        <v>0</v>
      </c>
      <c r="H13" s="44">
        <v>99</v>
      </c>
      <c r="I13" s="92" t="s">
        <v>3</v>
      </c>
      <c r="J13" s="23" t="s">
        <v>1275</v>
      </c>
      <c r="K13" s="24" t="s">
        <v>3632</v>
      </c>
      <c r="L13" s="22" t="s">
        <v>4263</v>
      </c>
      <c r="M13" s="22" t="s">
        <v>4323</v>
      </c>
      <c r="N13" s="22" t="s">
        <v>2075</v>
      </c>
      <c r="O13" s="22"/>
      <c r="P13" s="246" t="s">
        <v>1396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2075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3854</v>
      </c>
      <c r="D14" s="18" t="s">
        <v>2114</v>
      </c>
      <c r="E14" s="23" t="s">
        <v>1008</v>
      </c>
      <c r="F14" s="23" t="s">
        <v>1008</v>
      </c>
      <c r="G14" s="44">
        <v>0</v>
      </c>
      <c r="H14" s="44">
        <v>99</v>
      </c>
      <c r="I14" s="92" t="s">
        <v>3</v>
      </c>
      <c r="J14" s="23" t="s">
        <v>1275</v>
      </c>
      <c r="K14" s="24" t="s">
        <v>3632</v>
      </c>
      <c r="L14" s="22" t="s">
        <v>4263</v>
      </c>
      <c r="M14" s="22" t="s">
        <v>4323</v>
      </c>
      <c r="N14" s="22" t="s">
        <v>2075</v>
      </c>
      <c r="O14" s="22"/>
      <c r="P14" s="246" t="s">
        <v>1397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2075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3855</v>
      </c>
      <c r="D15" s="18" t="s">
        <v>2114</v>
      </c>
      <c r="E15" s="23" t="s">
        <v>1009</v>
      </c>
      <c r="F15" s="23" t="s">
        <v>1009</v>
      </c>
      <c r="G15" s="44">
        <v>0</v>
      </c>
      <c r="H15" s="44">
        <v>99</v>
      </c>
      <c r="I15" s="92" t="s">
        <v>3</v>
      </c>
      <c r="J15" s="23" t="s">
        <v>1275</v>
      </c>
      <c r="K15" s="24" t="s">
        <v>3632</v>
      </c>
      <c r="L15" s="22" t="s">
        <v>4263</v>
      </c>
      <c r="M15" s="22" t="s">
        <v>4323</v>
      </c>
      <c r="N15" s="22" t="s">
        <v>2075</v>
      </c>
      <c r="O15" s="22"/>
      <c r="P15" s="246" t="s">
        <v>1399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2075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3838</v>
      </c>
      <c r="D16" s="18" t="s">
        <v>3840</v>
      </c>
      <c r="E16" s="23" t="s">
        <v>349</v>
      </c>
      <c r="F16" s="23" t="s">
        <v>349</v>
      </c>
      <c r="G16" s="44">
        <v>0</v>
      </c>
      <c r="H16" s="44">
        <v>99</v>
      </c>
      <c r="I16" s="92" t="s">
        <v>3</v>
      </c>
      <c r="J16" s="23" t="s">
        <v>1275</v>
      </c>
      <c r="K16" s="24" t="s">
        <v>3528</v>
      </c>
      <c r="L16" s="22" t="s">
        <v>4263</v>
      </c>
      <c r="M16" s="22" t="s">
        <v>4324</v>
      </c>
      <c r="N16" s="22" t="s">
        <v>2075</v>
      </c>
      <c r="O16" s="22"/>
      <c r="P16" s="246" t="s">
        <v>1849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2075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3839</v>
      </c>
      <c r="D17" s="18" t="s">
        <v>3840</v>
      </c>
      <c r="E17" s="23" t="s">
        <v>350</v>
      </c>
      <c r="F17" s="23" t="s">
        <v>350</v>
      </c>
      <c r="G17" s="44">
        <v>0</v>
      </c>
      <c r="H17" s="44">
        <v>99</v>
      </c>
      <c r="I17" s="92" t="s">
        <v>3</v>
      </c>
      <c r="J17" s="23" t="s">
        <v>1275</v>
      </c>
      <c r="K17" s="24" t="s">
        <v>3528</v>
      </c>
      <c r="L17" s="22" t="s">
        <v>4263</v>
      </c>
      <c r="M17" s="22" t="s">
        <v>4324</v>
      </c>
      <c r="N17" s="22" t="s">
        <v>2075</v>
      </c>
      <c r="O17" s="22"/>
      <c r="P17" s="246" t="s">
        <v>1850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2075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3829</v>
      </c>
      <c r="D18" s="18" t="s">
        <v>3830</v>
      </c>
      <c r="E18" s="23" t="s">
        <v>1200</v>
      </c>
      <c r="F18" s="23" t="s">
        <v>1200</v>
      </c>
      <c r="G18" s="44">
        <v>0</v>
      </c>
      <c r="H18" s="44">
        <v>0</v>
      </c>
      <c r="I18" s="92" t="s">
        <v>3</v>
      </c>
      <c r="J18" s="23" t="s">
        <v>1275</v>
      </c>
      <c r="K18" s="24" t="s">
        <v>3528</v>
      </c>
      <c r="L18" s="22" t="s">
        <v>4263</v>
      </c>
      <c r="M18" s="22" t="s">
        <v>4318</v>
      </c>
      <c r="N18" s="22" t="s">
        <v>2075</v>
      </c>
      <c r="O18" s="22"/>
      <c r="P18" s="246" t="s">
        <v>1851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2075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3829</v>
      </c>
      <c r="D19" s="18" t="s">
        <v>3831</v>
      </c>
      <c r="E19" s="23" t="s">
        <v>1201</v>
      </c>
      <c r="F19" s="23" t="s">
        <v>1201</v>
      </c>
      <c r="G19" s="44">
        <v>0</v>
      </c>
      <c r="H19" s="44">
        <v>0</v>
      </c>
      <c r="I19" s="92" t="s">
        <v>3</v>
      </c>
      <c r="J19" s="23" t="s">
        <v>1275</v>
      </c>
      <c r="K19" s="24" t="s">
        <v>3528</v>
      </c>
      <c r="L19" s="22" t="s">
        <v>4263</v>
      </c>
      <c r="M19" s="22" t="s">
        <v>4318</v>
      </c>
      <c r="N19" s="22" t="s">
        <v>2075</v>
      </c>
      <c r="O19" s="22"/>
      <c r="P19" s="246" t="s">
        <v>1852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2075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3841</v>
      </c>
      <c r="D20" s="18" t="s">
        <v>3840</v>
      </c>
      <c r="E20" s="23" t="s">
        <v>1202</v>
      </c>
      <c r="F20" s="23" t="s">
        <v>1202</v>
      </c>
      <c r="G20" s="44">
        <v>0</v>
      </c>
      <c r="H20" s="44">
        <v>99</v>
      </c>
      <c r="I20" s="92" t="s">
        <v>3</v>
      </c>
      <c r="J20" s="23" t="s">
        <v>1275</v>
      </c>
      <c r="K20" s="24" t="s">
        <v>3528</v>
      </c>
      <c r="L20" s="22" t="s">
        <v>4263</v>
      </c>
      <c r="M20" s="22" t="s">
        <v>4324</v>
      </c>
      <c r="N20" s="22" t="s">
        <v>2075</v>
      </c>
      <c r="O20" s="22"/>
      <c r="P20" s="246" t="s">
        <v>1853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2075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3842</v>
      </c>
      <c r="D21" s="18" t="s">
        <v>3840</v>
      </c>
      <c r="E21" s="23" t="s">
        <v>351</v>
      </c>
      <c r="F21" s="23" t="s">
        <v>351</v>
      </c>
      <c r="G21" s="44">
        <v>0</v>
      </c>
      <c r="H21" s="44">
        <v>99</v>
      </c>
      <c r="I21" s="92" t="s">
        <v>3</v>
      </c>
      <c r="J21" s="23" t="s">
        <v>1275</v>
      </c>
      <c r="K21" s="24" t="s">
        <v>3528</v>
      </c>
      <c r="L21" s="22" t="s">
        <v>4263</v>
      </c>
      <c r="M21" s="22" t="s">
        <v>4324</v>
      </c>
      <c r="N21" s="22" t="s">
        <v>2075</v>
      </c>
      <c r="O21" s="22"/>
      <c r="P21" s="246" t="s">
        <v>1854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2075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3843</v>
      </c>
      <c r="D22" s="18" t="s">
        <v>3840</v>
      </c>
      <c r="E22" s="23" t="s">
        <v>1203</v>
      </c>
      <c r="F22" s="23" t="s">
        <v>1203</v>
      </c>
      <c r="G22" s="44">
        <v>0</v>
      </c>
      <c r="H22" s="44">
        <v>99</v>
      </c>
      <c r="I22" s="92" t="s">
        <v>3</v>
      </c>
      <c r="J22" s="23" t="s">
        <v>1275</v>
      </c>
      <c r="K22" s="24" t="s">
        <v>3528</v>
      </c>
      <c r="L22" s="22" t="s">
        <v>4263</v>
      </c>
      <c r="M22" s="22" t="s">
        <v>4324</v>
      </c>
      <c r="N22" s="22" t="s">
        <v>2075</v>
      </c>
      <c r="O22" s="22"/>
      <c r="P22" s="246" t="s">
        <v>1855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2075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3844</v>
      </c>
      <c r="D23" s="18" t="s">
        <v>3840</v>
      </c>
      <c r="E23" s="23" t="s">
        <v>352</v>
      </c>
      <c r="F23" s="23" t="s">
        <v>352</v>
      </c>
      <c r="G23" s="44">
        <v>0</v>
      </c>
      <c r="H23" s="44">
        <v>99</v>
      </c>
      <c r="I23" s="92" t="s">
        <v>3</v>
      </c>
      <c r="J23" s="23" t="s">
        <v>1275</v>
      </c>
      <c r="K23" s="24" t="s">
        <v>3528</v>
      </c>
      <c r="L23" s="22" t="s">
        <v>4263</v>
      </c>
      <c r="M23" s="22" t="s">
        <v>4324</v>
      </c>
      <c r="N23" s="22" t="s">
        <v>2075</v>
      </c>
      <c r="O23" s="22"/>
      <c r="P23" s="246" t="s">
        <v>1856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2075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3845</v>
      </c>
      <c r="D24" s="18" t="s">
        <v>3840</v>
      </c>
      <c r="E24" s="23" t="s">
        <v>353</v>
      </c>
      <c r="F24" s="23" t="s">
        <v>353</v>
      </c>
      <c r="G24" s="44">
        <v>0</v>
      </c>
      <c r="H24" s="44">
        <v>99</v>
      </c>
      <c r="I24" s="92" t="s">
        <v>3</v>
      </c>
      <c r="J24" s="23" t="s">
        <v>1275</v>
      </c>
      <c r="K24" s="24" t="s">
        <v>3528</v>
      </c>
      <c r="L24" s="22" t="s">
        <v>4263</v>
      </c>
      <c r="M24" s="22" t="s">
        <v>4324</v>
      </c>
      <c r="N24" s="22" t="s">
        <v>2075</v>
      </c>
      <c r="O24" s="22"/>
      <c r="P24" s="246" t="s">
        <v>1857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2075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3181</v>
      </c>
      <c r="D25" s="18" t="s">
        <v>2187</v>
      </c>
      <c r="E25" s="23" t="s">
        <v>1026</v>
      </c>
      <c r="F25" s="23" t="s">
        <v>1026</v>
      </c>
      <c r="G25" s="44">
        <v>0</v>
      </c>
      <c r="H25" s="44">
        <v>99</v>
      </c>
      <c r="I25" s="92" t="s">
        <v>3</v>
      </c>
      <c r="J25" s="23" t="s">
        <v>1275</v>
      </c>
      <c r="K25" s="24" t="s">
        <v>3528</v>
      </c>
      <c r="L25" s="22" t="s">
        <v>4263</v>
      </c>
      <c r="M25" s="22" t="s">
        <v>4325</v>
      </c>
      <c r="N25" s="22" t="s">
        <v>2075</v>
      </c>
      <c r="O25" s="22"/>
      <c r="P25" s="246" t="s">
        <v>1436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2075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3182</v>
      </c>
      <c r="D26" s="18" t="s">
        <v>2187</v>
      </c>
      <c r="E26" s="23" t="s">
        <v>1032</v>
      </c>
      <c r="F26" s="23" t="s">
        <v>1032</v>
      </c>
      <c r="G26" s="44">
        <v>0</v>
      </c>
      <c r="H26" s="44">
        <v>99</v>
      </c>
      <c r="I26" s="92" t="s">
        <v>3</v>
      </c>
      <c r="J26" s="23" t="s">
        <v>1275</v>
      </c>
      <c r="K26" s="24" t="s">
        <v>3528</v>
      </c>
      <c r="L26" s="22" t="s">
        <v>4263</v>
      </c>
      <c r="M26" s="22" t="s">
        <v>4325</v>
      </c>
      <c r="N26" s="22" t="s">
        <v>2075</v>
      </c>
      <c r="O26" s="22"/>
      <c r="P26" s="246" t="s">
        <v>1455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2075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3759</v>
      </c>
      <c r="D27" s="18" t="s">
        <v>3760</v>
      </c>
      <c r="E27" s="23" t="s">
        <v>1020</v>
      </c>
      <c r="F27" s="23" t="s">
        <v>1020</v>
      </c>
      <c r="G27" s="44">
        <v>0</v>
      </c>
      <c r="H27" s="44">
        <v>0</v>
      </c>
      <c r="I27" s="92" t="s">
        <v>3</v>
      </c>
      <c r="J27" s="23" t="s">
        <v>1275</v>
      </c>
      <c r="K27" s="24" t="s">
        <v>3528</v>
      </c>
      <c r="L27" s="22" t="s">
        <v>4263</v>
      </c>
      <c r="M27" s="22" t="s">
        <v>4318</v>
      </c>
      <c r="N27" s="22" t="s">
        <v>2075</v>
      </c>
      <c r="O27" s="22"/>
      <c r="P27" s="246" t="s">
        <v>1421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2075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3759</v>
      </c>
      <c r="D28" s="18" t="s">
        <v>3761</v>
      </c>
      <c r="E28" s="23" t="s">
        <v>221</v>
      </c>
      <c r="F28" s="23" t="s">
        <v>221</v>
      </c>
      <c r="G28" s="44">
        <v>0</v>
      </c>
      <c r="H28" s="44">
        <v>0</v>
      </c>
      <c r="I28" s="92" t="s">
        <v>3</v>
      </c>
      <c r="J28" s="23" t="s">
        <v>1275</v>
      </c>
      <c r="K28" s="24" t="s">
        <v>3528</v>
      </c>
      <c r="L28" s="22" t="s">
        <v>4263</v>
      </c>
      <c r="M28" s="22" t="s">
        <v>4318</v>
      </c>
      <c r="N28" s="22" t="s">
        <v>2075</v>
      </c>
      <c r="O28" s="22"/>
      <c r="P28" s="246" t="s">
        <v>1645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2075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3759</v>
      </c>
      <c r="D29" s="18" t="s">
        <v>3828</v>
      </c>
      <c r="E29" s="23" t="s">
        <v>1029</v>
      </c>
      <c r="F29" s="23" t="s">
        <v>1029</v>
      </c>
      <c r="G29" s="44">
        <v>0</v>
      </c>
      <c r="H29" s="44">
        <v>0</v>
      </c>
      <c r="I29" s="92" t="s">
        <v>3</v>
      </c>
      <c r="J29" s="23" t="s">
        <v>1275</v>
      </c>
      <c r="K29" s="24" t="s">
        <v>3528</v>
      </c>
      <c r="L29" s="22" t="s">
        <v>4263</v>
      </c>
      <c r="M29" s="22" t="s">
        <v>4318</v>
      </c>
      <c r="N29" s="22" t="s">
        <v>2075</v>
      </c>
      <c r="O29" s="22"/>
      <c r="P29" s="246" t="s">
        <v>1449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2075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3759</v>
      </c>
      <c r="D30" s="18" t="s">
        <v>3762</v>
      </c>
      <c r="E30" s="23" t="s">
        <v>134</v>
      </c>
      <c r="F30" s="23" t="s">
        <v>134</v>
      </c>
      <c r="G30" s="44">
        <v>0</v>
      </c>
      <c r="H30" s="44">
        <v>0</v>
      </c>
      <c r="I30" s="92" t="s">
        <v>3</v>
      </c>
      <c r="J30" s="23" t="s">
        <v>1275</v>
      </c>
      <c r="K30" s="24" t="s">
        <v>3528</v>
      </c>
      <c r="L30" s="22" t="s">
        <v>4263</v>
      </c>
      <c r="M30" s="22" t="s">
        <v>4318</v>
      </c>
      <c r="N30" s="22" t="s">
        <v>2075</v>
      </c>
      <c r="O30" s="22"/>
      <c r="P30" s="246" t="s">
        <v>1505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2075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3829</v>
      </c>
      <c r="D31" s="18" t="s">
        <v>3832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1275</v>
      </c>
      <c r="K31" s="24" t="s">
        <v>3528</v>
      </c>
      <c r="L31" s="22" t="s">
        <v>4263</v>
      </c>
      <c r="M31" s="22" t="s">
        <v>4318</v>
      </c>
      <c r="N31" s="22" t="s">
        <v>2075</v>
      </c>
      <c r="O31" s="22"/>
      <c r="P31" s="246" t="s">
        <v>1378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2444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3829</v>
      </c>
      <c r="D32" s="18" t="s">
        <v>4005</v>
      </c>
      <c r="E32" s="23" t="s">
        <v>1076</v>
      </c>
      <c r="F32" s="23" t="s">
        <v>1076</v>
      </c>
      <c r="G32" s="44">
        <v>0</v>
      </c>
      <c r="H32" s="44">
        <v>0</v>
      </c>
      <c r="I32" s="92" t="s">
        <v>3</v>
      </c>
      <c r="J32" s="23" t="s">
        <v>1275</v>
      </c>
      <c r="K32" s="24" t="s">
        <v>3528</v>
      </c>
      <c r="L32" s="22" t="s">
        <v>4263</v>
      </c>
      <c r="M32" s="22" t="s">
        <v>4318</v>
      </c>
      <c r="N32" s="22" t="s">
        <v>2075</v>
      </c>
      <c r="O32" s="22"/>
      <c r="P32" s="246" t="s">
        <v>1574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2075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3829</v>
      </c>
      <c r="D33" s="18" t="s">
        <v>3834</v>
      </c>
      <c r="E33" s="23" t="s">
        <v>215</v>
      </c>
      <c r="F33" s="23" t="s">
        <v>215</v>
      </c>
      <c r="G33" s="44">
        <v>0</v>
      </c>
      <c r="H33" s="44">
        <v>0</v>
      </c>
      <c r="I33" s="92" t="s">
        <v>3</v>
      </c>
      <c r="J33" s="23" t="s">
        <v>1275</v>
      </c>
      <c r="K33" s="24" t="s">
        <v>3528</v>
      </c>
      <c r="L33" s="22" t="s">
        <v>4263</v>
      </c>
      <c r="M33" s="22" t="s">
        <v>4318</v>
      </c>
      <c r="N33" s="22" t="s">
        <v>2075</v>
      </c>
      <c r="O33" s="22"/>
      <c r="P33" s="246" t="s">
        <v>1627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2075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3829</v>
      </c>
      <c r="D34" s="18" t="s">
        <v>3835</v>
      </c>
      <c r="E34" s="23" t="s">
        <v>1136</v>
      </c>
      <c r="F34" s="23" t="s">
        <v>1136</v>
      </c>
      <c r="G34" s="44">
        <v>0</v>
      </c>
      <c r="H34" s="44">
        <v>0</v>
      </c>
      <c r="I34" s="92" t="s">
        <v>3</v>
      </c>
      <c r="J34" s="23" t="s">
        <v>1275</v>
      </c>
      <c r="K34" s="24" t="s">
        <v>3528</v>
      </c>
      <c r="L34" s="22" t="s">
        <v>4263</v>
      </c>
      <c r="M34" s="22" t="s">
        <v>4318</v>
      </c>
      <c r="N34" s="22" t="s">
        <v>2075</v>
      </c>
      <c r="O34" s="22"/>
      <c r="P34" s="246" t="s">
        <v>1696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2457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3829</v>
      </c>
      <c r="D35" s="18" t="s">
        <v>3836</v>
      </c>
      <c r="E35" s="23" t="s">
        <v>1161</v>
      </c>
      <c r="F35" s="23" t="s">
        <v>1161</v>
      </c>
      <c r="G35" s="44">
        <v>0</v>
      </c>
      <c r="H35" s="44">
        <v>0</v>
      </c>
      <c r="I35" s="92" t="s">
        <v>3</v>
      </c>
      <c r="J35" s="23" t="s">
        <v>1275</v>
      </c>
      <c r="K35" s="24" t="s">
        <v>3528</v>
      </c>
      <c r="L35" s="22" t="s">
        <v>4263</v>
      </c>
      <c r="M35" s="22" t="s">
        <v>4318</v>
      </c>
      <c r="N35" s="22" t="s">
        <v>2075</v>
      </c>
      <c r="O35" s="22"/>
      <c r="P35" s="246" t="s">
        <v>1762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2075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3833</v>
      </c>
      <c r="D36" s="18" t="s">
        <v>7</v>
      </c>
      <c r="E36" s="23" t="s">
        <v>1172</v>
      </c>
      <c r="F36" s="23" t="s">
        <v>1172</v>
      </c>
      <c r="G36" s="44">
        <v>0</v>
      </c>
      <c r="H36" s="44">
        <v>0</v>
      </c>
      <c r="I36" s="92" t="s">
        <v>3</v>
      </c>
      <c r="J36" s="23" t="s">
        <v>1275</v>
      </c>
      <c r="K36" s="24" t="s">
        <v>3528</v>
      </c>
      <c r="L36" s="22" t="s">
        <v>4263</v>
      </c>
      <c r="M36" s="22" t="s">
        <v>4318</v>
      </c>
      <c r="N36" s="22" t="s">
        <v>2075</v>
      </c>
      <c r="O36" s="22"/>
      <c r="P36" s="246" t="s">
        <v>1779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2075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3829</v>
      </c>
      <c r="D37" s="18" t="s">
        <v>3837</v>
      </c>
      <c r="E37" s="23" t="s">
        <v>1229</v>
      </c>
      <c r="F37" s="23" t="s">
        <v>1229</v>
      </c>
      <c r="G37" s="25">
        <v>0</v>
      </c>
      <c r="H37" s="25">
        <v>0</v>
      </c>
      <c r="I37" s="92" t="s">
        <v>3</v>
      </c>
      <c r="J37" s="23" t="s">
        <v>1275</v>
      </c>
      <c r="K37" s="24" t="s">
        <v>3632</v>
      </c>
      <c r="L37" s="22" t="s">
        <v>4263</v>
      </c>
      <c r="M37" s="22" t="s">
        <v>4318</v>
      </c>
      <c r="N37" s="22" t="s">
        <v>2075</v>
      </c>
      <c r="O37" s="22"/>
      <c r="P37" s="246" t="s">
        <v>1932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2075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3183</v>
      </c>
      <c r="D38" s="18" t="s">
        <v>7</v>
      </c>
      <c r="E38" s="23" t="s">
        <v>238</v>
      </c>
      <c r="F38" s="23" t="s">
        <v>238</v>
      </c>
      <c r="G38" s="44">
        <v>0</v>
      </c>
      <c r="H38" s="44">
        <v>0</v>
      </c>
      <c r="I38" s="92" t="s">
        <v>3</v>
      </c>
      <c r="J38" s="23" t="s">
        <v>1275</v>
      </c>
      <c r="K38" s="24" t="s">
        <v>3528</v>
      </c>
      <c r="L38" s="22" t="s">
        <v>4263</v>
      </c>
      <c r="M38" s="22" t="s">
        <v>4318</v>
      </c>
      <c r="N38" s="22" t="s">
        <v>2075</v>
      </c>
      <c r="O38" s="22"/>
      <c r="P38" s="246" t="s">
        <v>1671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2440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4329</v>
      </c>
      <c r="D39" s="18" t="s">
        <v>7</v>
      </c>
      <c r="E39" s="23" t="s">
        <v>324</v>
      </c>
      <c r="F39" s="23" t="s">
        <v>324</v>
      </c>
      <c r="G39" s="44">
        <v>0</v>
      </c>
      <c r="H39" s="44">
        <v>0</v>
      </c>
      <c r="I39" s="92" t="s">
        <v>3</v>
      </c>
      <c r="J39" s="23" t="s">
        <v>1276</v>
      </c>
      <c r="K39" s="24" t="s">
        <v>3528</v>
      </c>
      <c r="L39" s="22" t="s">
        <v>4263</v>
      </c>
      <c r="M39" s="22" t="s">
        <v>4318</v>
      </c>
      <c r="N39" s="22" t="s">
        <v>2075</v>
      </c>
      <c r="O39" s="22"/>
      <c r="P39" s="246" t="s">
        <v>1796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2075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3184</v>
      </c>
      <c r="D40" s="26" t="s">
        <v>2561</v>
      </c>
      <c r="E40" s="23" t="s">
        <v>79</v>
      </c>
      <c r="F40" s="23" t="s">
        <v>79</v>
      </c>
      <c r="G40" s="44">
        <v>0</v>
      </c>
      <c r="H40" s="44">
        <v>0</v>
      </c>
      <c r="I40" s="92" t="s">
        <v>3</v>
      </c>
      <c r="J40" s="23" t="s">
        <v>1276</v>
      </c>
      <c r="K40" s="24" t="s">
        <v>3632</v>
      </c>
      <c r="L40" s="22" t="s">
        <v>4263</v>
      </c>
      <c r="M40" s="22" t="s">
        <v>4318</v>
      </c>
      <c r="N40" s="22" t="s">
        <v>2075</v>
      </c>
      <c r="O40" s="22"/>
      <c r="P40" s="246" t="s">
        <v>1412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2453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3185</v>
      </c>
      <c r="D41" s="18" t="s">
        <v>7</v>
      </c>
      <c r="E41" s="23" t="s">
        <v>6165</v>
      </c>
      <c r="F41" s="23" t="s">
        <v>6165</v>
      </c>
      <c r="G41" s="44">
        <v>0</v>
      </c>
      <c r="H41" s="44">
        <v>0</v>
      </c>
      <c r="I41" s="92" t="s">
        <v>3</v>
      </c>
      <c r="J41" s="23" t="s">
        <v>1275</v>
      </c>
      <c r="K41" s="24" t="s">
        <v>4082</v>
      </c>
      <c r="L41" s="22" t="s">
        <v>4263</v>
      </c>
      <c r="M41" s="22" t="s">
        <v>4318</v>
      </c>
      <c r="N41" s="22" t="s">
        <v>2075</v>
      </c>
      <c r="O41" s="22"/>
      <c r="P41" s="246" t="s">
        <v>1848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2453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3186</v>
      </c>
      <c r="D42" s="18" t="s">
        <v>7</v>
      </c>
      <c r="E42" s="23" t="s">
        <v>6167</v>
      </c>
      <c r="F42" s="23" t="s">
        <v>6167</v>
      </c>
      <c r="G42" s="44">
        <v>0</v>
      </c>
      <c r="H42" s="44">
        <v>0</v>
      </c>
      <c r="I42" s="92" t="s">
        <v>3</v>
      </c>
      <c r="J42" s="23" t="s">
        <v>1275</v>
      </c>
      <c r="K42" s="24" t="s">
        <v>3632</v>
      </c>
      <c r="L42" s="22" t="s">
        <v>4263</v>
      </c>
      <c r="M42" s="22" t="s">
        <v>4318</v>
      </c>
      <c r="N42" s="22" t="s">
        <v>2075</v>
      </c>
      <c r="O42" s="22"/>
      <c r="P42" s="246" t="s">
        <v>1394</v>
      </c>
      <c r="Q42" s="191"/>
      <c r="R42" s="1"/>
      <c r="S42" s="1" t="str">
        <f t="shared" si="5"/>
        <v/>
      </c>
      <c r="T42" s="1" t="str">
        <f>IF(ISNA(VLOOKUP(P42,'NEW XEQM.c'!D:D,1,0)),"--",VLOOKUP(P42,'NEW XEQM.c'!D:G,3,0))</f>
        <v>DROP</v>
      </c>
      <c r="U42" s="237" t="s">
        <v>2453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4330</v>
      </c>
      <c r="D43" s="63" t="s">
        <v>11</v>
      </c>
      <c r="E43" s="64" t="s">
        <v>1114</v>
      </c>
      <c r="F43" s="64" t="s">
        <v>1114</v>
      </c>
      <c r="G43" s="98">
        <v>0</v>
      </c>
      <c r="H43" s="98">
        <v>99</v>
      </c>
      <c r="I43" s="92" t="s">
        <v>3</v>
      </c>
      <c r="J43" s="23" t="s">
        <v>1276</v>
      </c>
      <c r="K43" s="65" t="s">
        <v>3528</v>
      </c>
      <c r="L43" s="66" t="s">
        <v>4263</v>
      </c>
      <c r="M43" s="22" t="s">
        <v>4319</v>
      </c>
      <c r="N43" s="22" t="s">
        <v>2075</v>
      </c>
      <c r="O43" s="66"/>
      <c r="P43" s="246" t="s">
        <v>1650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2075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3188</v>
      </c>
      <c r="D44" s="18" t="s">
        <v>7</v>
      </c>
      <c r="E44" s="23" t="s">
        <v>269</v>
      </c>
      <c r="F44" s="23" t="s">
        <v>269</v>
      </c>
      <c r="G44" s="44">
        <v>0</v>
      </c>
      <c r="H44" s="44">
        <v>0</v>
      </c>
      <c r="I44" s="92" t="s">
        <v>3</v>
      </c>
      <c r="J44" s="23" t="s">
        <v>1275</v>
      </c>
      <c r="K44" s="24" t="s">
        <v>4082</v>
      </c>
      <c r="L44" s="22" t="s">
        <v>4263</v>
      </c>
      <c r="M44" s="22" t="s">
        <v>4318</v>
      </c>
      <c r="N44" s="22" t="s">
        <v>2075</v>
      </c>
      <c r="O44" s="22"/>
      <c r="P44" s="246" t="s">
        <v>1722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2075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3189</v>
      </c>
      <c r="D45" s="18" t="s">
        <v>7</v>
      </c>
      <c r="E45" s="23" t="s">
        <v>270</v>
      </c>
      <c r="F45" s="23" t="s">
        <v>270</v>
      </c>
      <c r="G45" s="44">
        <v>0</v>
      </c>
      <c r="H45" s="44">
        <v>0</v>
      </c>
      <c r="I45" s="92" t="s">
        <v>3</v>
      </c>
      <c r="J45" s="23" t="s">
        <v>1275</v>
      </c>
      <c r="K45" s="24" t="s">
        <v>4082</v>
      </c>
      <c r="L45" s="22" t="s">
        <v>4263</v>
      </c>
      <c r="M45" s="22" t="s">
        <v>4318</v>
      </c>
      <c r="N45" s="22" t="s">
        <v>2075</v>
      </c>
      <c r="O45" s="22"/>
      <c r="P45" s="246" t="s">
        <v>1723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2075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3190</v>
      </c>
      <c r="D46" s="18" t="s">
        <v>7</v>
      </c>
      <c r="E46" s="23" t="s">
        <v>988</v>
      </c>
      <c r="F46" s="23" t="s">
        <v>988</v>
      </c>
      <c r="G46" s="44">
        <v>0</v>
      </c>
      <c r="H46" s="44">
        <v>0</v>
      </c>
      <c r="I46" s="92" t="s">
        <v>3</v>
      </c>
      <c r="J46" s="23" t="s">
        <v>1277</v>
      </c>
      <c r="K46" s="24" t="s">
        <v>4082</v>
      </c>
      <c r="L46" s="22" t="s">
        <v>4263</v>
      </c>
      <c r="M46" s="22" t="s">
        <v>4318</v>
      </c>
      <c r="N46" s="22" t="s">
        <v>2075</v>
      </c>
      <c r="O46" s="22"/>
      <c r="P46" s="246" t="s">
        <v>1367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2443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3191</v>
      </c>
      <c r="D47" s="18" t="s">
        <v>7</v>
      </c>
      <c r="E47" s="23" t="s">
        <v>96</v>
      </c>
      <c r="F47" s="23" t="s">
        <v>96</v>
      </c>
      <c r="G47" s="44">
        <v>0</v>
      </c>
      <c r="H47" s="44">
        <v>0</v>
      </c>
      <c r="I47" s="92" t="s">
        <v>3</v>
      </c>
      <c r="J47" s="23" t="s">
        <v>1275</v>
      </c>
      <c r="K47" s="24" t="s">
        <v>3632</v>
      </c>
      <c r="L47" s="22" t="s">
        <v>4263</v>
      </c>
      <c r="M47" s="22" t="s">
        <v>4318</v>
      </c>
      <c r="N47" s="22" t="s">
        <v>2075</v>
      </c>
      <c r="O47" s="22"/>
      <c r="P47" s="246" t="s">
        <v>1443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2453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4316</v>
      </c>
      <c r="D48" s="18" t="s">
        <v>2114</v>
      </c>
      <c r="E48" s="23" t="s">
        <v>1045</v>
      </c>
      <c r="F48" s="23" t="s">
        <v>1045</v>
      </c>
      <c r="G48" s="44">
        <v>0</v>
      </c>
      <c r="H48" s="44">
        <v>99</v>
      </c>
      <c r="I48" s="92" t="s">
        <v>3</v>
      </c>
      <c r="J48" s="23" t="s">
        <v>1275</v>
      </c>
      <c r="K48" s="24" t="s">
        <v>3633</v>
      </c>
      <c r="L48" s="22" t="s">
        <v>4263</v>
      </c>
      <c r="M48" s="22" t="s">
        <v>4323</v>
      </c>
      <c r="N48" s="22" t="s">
        <v>2075</v>
      </c>
      <c r="O48" s="22"/>
      <c r="P48" s="246" t="s">
        <v>1503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2075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3192</v>
      </c>
      <c r="D49" s="18" t="s">
        <v>247</v>
      </c>
      <c r="E49" s="23" t="s">
        <v>1163</v>
      </c>
      <c r="F49" s="23" t="s">
        <v>1163</v>
      </c>
      <c r="G49" s="44">
        <v>0</v>
      </c>
      <c r="H49" s="44">
        <v>99</v>
      </c>
      <c r="I49" s="92" t="s">
        <v>3</v>
      </c>
      <c r="J49" s="23" t="s">
        <v>1275</v>
      </c>
      <c r="K49" s="24" t="s">
        <v>3632</v>
      </c>
      <c r="L49" s="22" t="s">
        <v>4263</v>
      </c>
      <c r="M49" s="22" t="s">
        <v>4323</v>
      </c>
      <c r="N49" s="22" t="s">
        <v>2075</v>
      </c>
      <c r="O49" s="22"/>
      <c r="P49" s="246" t="s">
        <v>1768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2453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3193</v>
      </c>
      <c r="D50" s="18" t="s">
        <v>7</v>
      </c>
      <c r="E50" s="23" t="s">
        <v>309</v>
      </c>
      <c r="F50" s="23" t="s">
        <v>309</v>
      </c>
      <c r="G50" s="44">
        <v>0</v>
      </c>
      <c r="H50" s="44">
        <v>99</v>
      </c>
      <c r="I50" s="92" t="s">
        <v>3</v>
      </c>
      <c r="J50" s="23" t="s">
        <v>1275</v>
      </c>
      <c r="K50" s="24" t="s">
        <v>3632</v>
      </c>
      <c r="L50" s="22" t="s">
        <v>4263</v>
      </c>
      <c r="M50" s="22" t="s">
        <v>4323</v>
      </c>
      <c r="N50" s="22" t="s">
        <v>2075</v>
      </c>
      <c r="O50" s="22"/>
      <c r="P50" s="246" t="s">
        <v>2965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2453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3194</v>
      </c>
      <c r="D51" s="18" t="s">
        <v>7</v>
      </c>
      <c r="E51" s="23" t="s">
        <v>310</v>
      </c>
      <c r="F51" s="23" t="s">
        <v>310</v>
      </c>
      <c r="G51" s="44">
        <v>0</v>
      </c>
      <c r="H51" s="44">
        <v>99</v>
      </c>
      <c r="I51" s="92" t="s">
        <v>3</v>
      </c>
      <c r="J51" s="23" t="s">
        <v>1275</v>
      </c>
      <c r="K51" s="24" t="s">
        <v>3632</v>
      </c>
      <c r="L51" s="22" t="s">
        <v>4263</v>
      </c>
      <c r="M51" s="22" t="s">
        <v>4323</v>
      </c>
      <c r="N51" s="22" t="s">
        <v>2075</v>
      </c>
      <c r="O51" s="22"/>
      <c r="P51" s="246" t="s">
        <v>2966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2453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3195</v>
      </c>
      <c r="D52" s="18" t="s">
        <v>7</v>
      </c>
      <c r="E52" s="23" t="s">
        <v>1169</v>
      </c>
      <c r="F52" s="23" t="s">
        <v>1169</v>
      </c>
      <c r="G52" s="44">
        <v>0</v>
      </c>
      <c r="H52" s="44">
        <v>99</v>
      </c>
      <c r="I52" s="92" t="s">
        <v>3</v>
      </c>
      <c r="J52" s="23" t="s">
        <v>1275</v>
      </c>
      <c r="K52" s="24" t="s">
        <v>3632</v>
      </c>
      <c r="L52" s="22" t="s">
        <v>4263</v>
      </c>
      <c r="M52" s="22" t="s">
        <v>4323</v>
      </c>
      <c r="N52" s="22" t="s">
        <v>2075</v>
      </c>
      <c r="O52" s="22"/>
      <c r="P52" s="246" t="s">
        <v>1774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2453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3196</v>
      </c>
      <c r="D53" s="18" t="s">
        <v>7</v>
      </c>
      <c r="E53" s="23" t="s">
        <v>311</v>
      </c>
      <c r="F53" s="23" t="s">
        <v>311</v>
      </c>
      <c r="G53" s="44">
        <v>0</v>
      </c>
      <c r="H53" s="44">
        <v>99</v>
      </c>
      <c r="I53" s="92" t="s">
        <v>3</v>
      </c>
      <c r="J53" s="23" t="s">
        <v>1275</v>
      </c>
      <c r="K53" s="24" t="s">
        <v>3632</v>
      </c>
      <c r="L53" s="22" t="s">
        <v>4263</v>
      </c>
      <c r="M53" s="22" t="s">
        <v>4323</v>
      </c>
      <c r="N53" s="22" t="s">
        <v>2075</v>
      </c>
      <c r="O53" s="22"/>
      <c r="P53" s="246" t="s">
        <v>1775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2453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3346</v>
      </c>
      <c r="D54" s="63" t="s">
        <v>7</v>
      </c>
      <c r="E54" s="64" t="s">
        <v>989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1275</v>
      </c>
      <c r="K54" s="65" t="s">
        <v>3632</v>
      </c>
      <c r="L54" s="22" t="s">
        <v>4264</v>
      </c>
      <c r="M54" s="22" t="s">
        <v>4318</v>
      </c>
      <c r="N54" s="22" t="s">
        <v>2075</v>
      </c>
      <c r="O54" s="66"/>
      <c r="P54" s="246" t="s">
        <v>1369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2075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3373</v>
      </c>
      <c r="D55" s="63" t="s">
        <v>7</v>
      </c>
      <c r="E55" s="64" t="s">
        <v>1115</v>
      </c>
      <c r="F55" s="64" t="s">
        <v>230</v>
      </c>
      <c r="G55" s="98">
        <v>0</v>
      </c>
      <c r="H55" s="98">
        <v>0</v>
      </c>
      <c r="I55" s="92" t="s">
        <v>3</v>
      </c>
      <c r="J55" s="64" t="s">
        <v>1275</v>
      </c>
      <c r="K55" s="65" t="s">
        <v>3632</v>
      </c>
      <c r="L55" s="22" t="s">
        <v>4264</v>
      </c>
      <c r="M55" s="22" t="s">
        <v>4318</v>
      </c>
      <c r="N55" s="22" t="s">
        <v>2075</v>
      </c>
      <c r="O55" s="66"/>
      <c r="P55" s="246" t="s">
        <v>1657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2440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3199</v>
      </c>
      <c r="D56" s="18" t="s">
        <v>247</v>
      </c>
      <c r="E56" s="23" t="s">
        <v>1127</v>
      </c>
      <c r="F56" s="23" t="s">
        <v>1127</v>
      </c>
      <c r="G56" s="44">
        <v>0</v>
      </c>
      <c r="H56" s="44">
        <v>99</v>
      </c>
      <c r="I56" s="92" t="s">
        <v>3</v>
      </c>
      <c r="J56" s="23" t="s">
        <v>1275</v>
      </c>
      <c r="K56" s="24" t="s">
        <v>3632</v>
      </c>
      <c r="L56" s="22" t="s">
        <v>4263</v>
      </c>
      <c r="M56" s="22" t="s">
        <v>4323</v>
      </c>
      <c r="N56" s="22" t="s">
        <v>2075</v>
      </c>
      <c r="O56" s="22"/>
      <c r="P56" s="246" t="s">
        <v>1682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2453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3200</v>
      </c>
      <c r="D57" s="18" t="s">
        <v>7</v>
      </c>
      <c r="E57" s="23" t="s">
        <v>250</v>
      </c>
      <c r="F57" s="23" t="s">
        <v>250</v>
      </c>
      <c r="G57" s="44">
        <v>0</v>
      </c>
      <c r="H57" s="44">
        <v>99</v>
      </c>
      <c r="I57" s="92" t="s">
        <v>3</v>
      </c>
      <c r="J57" s="23" t="s">
        <v>1275</v>
      </c>
      <c r="K57" s="24" t="s">
        <v>3632</v>
      </c>
      <c r="L57" s="22" t="s">
        <v>4263</v>
      </c>
      <c r="M57" s="22" t="s">
        <v>4323</v>
      </c>
      <c r="N57" s="22" t="s">
        <v>2075</v>
      </c>
      <c r="O57" s="22"/>
      <c r="P57" s="246" t="s">
        <v>2967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2453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3201</v>
      </c>
      <c r="D58" s="18" t="s">
        <v>7</v>
      </c>
      <c r="E58" s="23" t="s">
        <v>251</v>
      </c>
      <c r="F58" s="23" t="s">
        <v>251</v>
      </c>
      <c r="G58" s="44">
        <v>0</v>
      </c>
      <c r="H58" s="44">
        <v>99</v>
      </c>
      <c r="I58" s="92" t="s">
        <v>3</v>
      </c>
      <c r="J58" s="23" t="s">
        <v>1275</v>
      </c>
      <c r="K58" s="24" t="s">
        <v>3632</v>
      </c>
      <c r="L58" s="22" t="s">
        <v>4263</v>
      </c>
      <c r="M58" s="22" t="s">
        <v>4323</v>
      </c>
      <c r="N58" s="22" t="s">
        <v>2075</v>
      </c>
      <c r="O58" s="22"/>
      <c r="P58" s="246" t="s">
        <v>2968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2453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3202</v>
      </c>
      <c r="D59" s="18" t="s">
        <v>7</v>
      </c>
      <c r="E59" s="23" t="s">
        <v>1132</v>
      </c>
      <c r="F59" s="23" t="s">
        <v>1132</v>
      </c>
      <c r="G59" s="44">
        <v>0</v>
      </c>
      <c r="H59" s="44">
        <v>99</v>
      </c>
      <c r="I59" s="92" t="s">
        <v>3</v>
      </c>
      <c r="J59" s="23" t="s">
        <v>1275</v>
      </c>
      <c r="K59" s="24" t="s">
        <v>3632</v>
      </c>
      <c r="L59" s="22" t="s">
        <v>4263</v>
      </c>
      <c r="M59" s="22" t="s">
        <v>4323</v>
      </c>
      <c r="N59" s="22" t="s">
        <v>2075</v>
      </c>
      <c r="O59" s="22"/>
      <c r="P59" s="246" t="s">
        <v>1687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2453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3203</v>
      </c>
      <c r="D60" s="18" t="s">
        <v>7</v>
      </c>
      <c r="E60" s="23" t="s">
        <v>252</v>
      </c>
      <c r="F60" s="23" t="s">
        <v>252</v>
      </c>
      <c r="G60" s="44">
        <v>0</v>
      </c>
      <c r="H60" s="44">
        <v>99</v>
      </c>
      <c r="I60" s="92" t="s">
        <v>3</v>
      </c>
      <c r="J60" s="23" t="s">
        <v>1275</v>
      </c>
      <c r="K60" s="24" t="s">
        <v>3632</v>
      </c>
      <c r="L60" s="22" t="s">
        <v>4263</v>
      </c>
      <c r="M60" s="22" t="s">
        <v>4323</v>
      </c>
      <c r="N60" s="22" t="s">
        <v>2075</v>
      </c>
      <c r="O60" s="22"/>
      <c r="P60" s="246" t="s">
        <v>1688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2453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3846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1275</v>
      </c>
      <c r="K61" s="24" t="s">
        <v>3528</v>
      </c>
      <c r="L61" s="22" t="s">
        <v>4263</v>
      </c>
      <c r="M61" s="22" t="s">
        <v>4323</v>
      </c>
      <c r="N61" s="22" t="s">
        <v>2075</v>
      </c>
      <c r="O61" s="66"/>
      <c r="P61" s="246" t="s">
        <v>1371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2075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4331</v>
      </c>
      <c r="D62" s="63" t="s">
        <v>7</v>
      </c>
      <c r="E62" s="64" t="s">
        <v>80</v>
      </c>
      <c r="F62" s="64" t="s">
        <v>80</v>
      </c>
      <c r="G62" s="62">
        <v>0</v>
      </c>
      <c r="H62" s="62">
        <v>0</v>
      </c>
      <c r="I62" s="92" t="s">
        <v>3</v>
      </c>
      <c r="J62" s="23" t="s">
        <v>1276</v>
      </c>
      <c r="K62" s="65" t="s">
        <v>3528</v>
      </c>
      <c r="L62" s="66" t="s">
        <v>4263</v>
      </c>
      <c r="M62" s="22" t="s">
        <v>4318</v>
      </c>
      <c r="N62" s="22" t="s">
        <v>2075</v>
      </c>
      <c r="O62" s="66"/>
      <c r="P62" s="246" t="s">
        <v>1413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2457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3205</v>
      </c>
      <c r="D63" s="18" t="s">
        <v>7</v>
      </c>
      <c r="E63" s="23" t="s">
        <v>1193</v>
      </c>
      <c r="F63" s="23" t="s">
        <v>1193</v>
      </c>
      <c r="G63" s="44">
        <v>0</v>
      </c>
      <c r="H63" s="44">
        <v>0</v>
      </c>
      <c r="I63" s="92" t="s">
        <v>3</v>
      </c>
      <c r="J63" s="23" t="s">
        <v>1275</v>
      </c>
      <c r="K63" s="24" t="s">
        <v>3632</v>
      </c>
      <c r="L63" s="22" t="s">
        <v>4263</v>
      </c>
      <c r="M63" s="22" t="s">
        <v>4318</v>
      </c>
      <c r="N63" s="22" t="s">
        <v>2075</v>
      </c>
      <c r="O63" s="22"/>
      <c r="P63" s="246" t="s">
        <v>1834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2440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3206</v>
      </c>
      <c r="D64" s="18" t="s">
        <v>7</v>
      </c>
      <c r="E64" s="23" t="s">
        <v>1194</v>
      </c>
      <c r="F64" s="23" t="s">
        <v>1194</v>
      </c>
      <c r="G64" s="44">
        <v>0</v>
      </c>
      <c r="H64" s="44">
        <v>0</v>
      </c>
      <c r="I64" s="92" t="s">
        <v>3</v>
      </c>
      <c r="J64" s="23" t="s">
        <v>1275</v>
      </c>
      <c r="K64" s="24" t="s">
        <v>3632</v>
      </c>
      <c r="L64" s="22" t="s">
        <v>4263</v>
      </c>
      <c r="M64" s="22" t="s">
        <v>4318</v>
      </c>
      <c r="N64" s="22" t="s">
        <v>2075</v>
      </c>
      <c r="O64" s="22"/>
      <c r="P64" s="246" t="s">
        <v>1835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2440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3207</v>
      </c>
      <c r="D65" s="18" t="s">
        <v>7</v>
      </c>
      <c r="E65" s="23" t="s">
        <v>1205</v>
      </c>
      <c r="F65" s="23" t="s">
        <v>1205</v>
      </c>
      <c r="G65" s="44">
        <v>0</v>
      </c>
      <c r="H65" s="44">
        <v>0</v>
      </c>
      <c r="I65" s="92" t="s">
        <v>3</v>
      </c>
      <c r="J65" s="23" t="s">
        <v>1275</v>
      </c>
      <c r="K65" s="24" t="s">
        <v>3632</v>
      </c>
      <c r="L65" s="22" t="s">
        <v>4263</v>
      </c>
      <c r="M65" s="22" t="s">
        <v>4318</v>
      </c>
      <c r="N65" s="22" t="s">
        <v>2075</v>
      </c>
      <c r="O65" s="22"/>
      <c r="P65" s="246" t="s">
        <v>1862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2440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3208</v>
      </c>
      <c r="D66" s="18" t="s">
        <v>7</v>
      </c>
      <c r="E66" s="23" t="s">
        <v>406</v>
      </c>
      <c r="F66" s="23" t="s">
        <v>406</v>
      </c>
      <c r="G66" s="44">
        <v>0</v>
      </c>
      <c r="H66" s="44">
        <v>0</v>
      </c>
      <c r="I66" s="92" t="s">
        <v>3</v>
      </c>
      <c r="J66" s="23" t="s">
        <v>1275</v>
      </c>
      <c r="K66" s="24" t="s">
        <v>3632</v>
      </c>
      <c r="L66" s="22" t="s">
        <v>4264</v>
      </c>
      <c r="M66" s="22" t="s">
        <v>4318</v>
      </c>
      <c r="N66" s="22" t="s">
        <v>4891</v>
      </c>
      <c r="O66" s="22"/>
      <c r="P66" s="246" t="s">
        <v>1946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2440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3209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1275</v>
      </c>
      <c r="K67" s="24" t="s">
        <v>3632</v>
      </c>
      <c r="L67" s="22" t="s">
        <v>4263</v>
      </c>
      <c r="M67" s="22" t="s">
        <v>4318</v>
      </c>
      <c r="N67" s="22" t="s">
        <v>2075</v>
      </c>
      <c r="O67" s="22"/>
      <c r="P67" s="246" t="s">
        <v>1299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2440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3210</v>
      </c>
      <c r="D68" s="18" t="s">
        <v>7</v>
      </c>
      <c r="E68" s="23" t="s">
        <v>1204</v>
      </c>
      <c r="F68" s="23" t="s">
        <v>1204</v>
      </c>
      <c r="G68" s="44">
        <v>0</v>
      </c>
      <c r="H68" s="44">
        <v>0</v>
      </c>
      <c r="I68" s="92" t="s">
        <v>3</v>
      </c>
      <c r="J68" s="23" t="s">
        <v>1275</v>
      </c>
      <c r="K68" s="24" t="s">
        <v>3632</v>
      </c>
      <c r="L68" s="22" t="s">
        <v>4263</v>
      </c>
      <c r="M68" s="22" t="s">
        <v>4318</v>
      </c>
      <c r="N68" s="22" t="s">
        <v>2075</v>
      </c>
      <c r="O68" s="22"/>
      <c r="P68" s="246" t="s">
        <v>1858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2440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3211</v>
      </c>
      <c r="D69" s="18" t="s">
        <v>7</v>
      </c>
      <c r="E69" s="23" t="s">
        <v>951</v>
      </c>
      <c r="F69" s="23" t="s">
        <v>951</v>
      </c>
      <c r="G69" s="44">
        <v>0</v>
      </c>
      <c r="H69" s="44">
        <v>0</v>
      </c>
      <c r="I69" s="92" t="s">
        <v>3</v>
      </c>
      <c r="J69" s="23" t="s">
        <v>1275</v>
      </c>
      <c r="K69" s="24" t="s">
        <v>3632</v>
      </c>
      <c r="L69" s="22" t="s">
        <v>4263</v>
      </c>
      <c r="M69" s="22" t="s">
        <v>4318</v>
      </c>
      <c r="N69" s="22" t="s">
        <v>2075</v>
      </c>
      <c r="O69" s="22"/>
      <c r="P69" s="246" t="s">
        <v>1298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2440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3212</v>
      </c>
      <c r="D70" s="18" t="s">
        <v>7</v>
      </c>
      <c r="E70" s="23" t="s">
        <v>5904</v>
      </c>
      <c r="F70" s="23" t="s">
        <v>5904</v>
      </c>
      <c r="G70" s="44">
        <v>0</v>
      </c>
      <c r="H70" s="44">
        <v>0</v>
      </c>
      <c r="I70" s="92" t="s">
        <v>3</v>
      </c>
      <c r="J70" s="23" t="s">
        <v>1275</v>
      </c>
      <c r="K70" s="24" t="s">
        <v>3632</v>
      </c>
      <c r="L70" s="22" t="s">
        <v>4264</v>
      </c>
      <c r="M70" s="22" t="s">
        <v>4318</v>
      </c>
      <c r="N70" s="22" t="s">
        <v>2075</v>
      </c>
      <c r="O70" s="22"/>
      <c r="P70" s="246" t="s">
        <v>2969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2440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3514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1276</v>
      </c>
      <c r="K71" s="61" t="s">
        <v>3528</v>
      </c>
      <c r="L71" t="s">
        <v>4263</v>
      </c>
      <c r="M71" t="s">
        <v>4320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2075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3214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1275</v>
      </c>
      <c r="K72" s="24" t="s">
        <v>3632</v>
      </c>
      <c r="L72" s="22" t="s">
        <v>4263</v>
      </c>
      <c r="M72" s="22" t="s">
        <v>4318</v>
      </c>
      <c r="N72" s="22" t="s">
        <v>2075</v>
      </c>
      <c r="O72" s="22"/>
      <c r="P72" s="246" t="s">
        <v>1294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2440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3215</v>
      </c>
      <c r="D73" s="26" t="s">
        <v>2561</v>
      </c>
      <c r="E73" s="23" t="s">
        <v>4268</v>
      </c>
      <c r="F73" s="23" t="s">
        <v>4268</v>
      </c>
      <c r="G73" s="44">
        <v>0</v>
      </c>
      <c r="H73" s="44">
        <v>0</v>
      </c>
      <c r="I73" s="92" t="s">
        <v>3</v>
      </c>
      <c r="J73" s="23" t="s">
        <v>1275</v>
      </c>
      <c r="K73" s="24" t="s">
        <v>3632</v>
      </c>
      <c r="L73" s="22" t="s">
        <v>4264</v>
      </c>
      <c r="M73" s="22" t="s">
        <v>4318</v>
      </c>
      <c r="N73" s="22" t="s">
        <v>2075</v>
      </c>
      <c r="O73" s="22"/>
      <c r="P73" s="246" t="s">
        <v>1559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2440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3216</v>
      </c>
      <c r="D74" s="26" t="s">
        <v>2561</v>
      </c>
      <c r="E74" s="23" t="s">
        <v>161</v>
      </c>
      <c r="F74" s="23" t="s">
        <v>161</v>
      </c>
      <c r="G74" s="44">
        <v>0</v>
      </c>
      <c r="H74" s="44">
        <v>0</v>
      </c>
      <c r="I74" s="92" t="s">
        <v>3</v>
      </c>
      <c r="J74" s="23" t="s">
        <v>1275</v>
      </c>
      <c r="K74" s="24" t="s">
        <v>3632</v>
      </c>
      <c r="L74" s="22" t="s">
        <v>4264</v>
      </c>
      <c r="M74" s="22" t="s">
        <v>4318</v>
      </c>
      <c r="N74" s="22" t="s">
        <v>2075</v>
      </c>
      <c r="O74" s="18" t="s">
        <v>162</v>
      </c>
      <c r="P74" s="246" t="s">
        <v>1547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2440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4303</v>
      </c>
      <c r="D75" s="63" t="s">
        <v>7</v>
      </c>
      <c r="E75" s="64" t="s">
        <v>1167</v>
      </c>
      <c r="F75" s="64" t="s">
        <v>308</v>
      </c>
      <c r="G75" s="98">
        <v>0</v>
      </c>
      <c r="H75" s="98">
        <v>0</v>
      </c>
      <c r="I75" s="92" t="s">
        <v>3</v>
      </c>
      <c r="J75" s="23" t="s">
        <v>1276</v>
      </c>
      <c r="K75" s="24" t="s">
        <v>3528</v>
      </c>
      <c r="L75" s="22" t="s">
        <v>4263</v>
      </c>
      <c r="M75" s="22" t="s">
        <v>4318</v>
      </c>
      <c r="N75" s="22" t="s">
        <v>2075</v>
      </c>
      <c r="O75" s="66"/>
      <c r="P75" s="246" t="s">
        <v>1772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2075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3218</v>
      </c>
      <c r="D76" s="26" t="s">
        <v>2561</v>
      </c>
      <c r="E76" s="23" t="s">
        <v>168</v>
      </c>
      <c r="F76" s="23" t="s">
        <v>168</v>
      </c>
      <c r="G76" s="44">
        <v>0</v>
      </c>
      <c r="H76" s="44">
        <v>0</v>
      </c>
      <c r="I76" s="92" t="s">
        <v>3</v>
      </c>
      <c r="J76" s="23" t="s">
        <v>1275</v>
      </c>
      <c r="K76" s="24" t="s">
        <v>3632</v>
      </c>
      <c r="L76" s="22" t="s">
        <v>4264</v>
      </c>
      <c r="M76" s="22" t="s">
        <v>4318</v>
      </c>
      <c r="N76" s="22" t="s">
        <v>2075</v>
      </c>
      <c r="O76" s="18" t="s">
        <v>169</v>
      </c>
      <c r="P76" s="246" t="s">
        <v>1558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2440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3219</v>
      </c>
      <c r="D77" s="26" t="s">
        <v>2561</v>
      </c>
      <c r="E77" s="23" t="s">
        <v>1072</v>
      </c>
      <c r="F77" s="23" t="s">
        <v>1072</v>
      </c>
      <c r="G77" s="44">
        <v>0</v>
      </c>
      <c r="H77" s="44">
        <v>0</v>
      </c>
      <c r="I77" s="92" t="s">
        <v>3</v>
      </c>
      <c r="J77" s="23" t="s">
        <v>1275</v>
      </c>
      <c r="K77" s="24" t="s">
        <v>3632</v>
      </c>
      <c r="L77" s="22" t="s">
        <v>4264</v>
      </c>
      <c r="M77" s="22" t="s">
        <v>4318</v>
      </c>
      <c r="N77" s="22" t="s">
        <v>2075</v>
      </c>
      <c r="O77" s="22"/>
      <c r="P77" s="246" t="s">
        <v>1565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2440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3220</v>
      </c>
      <c r="D78" s="18" t="s">
        <v>7</v>
      </c>
      <c r="E78" s="23" t="s">
        <v>950</v>
      </c>
      <c r="F78" s="23" t="s">
        <v>950</v>
      </c>
      <c r="G78" s="44">
        <v>0</v>
      </c>
      <c r="H78" s="44">
        <v>0</v>
      </c>
      <c r="I78" s="92" t="s">
        <v>3</v>
      </c>
      <c r="J78" s="23" t="s">
        <v>1275</v>
      </c>
      <c r="K78" s="24" t="s">
        <v>3632</v>
      </c>
      <c r="L78" s="22" t="s">
        <v>4263</v>
      </c>
      <c r="M78" s="22" t="s">
        <v>4318</v>
      </c>
      <c r="N78" s="22" t="s">
        <v>2075</v>
      </c>
      <c r="O78" s="22"/>
      <c r="P78" s="246" t="s">
        <v>1296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2440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3221</v>
      </c>
      <c r="D79" s="26" t="s">
        <v>2561</v>
      </c>
      <c r="E79" s="23" t="s">
        <v>992</v>
      </c>
      <c r="F79" s="23" t="s">
        <v>992</v>
      </c>
      <c r="G79" s="44">
        <v>0</v>
      </c>
      <c r="H79" s="44">
        <v>0</v>
      </c>
      <c r="I79" s="92" t="s">
        <v>3</v>
      </c>
      <c r="J79" s="23" t="s">
        <v>1275</v>
      </c>
      <c r="K79" s="24" t="s">
        <v>3632</v>
      </c>
      <c r="L79" s="22" t="s">
        <v>4264</v>
      </c>
      <c r="M79" s="22" t="s">
        <v>4318</v>
      </c>
      <c r="N79" s="22" t="s">
        <v>2075</v>
      </c>
      <c r="O79" s="18" t="s">
        <v>17</v>
      </c>
      <c r="P79" s="246" t="s">
        <v>1373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2439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3222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1275</v>
      </c>
      <c r="K80" s="24" t="s">
        <v>3632</v>
      </c>
      <c r="L80" s="22" t="s">
        <v>4264</v>
      </c>
      <c r="M80" s="22" t="s">
        <v>4318</v>
      </c>
      <c r="N80" s="22" t="s">
        <v>2075</v>
      </c>
      <c r="O80" s="22"/>
      <c r="P80" s="246" t="s">
        <v>1374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2439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3223</v>
      </c>
      <c r="D81" s="26" t="s">
        <v>2561</v>
      </c>
      <c r="E81" s="23" t="s">
        <v>1157</v>
      </c>
      <c r="F81" s="23" t="s">
        <v>1157</v>
      </c>
      <c r="G81" s="99">
        <v>0</v>
      </c>
      <c r="H81" s="99">
        <v>0</v>
      </c>
      <c r="I81" s="92" t="s">
        <v>3</v>
      </c>
      <c r="J81" s="23" t="s">
        <v>1275</v>
      </c>
      <c r="K81" s="24" t="s">
        <v>3632</v>
      </c>
      <c r="L81" s="22" t="s">
        <v>4264</v>
      </c>
      <c r="M81" s="22" t="s">
        <v>4318</v>
      </c>
      <c r="N81" s="22" t="s">
        <v>2075</v>
      </c>
      <c r="O81" s="18" t="s">
        <v>295</v>
      </c>
      <c r="P81" s="246" t="s">
        <v>1752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2439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4332</v>
      </c>
      <c r="D82" s="63" t="s">
        <v>2114</v>
      </c>
      <c r="E82" s="64" t="s">
        <v>3541</v>
      </c>
      <c r="F82" s="64" t="s">
        <v>3541</v>
      </c>
      <c r="G82" s="98">
        <v>0</v>
      </c>
      <c r="H82" s="98">
        <v>99</v>
      </c>
      <c r="I82" s="92" t="s">
        <v>3</v>
      </c>
      <c r="J82" s="23" t="s">
        <v>1276</v>
      </c>
      <c r="K82" s="65" t="s">
        <v>3632</v>
      </c>
      <c r="L82" s="66" t="s">
        <v>4263</v>
      </c>
      <c r="M82" s="22" t="s">
        <v>4323</v>
      </c>
      <c r="N82" s="22" t="s">
        <v>2075</v>
      </c>
      <c r="O82" s="66"/>
      <c r="P82" s="246" t="s">
        <v>3542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2075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3225</v>
      </c>
      <c r="D83" s="18" t="s">
        <v>7</v>
      </c>
      <c r="E83" s="23" t="s">
        <v>297</v>
      </c>
      <c r="F83" s="23" t="s">
        <v>297</v>
      </c>
      <c r="G83" s="44">
        <v>0</v>
      </c>
      <c r="H83" s="44">
        <v>0</v>
      </c>
      <c r="I83" s="92" t="s">
        <v>3</v>
      </c>
      <c r="J83" s="23" t="s">
        <v>1275</v>
      </c>
      <c r="K83" s="24" t="s">
        <v>3632</v>
      </c>
      <c r="L83" s="22" t="s">
        <v>4264</v>
      </c>
      <c r="M83" s="22" t="s">
        <v>4318</v>
      </c>
      <c r="N83" s="22" t="s">
        <v>2075</v>
      </c>
      <c r="O83" s="22"/>
      <c r="P83" s="246" t="s">
        <v>1754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2440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3226</v>
      </c>
      <c r="D84" s="26" t="s">
        <v>2561</v>
      </c>
      <c r="E84" s="23" t="s">
        <v>1175</v>
      </c>
      <c r="F84" s="23" t="s">
        <v>1175</v>
      </c>
      <c r="G84" s="44">
        <v>0</v>
      </c>
      <c r="H84" s="44">
        <v>0</v>
      </c>
      <c r="I84" s="92" t="s">
        <v>3</v>
      </c>
      <c r="J84" s="23" t="s">
        <v>1275</v>
      </c>
      <c r="K84" s="24" t="s">
        <v>3632</v>
      </c>
      <c r="L84" s="22" t="s">
        <v>4264</v>
      </c>
      <c r="M84" s="22" t="s">
        <v>4318</v>
      </c>
      <c r="N84" s="22" t="s">
        <v>2075</v>
      </c>
      <c r="O84" s="18" t="s">
        <v>295</v>
      </c>
      <c r="P84" s="246" t="s">
        <v>1786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2439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3227</v>
      </c>
      <c r="D85" s="18" t="s">
        <v>7</v>
      </c>
      <c r="E85" s="23" t="s">
        <v>319</v>
      </c>
      <c r="F85" s="23" t="s">
        <v>319</v>
      </c>
      <c r="G85" s="44">
        <v>0</v>
      </c>
      <c r="H85" s="44">
        <v>0</v>
      </c>
      <c r="I85" s="92" t="s">
        <v>3</v>
      </c>
      <c r="J85" s="23" t="s">
        <v>1275</v>
      </c>
      <c r="K85" s="24" t="s">
        <v>3632</v>
      </c>
      <c r="L85" s="22" t="s">
        <v>4264</v>
      </c>
      <c r="M85" s="22" t="s">
        <v>4318</v>
      </c>
      <c r="N85" s="22" t="s">
        <v>2075</v>
      </c>
      <c r="O85" s="22"/>
      <c r="P85" s="246" t="s">
        <v>1787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2439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3228</v>
      </c>
      <c r="D86" s="26" t="s">
        <v>2561</v>
      </c>
      <c r="E86" s="23" t="s">
        <v>959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1275</v>
      </c>
      <c r="K86" s="24" t="s">
        <v>3632</v>
      </c>
      <c r="L86" s="22" t="s">
        <v>4264</v>
      </c>
      <c r="M86" s="22" t="s">
        <v>4318</v>
      </c>
      <c r="N86" s="22" t="s">
        <v>4891</v>
      </c>
      <c r="O86" s="18" t="s">
        <v>17</v>
      </c>
      <c r="P86" s="246" t="s">
        <v>1310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2439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3229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1275</v>
      </c>
      <c r="K87" s="24" t="s">
        <v>3632</v>
      </c>
      <c r="L87" s="22" t="s">
        <v>4264</v>
      </c>
      <c r="M87" s="22" t="s">
        <v>4318</v>
      </c>
      <c r="N87" s="22" t="s">
        <v>2075</v>
      </c>
      <c r="O87" s="22"/>
      <c r="P87" s="246" t="s">
        <v>1311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2439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3230</v>
      </c>
      <c r="D88" s="26" t="s">
        <v>2561</v>
      </c>
      <c r="E88" s="23" t="s">
        <v>960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1275</v>
      </c>
      <c r="K88" s="24" t="s">
        <v>3632</v>
      </c>
      <c r="L88" s="22" t="s">
        <v>4264</v>
      </c>
      <c r="M88" s="22" t="s">
        <v>4318</v>
      </c>
      <c r="N88" s="22" t="s">
        <v>4891</v>
      </c>
      <c r="O88" s="18" t="s">
        <v>17</v>
      </c>
      <c r="P88" s="246" t="s">
        <v>1312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2439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3231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1275</v>
      </c>
      <c r="K89" s="24" t="s">
        <v>3632</v>
      </c>
      <c r="L89" s="22" t="s">
        <v>4264</v>
      </c>
      <c r="M89" s="22" t="s">
        <v>4318</v>
      </c>
      <c r="N89" s="22" t="s">
        <v>2075</v>
      </c>
      <c r="O89" s="22"/>
      <c r="P89" s="246" t="s">
        <v>1314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2439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3232</v>
      </c>
      <c r="D90" s="26" t="s">
        <v>2561</v>
      </c>
      <c r="E90" s="23" t="s">
        <v>961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1275</v>
      </c>
      <c r="K90" s="24" t="s">
        <v>3632</v>
      </c>
      <c r="L90" s="22" t="s">
        <v>4264</v>
      </c>
      <c r="M90" s="22" t="s">
        <v>4318</v>
      </c>
      <c r="N90" s="22" t="s">
        <v>4891</v>
      </c>
      <c r="O90" s="18" t="s">
        <v>17</v>
      </c>
      <c r="P90" s="246" t="s">
        <v>1313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2439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3233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1275</v>
      </c>
      <c r="K91" s="24" t="s">
        <v>3632</v>
      </c>
      <c r="L91" s="27" t="s">
        <v>4264</v>
      </c>
      <c r="M91" s="22" t="s">
        <v>4318</v>
      </c>
      <c r="N91" s="22" t="s">
        <v>2075</v>
      </c>
      <c r="O91" s="27"/>
      <c r="P91" s="246" t="s">
        <v>1315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2439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3234</v>
      </c>
      <c r="D92" s="18" t="s">
        <v>7</v>
      </c>
      <c r="E92" s="23" t="s">
        <v>4269</v>
      </c>
      <c r="F92" s="23" t="s">
        <v>4269</v>
      </c>
      <c r="G92" s="44">
        <v>0</v>
      </c>
      <c r="H92" s="44">
        <v>0</v>
      </c>
      <c r="I92" s="92" t="s">
        <v>3</v>
      </c>
      <c r="J92" s="23" t="s">
        <v>1275</v>
      </c>
      <c r="K92" s="24" t="s">
        <v>3632</v>
      </c>
      <c r="L92" s="22" t="s">
        <v>4264</v>
      </c>
      <c r="M92" s="22" t="s">
        <v>4318</v>
      </c>
      <c r="N92" s="22" t="s">
        <v>2075</v>
      </c>
      <c r="O92" s="22"/>
      <c r="P92" s="246" t="s">
        <v>1351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2440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3235</v>
      </c>
      <c r="D93" s="18" t="s">
        <v>7</v>
      </c>
      <c r="E93" s="23" t="s">
        <v>4270</v>
      </c>
      <c r="F93" s="23" t="s">
        <v>4270</v>
      </c>
      <c r="G93" s="44">
        <v>0</v>
      </c>
      <c r="H93" s="44">
        <v>0</v>
      </c>
      <c r="I93" s="92" t="s">
        <v>3</v>
      </c>
      <c r="J93" s="23" t="s">
        <v>1275</v>
      </c>
      <c r="K93" s="24" t="s">
        <v>3632</v>
      </c>
      <c r="L93" s="22" t="s">
        <v>4264</v>
      </c>
      <c r="M93" s="22" t="s">
        <v>4318</v>
      </c>
      <c r="N93" s="22" t="s">
        <v>2075</v>
      </c>
      <c r="O93" s="22"/>
      <c r="P93" s="246" t="s">
        <v>1447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2440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3236</v>
      </c>
      <c r="D94" s="18" t="s">
        <v>7</v>
      </c>
      <c r="E94" s="23" t="s">
        <v>1035</v>
      </c>
      <c r="F94" s="23" t="s">
        <v>1035</v>
      </c>
      <c r="G94" s="44">
        <v>0</v>
      </c>
      <c r="H94" s="44">
        <v>0</v>
      </c>
      <c r="I94" s="92" t="s">
        <v>3</v>
      </c>
      <c r="J94" s="23" t="s">
        <v>1275</v>
      </c>
      <c r="K94" s="24" t="s">
        <v>3632</v>
      </c>
      <c r="L94" s="27" t="s">
        <v>4263</v>
      </c>
      <c r="M94" s="22" t="s">
        <v>4318</v>
      </c>
      <c r="N94" s="22" t="s">
        <v>2075</v>
      </c>
      <c r="O94" s="27"/>
      <c r="P94" s="246" t="s">
        <v>1472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2440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3237</v>
      </c>
      <c r="D95" s="18" t="s">
        <v>7</v>
      </c>
      <c r="E95" s="23" t="s">
        <v>1059</v>
      </c>
      <c r="F95" s="23" t="s">
        <v>1059</v>
      </c>
      <c r="G95" s="44">
        <v>0</v>
      </c>
      <c r="H95" s="44">
        <v>0</v>
      </c>
      <c r="I95" s="92" t="s">
        <v>3</v>
      </c>
      <c r="J95" s="23" t="s">
        <v>1275</v>
      </c>
      <c r="K95" s="24" t="s">
        <v>3632</v>
      </c>
      <c r="L95" s="22" t="s">
        <v>4263</v>
      </c>
      <c r="M95" s="22" t="s">
        <v>4318</v>
      </c>
      <c r="N95" s="22" t="s">
        <v>2075</v>
      </c>
      <c r="O95" s="22"/>
      <c r="P95" s="246" t="s">
        <v>1539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2440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3238</v>
      </c>
      <c r="D96" s="18" t="s">
        <v>2114</v>
      </c>
      <c r="E96" s="23" t="s">
        <v>5021</v>
      </c>
      <c r="F96" s="23" t="s">
        <v>5021</v>
      </c>
      <c r="G96" s="44">
        <v>0</v>
      </c>
      <c r="H96" s="44">
        <v>99</v>
      </c>
      <c r="I96" s="92" t="s">
        <v>3</v>
      </c>
      <c r="J96" s="23" t="s">
        <v>1275</v>
      </c>
      <c r="K96" s="24" t="s">
        <v>3632</v>
      </c>
      <c r="L96" s="22" t="s">
        <v>4263</v>
      </c>
      <c r="M96" s="22" t="s">
        <v>4323</v>
      </c>
      <c r="N96" s="22" t="s">
        <v>2075</v>
      </c>
      <c r="O96" s="22"/>
      <c r="P96" s="246" t="s">
        <v>1389</v>
      </c>
      <c r="Q96" s="191"/>
      <c r="R96" s="1"/>
      <c r="S96" s="1" t="str">
        <f t="shared" si="9"/>
        <v/>
      </c>
      <c r="T96" s="1" t="str">
        <f>IF(ISNA(VLOOKUP(P96,'NEW XEQM.c'!D:D,1,0)),"--",VLOOKUP(P96,'NEW XEQM.c'!D:G,3,0))</f>
        <v>DECR</v>
      </c>
      <c r="U96" s="1" t="s">
        <v>2440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3239</v>
      </c>
      <c r="D97" s="18" t="s">
        <v>2114</v>
      </c>
      <c r="E97" s="23" t="s">
        <v>6118</v>
      </c>
      <c r="F97" s="23" t="s">
        <v>6118</v>
      </c>
      <c r="G97" s="44">
        <v>0</v>
      </c>
      <c r="H97" s="44">
        <v>99</v>
      </c>
      <c r="I97" s="92" t="s">
        <v>3</v>
      </c>
      <c r="J97" s="23" t="s">
        <v>1275</v>
      </c>
      <c r="K97" s="24" t="s">
        <v>3632</v>
      </c>
      <c r="L97" s="22" t="s">
        <v>4263</v>
      </c>
      <c r="M97" s="22" t="s">
        <v>4323</v>
      </c>
      <c r="N97" s="22" t="s">
        <v>2075</v>
      </c>
      <c r="O97" s="22"/>
      <c r="P97" s="246" t="s">
        <v>1500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2440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3240</v>
      </c>
      <c r="D98" s="18" t="s">
        <v>7</v>
      </c>
      <c r="E98" s="23" t="s">
        <v>135</v>
      </c>
      <c r="F98" s="23" t="s">
        <v>135</v>
      </c>
      <c r="G98" s="44">
        <v>0</v>
      </c>
      <c r="H98" s="44">
        <v>0</v>
      </c>
      <c r="I98" s="92" t="s">
        <v>3</v>
      </c>
      <c r="J98" s="23" t="s">
        <v>1275</v>
      </c>
      <c r="K98" s="24" t="s">
        <v>3632</v>
      </c>
      <c r="L98" s="22" t="s">
        <v>4263</v>
      </c>
      <c r="M98" s="22" t="s">
        <v>4318</v>
      </c>
      <c r="N98" s="22" t="s">
        <v>2075</v>
      </c>
      <c r="O98" s="22"/>
      <c r="P98" s="246" t="s">
        <v>1506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2440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3241</v>
      </c>
      <c r="D99" s="18" t="s">
        <v>7</v>
      </c>
      <c r="E99" s="23" t="s">
        <v>99</v>
      </c>
      <c r="F99" s="23" t="s">
        <v>99</v>
      </c>
      <c r="G99" s="44">
        <v>0</v>
      </c>
      <c r="H99" s="44">
        <v>0</v>
      </c>
      <c r="I99" s="92" t="s">
        <v>3</v>
      </c>
      <c r="J99" s="23" t="s">
        <v>1275</v>
      </c>
      <c r="K99" s="24" t="s">
        <v>3632</v>
      </c>
      <c r="L99" s="22" t="s">
        <v>4263</v>
      </c>
      <c r="M99" s="22" t="s">
        <v>4318</v>
      </c>
      <c r="N99" s="22" t="s">
        <v>2075</v>
      </c>
      <c r="O99" s="22"/>
      <c r="P99" s="246" t="s">
        <v>1448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2440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3242</v>
      </c>
      <c r="D100" s="18" t="s">
        <v>931</v>
      </c>
      <c r="E100" s="23" t="s">
        <v>1225</v>
      </c>
      <c r="F100" s="23" t="s">
        <v>1225</v>
      </c>
      <c r="G100" s="25">
        <v>0</v>
      </c>
      <c r="H100" s="25">
        <v>0</v>
      </c>
      <c r="I100" s="92" t="s">
        <v>3</v>
      </c>
      <c r="J100" s="23" t="s">
        <v>1275</v>
      </c>
      <c r="K100" s="24" t="s">
        <v>3632</v>
      </c>
      <c r="L100" s="22" t="s">
        <v>4263</v>
      </c>
      <c r="M100" s="22" t="s">
        <v>4318</v>
      </c>
      <c r="N100" s="22" t="s">
        <v>2075</v>
      </c>
      <c r="O100" s="22"/>
      <c r="P100" s="246" t="s">
        <v>931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2440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3243</v>
      </c>
      <c r="D101" s="18" t="s">
        <v>393</v>
      </c>
      <c r="E101" s="23" t="s">
        <v>1227</v>
      </c>
      <c r="F101" s="23" t="s">
        <v>1227</v>
      </c>
      <c r="G101" s="25">
        <v>0</v>
      </c>
      <c r="H101" s="25">
        <v>0</v>
      </c>
      <c r="I101" s="92" t="s">
        <v>3</v>
      </c>
      <c r="J101" s="23" t="s">
        <v>1275</v>
      </c>
      <c r="K101" s="24" t="s">
        <v>3632</v>
      </c>
      <c r="L101" s="22" t="s">
        <v>4263</v>
      </c>
      <c r="M101" s="22" t="s">
        <v>4318</v>
      </c>
      <c r="N101" s="22" t="s">
        <v>2075</v>
      </c>
      <c r="O101" s="22"/>
      <c r="P101" s="246" t="s">
        <v>393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2440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3244</v>
      </c>
      <c r="D102" s="26" t="s">
        <v>2562</v>
      </c>
      <c r="E102" s="23" t="s">
        <v>1226</v>
      </c>
      <c r="F102" s="23" t="s">
        <v>1226</v>
      </c>
      <c r="G102" s="25">
        <v>0</v>
      </c>
      <c r="H102" s="25">
        <v>0</v>
      </c>
      <c r="I102" s="92" t="s">
        <v>3</v>
      </c>
      <c r="J102" s="23" t="s">
        <v>1275</v>
      </c>
      <c r="K102" s="24" t="s">
        <v>3632</v>
      </c>
      <c r="L102" s="22" t="s">
        <v>4263</v>
      </c>
      <c r="M102" s="22" t="s">
        <v>4318</v>
      </c>
      <c r="N102" s="22" t="s">
        <v>2075</v>
      </c>
      <c r="O102" s="18" t="s">
        <v>392</v>
      </c>
      <c r="P102" s="246" t="s">
        <v>391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2440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3245</v>
      </c>
      <c r="D103" s="18" t="s">
        <v>395</v>
      </c>
      <c r="E103" s="23" t="s">
        <v>396</v>
      </c>
      <c r="F103" s="23" t="s">
        <v>396</v>
      </c>
      <c r="G103" s="28">
        <v>0</v>
      </c>
      <c r="H103" s="28">
        <v>0</v>
      </c>
      <c r="I103" s="92" t="s">
        <v>3</v>
      </c>
      <c r="J103" s="23" t="s">
        <v>1275</v>
      </c>
      <c r="K103" s="24" t="s">
        <v>3632</v>
      </c>
      <c r="L103" s="22" t="s">
        <v>4263</v>
      </c>
      <c r="M103" s="22" t="s">
        <v>4318</v>
      </c>
      <c r="N103" s="22" t="s">
        <v>2075</v>
      </c>
      <c r="O103" s="22"/>
      <c r="P103" s="246" t="s">
        <v>395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2440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3246</v>
      </c>
      <c r="D104" s="26" t="s">
        <v>2563</v>
      </c>
      <c r="E104" s="23" t="s">
        <v>718</v>
      </c>
      <c r="F104" s="23" t="s">
        <v>718</v>
      </c>
      <c r="G104" s="25">
        <v>0</v>
      </c>
      <c r="H104" s="25">
        <v>0</v>
      </c>
      <c r="I104" s="92" t="s">
        <v>3</v>
      </c>
      <c r="J104" s="23" t="s">
        <v>1275</v>
      </c>
      <c r="K104" s="24" t="s">
        <v>3632</v>
      </c>
      <c r="L104" s="22" t="s">
        <v>4263</v>
      </c>
      <c r="M104" s="22" t="s">
        <v>4318</v>
      </c>
      <c r="N104" s="22" t="s">
        <v>2075</v>
      </c>
      <c r="O104" s="22"/>
      <c r="P104" s="246" t="s">
        <v>397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2440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3247</v>
      </c>
      <c r="D105" s="18" t="s">
        <v>7</v>
      </c>
      <c r="E105" s="23" t="s">
        <v>129</v>
      </c>
      <c r="F105" s="23" t="s">
        <v>129</v>
      </c>
      <c r="G105" s="44">
        <v>0</v>
      </c>
      <c r="H105" s="44">
        <v>0</v>
      </c>
      <c r="I105" s="92" t="s">
        <v>3</v>
      </c>
      <c r="J105" s="23" t="s">
        <v>1275</v>
      </c>
      <c r="K105" s="24" t="s">
        <v>3632</v>
      </c>
      <c r="L105" s="22" t="s">
        <v>4264</v>
      </c>
      <c r="M105" s="22" t="s">
        <v>4318</v>
      </c>
      <c r="N105" s="22" t="s">
        <v>2075</v>
      </c>
      <c r="O105" s="22"/>
      <c r="P105" s="246" t="s">
        <v>1498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2440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4139</v>
      </c>
      <c r="D106" s="18" t="s">
        <v>4023</v>
      </c>
      <c r="E106" s="23" t="s">
        <v>333</v>
      </c>
      <c r="F106" s="23" t="s">
        <v>333</v>
      </c>
      <c r="G106" s="99">
        <v>0</v>
      </c>
      <c r="H106" s="99">
        <v>99</v>
      </c>
      <c r="I106" s="92" t="s">
        <v>3</v>
      </c>
      <c r="J106" s="23" t="s">
        <v>1276</v>
      </c>
      <c r="K106" s="24" t="s">
        <v>3528</v>
      </c>
      <c r="L106" s="22" t="s">
        <v>4263</v>
      </c>
      <c r="M106" s="22" t="s">
        <v>4323</v>
      </c>
      <c r="N106" s="22" t="s">
        <v>2075</v>
      </c>
      <c r="O106" s="22"/>
      <c r="P106" s="246" t="s">
        <v>1815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2075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3249</v>
      </c>
      <c r="D107" s="18" t="s">
        <v>7</v>
      </c>
      <c r="E107" s="23" t="s">
        <v>1083</v>
      </c>
      <c r="F107" s="23" t="s">
        <v>1083</v>
      </c>
      <c r="G107" s="44">
        <v>0</v>
      </c>
      <c r="H107" s="44">
        <v>0</v>
      </c>
      <c r="I107" s="92" t="s">
        <v>3</v>
      </c>
      <c r="J107" s="23" t="s">
        <v>1275</v>
      </c>
      <c r="K107" s="24" t="s">
        <v>3632</v>
      </c>
      <c r="L107" s="22" t="s">
        <v>4264</v>
      </c>
      <c r="M107" s="22" t="s">
        <v>4318</v>
      </c>
      <c r="N107" s="22" t="s">
        <v>2075</v>
      </c>
      <c r="O107" s="22"/>
      <c r="P107" s="246" t="s">
        <v>1586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2440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3250</v>
      </c>
      <c r="D108" s="18" t="s">
        <v>7</v>
      </c>
      <c r="E108" s="23" t="s">
        <v>1080</v>
      </c>
      <c r="F108" s="23" t="s">
        <v>1080</v>
      </c>
      <c r="G108" s="44">
        <v>0</v>
      </c>
      <c r="H108" s="44">
        <v>0</v>
      </c>
      <c r="I108" s="92" t="s">
        <v>3</v>
      </c>
      <c r="J108" s="23" t="s">
        <v>1275</v>
      </c>
      <c r="K108" s="24" t="s">
        <v>3632</v>
      </c>
      <c r="L108" s="22" t="s">
        <v>4264</v>
      </c>
      <c r="M108" s="22" t="s">
        <v>4318</v>
      </c>
      <c r="N108" s="22" t="s">
        <v>2075</v>
      </c>
      <c r="O108" s="22"/>
      <c r="P108" s="246" t="s">
        <v>1576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2440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3251</v>
      </c>
      <c r="D109" s="18" t="s">
        <v>7</v>
      </c>
      <c r="E109" s="23" t="s">
        <v>1082</v>
      </c>
      <c r="F109" s="23" t="s">
        <v>1082</v>
      </c>
      <c r="G109" s="44">
        <v>0</v>
      </c>
      <c r="H109" s="44">
        <v>0</v>
      </c>
      <c r="I109" s="92" t="s">
        <v>3</v>
      </c>
      <c r="J109" s="23" t="s">
        <v>1275</v>
      </c>
      <c r="K109" s="24" t="s">
        <v>3632</v>
      </c>
      <c r="L109" s="22" t="s">
        <v>4264</v>
      </c>
      <c r="M109" s="22" t="s">
        <v>4318</v>
      </c>
      <c r="N109" s="22" t="s">
        <v>2075</v>
      </c>
      <c r="O109" s="22"/>
      <c r="P109" s="246" t="s">
        <v>1581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2440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3252</v>
      </c>
      <c r="D110" s="18" t="s">
        <v>7</v>
      </c>
      <c r="E110" s="23" t="s">
        <v>1238</v>
      </c>
      <c r="F110" s="23" t="s">
        <v>1238</v>
      </c>
      <c r="G110" s="44">
        <v>0</v>
      </c>
      <c r="H110" s="44">
        <v>0</v>
      </c>
      <c r="I110" s="92" t="s">
        <v>3</v>
      </c>
      <c r="J110" s="23" t="s">
        <v>1275</v>
      </c>
      <c r="K110" s="24" t="s">
        <v>3632</v>
      </c>
      <c r="L110" s="22" t="s">
        <v>4264</v>
      </c>
      <c r="M110" s="22" t="s">
        <v>4318</v>
      </c>
      <c r="N110" s="22" t="s">
        <v>4891</v>
      </c>
      <c r="O110" s="22"/>
      <c r="P110" s="246" t="s">
        <v>1953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2440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3253</v>
      </c>
      <c r="D111" s="18" t="s">
        <v>7</v>
      </c>
      <c r="E111" s="23" t="s">
        <v>218</v>
      </c>
      <c r="F111" s="23" t="s">
        <v>218</v>
      </c>
      <c r="G111" s="44">
        <v>0</v>
      </c>
      <c r="H111" s="44">
        <v>0</v>
      </c>
      <c r="I111" s="92" t="s">
        <v>3</v>
      </c>
      <c r="J111" s="23" t="s">
        <v>1275</v>
      </c>
      <c r="K111" s="24" t="s">
        <v>3632</v>
      </c>
      <c r="L111" s="22" t="s">
        <v>4263</v>
      </c>
      <c r="M111" s="22" t="s">
        <v>4318</v>
      </c>
      <c r="N111" s="22" t="s">
        <v>2075</v>
      </c>
      <c r="O111" s="22"/>
      <c r="P111" s="246" t="s">
        <v>1633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2457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3254</v>
      </c>
      <c r="D112" s="18" t="s">
        <v>7</v>
      </c>
      <c r="E112" s="23" t="s">
        <v>1105</v>
      </c>
      <c r="F112" s="23" t="s">
        <v>1105</v>
      </c>
      <c r="G112" s="44">
        <v>0</v>
      </c>
      <c r="H112" s="44">
        <v>0</v>
      </c>
      <c r="I112" s="92" t="s">
        <v>3</v>
      </c>
      <c r="J112" s="23" t="s">
        <v>1275</v>
      </c>
      <c r="K112" s="24" t="s">
        <v>3632</v>
      </c>
      <c r="L112" s="22" t="s">
        <v>4263</v>
      </c>
      <c r="M112" s="22" t="s">
        <v>4318</v>
      </c>
      <c r="N112" s="22" t="s">
        <v>2075</v>
      </c>
      <c r="O112" s="22"/>
      <c r="P112" s="246" t="s">
        <v>1634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2440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3255</v>
      </c>
      <c r="D113" s="18" t="s">
        <v>7</v>
      </c>
      <c r="E113" s="23" t="s">
        <v>347</v>
      </c>
      <c r="F113" s="23" t="s">
        <v>347</v>
      </c>
      <c r="G113" s="44">
        <v>0</v>
      </c>
      <c r="H113" s="44">
        <v>0</v>
      </c>
      <c r="I113" s="92" t="s">
        <v>3</v>
      </c>
      <c r="J113" s="23" t="s">
        <v>1275</v>
      </c>
      <c r="K113" s="24" t="s">
        <v>3632</v>
      </c>
      <c r="L113" s="22" t="s">
        <v>4264</v>
      </c>
      <c r="M113" s="22" t="s">
        <v>4318</v>
      </c>
      <c r="N113" s="22" t="s">
        <v>2075</v>
      </c>
      <c r="O113" s="22"/>
      <c r="P113" s="246" t="s">
        <v>1843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2440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3256</v>
      </c>
      <c r="D114" s="18" t="s">
        <v>7</v>
      </c>
      <c r="E114" s="23" t="s">
        <v>382</v>
      </c>
      <c r="F114" s="23" t="s">
        <v>382</v>
      </c>
      <c r="G114" s="99">
        <v>0</v>
      </c>
      <c r="H114" s="99">
        <v>0</v>
      </c>
      <c r="I114" s="23" t="s">
        <v>1</v>
      </c>
      <c r="J114" s="23" t="s">
        <v>1275</v>
      </c>
      <c r="K114" s="24" t="s">
        <v>3632</v>
      </c>
      <c r="L114" s="22" t="s">
        <v>4263</v>
      </c>
      <c r="M114" s="22" t="s">
        <v>4318</v>
      </c>
      <c r="N114" s="22" t="s">
        <v>2075</v>
      </c>
      <c r="O114" s="22"/>
      <c r="P114" s="246" t="s">
        <v>2970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2442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3257</v>
      </c>
      <c r="D115" s="18" t="s">
        <v>2185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1275</v>
      </c>
      <c r="K115" s="24" t="s">
        <v>3632</v>
      </c>
      <c r="L115" s="22" t="s">
        <v>4263</v>
      </c>
      <c r="M115" s="22" t="s">
        <v>4325</v>
      </c>
      <c r="N115" s="22" t="s">
        <v>2075</v>
      </c>
      <c r="O115" s="22"/>
      <c r="P115" s="246" t="s">
        <v>1352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2075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3258</v>
      </c>
      <c r="D116" s="18" t="s">
        <v>2185</v>
      </c>
      <c r="E116" s="23" t="s">
        <v>290</v>
      </c>
      <c r="F116" s="23" t="s">
        <v>290</v>
      </c>
      <c r="G116" s="44">
        <v>0</v>
      </c>
      <c r="H116" s="44">
        <v>99</v>
      </c>
      <c r="I116" s="92" t="s">
        <v>3</v>
      </c>
      <c r="J116" s="23" t="s">
        <v>1275</v>
      </c>
      <c r="K116" s="24" t="s">
        <v>3632</v>
      </c>
      <c r="L116" s="22" t="s">
        <v>4263</v>
      </c>
      <c r="M116" s="22" t="s">
        <v>4325</v>
      </c>
      <c r="N116" s="22" t="s">
        <v>2075</v>
      </c>
      <c r="O116" s="22"/>
      <c r="P116" s="246" t="s">
        <v>1748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2075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3259</v>
      </c>
      <c r="D117" s="18" t="s">
        <v>2185</v>
      </c>
      <c r="E117" s="23" t="s">
        <v>95</v>
      </c>
      <c r="F117" s="23" t="s">
        <v>95</v>
      </c>
      <c r="G117" s="44">
        <v>0</v>
      </c>
      <c r="H117" s="44">
        <v>99</v>
      </c>
      <c r="I117" s="92" t="s">
        <v>3</v>
      </c>
      <c r="J117" s="23" t="s">
        <v>1275</v>
      </c>
      <c r="K117" s="24" t="s">
        <v>3632</v>
      </c>
      <c r="L117" s="22" t="s">
        <v>4263</v>
      </c>
      <c r="M117" s="22" t="s">
        <v>4325</v>
      </c>
      <c r="N117" s="22" t="s">
        <v>2075</v>
      </c>
      <c r="O117" s="22"/>
      <c r="P117" s="246" t="s">
        <v>1441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2075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3829</v>
      </c>
      <c r="D118" s="63" t="s">
        <v>4006</v>
      </c>
      <c r="E118" s="64" t="s">
        <v>204</v>
      </c>
      <c r="F118" s="64" t="s">
        <v>204</v>
      </c>
      <c r="G118" s="98">
        <v>0</v>
      </c>
      <c r="H118" s="98">
        <v>0</v>
      </c>
      <c r="I118" s="92" t="s">
        <v>3</v>
      </c>
      <c r="J118" s="23" t="s">
        <v>1275</v>
      </c>
      <c r="K118" s="24" t="s">
        <v>3528</v>
      </c>
      <c r="L118" s="22" t="s">
        <v>4263</v>
      </c>
      <c r="M118" s="22" t="s">
        <v>4318</v>
      </c>
      <c r="N118" s="22" t="s">
        <v>2075</v>
      </c>
      <c r="O118" s="66"/>
      <c r="P118" s="246" t="s">
        <v>1613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2075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3514</v>
      </c>
      <c r="D119" s="18" t="s">
        <v>7</v>
      </c>
      <c r="E119" s="70" t="s">
        <v>3537</v>
      </c>
      <c r="F119" s="70" t="s">
        <v>3537</v>
      </c>
      <c r="G119" s="30">
        <v>0</v>
      </c>
      <c r="H119" s="30">
        <v>0</v>
      </c>
      <c r="I119" s="23" t="s">
        <v>1</v>
      </c>
      <c r="J119" s="23" t="s">
        <v>1275</v>
      </c>
      <c r="K119" s="24" t="s">
        <v>3528</v>
      </c>
      <c r="L119" s="22" t="s">
        <v>4263</v>
      </c>
      <c r="M119" s="22" t="s">
        <v>4326</v>
      </c>
      <c r="N119" s="22" t="s">
        <v>2075</v>
      </c>
      <c r="O119" s="22" t="s">
        <v>3634</v>
      </c>
      <c r="P119" s="246" t="s">
        <v>3543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3494</v>
      </c>
      <c r="D120" s="45" t="s">
        <v>3930</v>
      </c>
      <c r="E120" s="46" t="s">
        <v>4866</v>
      </c>
      <c r="F120" s="46" t="s">
        <v>4866</v>
      </c>
      <c r="G120" s="47">
        <v>0</v>
      </c>
      <c r="H120" s="47">
        <v>0</v>
      </c>
      <c r="I120" s="196" t="s">
        <v>3</v>
      </c>
      <c r="J120" s="46" t="s">
        <v>1275</v>
      </c>
      <c r="K120" s="48" t="s">
        <v>3632</v>
      </c>
      <c r="L120" s="49" t="s">
        <v>4263</v>
      </c>
      <c r="M120" s="49" t="s">
        <v>4318</v>
      </c>
      <c r="N120" s="22"/>
      <c r="O120" s="45"/>
      <c r="P120" s="247" t="s">
        <v>2432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2439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3494</v>
      </c>
      <c r="D121" s="45" t="s">
        <v>3970</v>
      </c>
      <c r="E121" s="46" t="s">
        <v>4867</v>
      </c>
      <c r="F121" s="116" t="s">
        <v>4867</v>
      </c>
      <c r="G121" s="47">
        <v>0</v>
      </c>
      <c r="H121" s="47">
        <v>0</v>
      </c>
      <c r="I121" s="196" t="s">
        <v>3</v>
      </c>
      <c r="J121" s="46" t="s">
        <v>1275</v>
      </c>
      <c r="K121" s="48" t="s">
        <v>3632</v>
      </c>
      <c r="L121" s="49" t="s">
        <v>4263</v>
      </c>
      <c r="M121" s="49" t="s">
        <v>4318</v>
      </c>
      <c r="N121" s="22"/>
      <c r="O121" s="45"/>
      <c r="P121" s="247" t="s">
        <v>2434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2439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3494</v>
      </c>
      <c r="D122" s="45" t="s">
        <v>3932</v>
      </c>
      <c r="E122" s="46" t="s">
        <v>4868</v>
      </c>
      <c r="F122" s="46" t="s">
        <v>4868</v>
      </c>
      <c r="G122" s="47">
        <v>0</v>
      </c>
      <c r="H122" s="47">
        <v>0</v>
      </c>
      <c r="I122" s="196" t="s">
        <v>3</v>
      </c>
      <c r="J122" s="46" t="s">
        <v>1275</v>
      </c>
      <c r="K122" s="48" t="s">
        <v>3632</v>
      </c>
      <c r="L122" s="49" t="s">
        <v>4263</v>
      </c>
      <c r="M122" s="49" t="s">
        <v>4318</v>
      </c>
      <c r="N122" s="22"/>
      <c r="O122" s="45"/>
      <c r="P122" s="247" t="s">
        <v>2436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2439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3494</v>
      </c>
      <c r="D123" s="45" t="s">
        <v>3933</v>
      </c>
      <c r="E123" s="46" t="s">
        <v>4869</v>
      </c>
      <c r="F123" s="46" t="s">
        <v>4869</v>
      </c>
      <c r="G123" s="47">
        <v>0</v>
      </c>
      <c r="H123" s="47">
        <v>0</v>
      </c>
      <c r="I123" s="196" t="s">
        <v>3</v>
      </c>
      <c r="J123" s="46" t="s">
        <v>1275</v>
      </c>
      <c r="K123" s="48" t="s">
        <v>3632</v>
      </c>
      <c r="L123" s="49" t="s">
        <v>4263</v>
      </c>
      <c r="M123" s="49" t="s">
        <v>4318</v>
      </c>
      <c r="N123" s="22"/>
      <c r="O123" s="45"/>
      <c r="P123" s="247" t="s">
        <v>2433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2439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3494</v>
      </c>
      <c r="D124" s="45" t="s">
        <v>3931</v>
      </c>
      <c r="E124" s="46" t="s">
        <v>4870</v>
      </c>
      <c r="F124" s="46" t="s">
        <v>4870</v>
      </c>
      <c r="G124" s="47">
        <v>0</v>
      </c>
      <c r="H124" s="47">
        <v>0</v>
      </c>
      <c r="I124" s="196" t="s">
        <v>3</v>
      </c>
      <c r="J124" s="46" t="s">
        <v>1275</v>
      </c>
      <c r="K124" s="48" t="s">
        <v>3632</v>
      </c>
      <c r="L124" s="49" t="s">
        <v>4263</v>
      </c>
      <c r="M124" s="49" t="s">
        <v>4318</v>
      </c>
      <c r="N124" s="22"/>
      <c r="O124" s="45"/>
      <c r="P124" s="247" t="s">
        <v>2435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2439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5809</v>
      </c>
      <c r="D125" s="18" t="s">
        <v>7</v>
      </c>
      <c r="E125" s="23" t="s">
        <v>5806</v>
      </c>
      <c r="F125" s="23" t="s">
        <v>5806</v>
      </c>
      <c r="G125" s="44">
        <v>0</v>
      </c>
      <c r="H125" s="44">
        <v>0</v>
      </c>
      <c r="I125" s="92" t="s">
        <v>3</v>
      </c>
      <c r="J125" s="23" t="s">
        <v>1275</v>
      </c>
      <c r="K125" s="24" t="s">
        <v>3632</v>
      </c>
      <c r="L125" s="22" t="s">
        <v>4263</v>
      </c>
      <c r="M125" s="22" t="s">
        <v>4318</v>
      </c>
      <c r="N125" s="22" t="s">
        <v>2075</v>
      </c>
      <c r="O125" s="22"/>
      <c r="P125" s="246" t="s">
        <v>5807</v>
      </c>
      <c r="Q125" s="191"/>
      <c r="R125" s="1"/>
      <c r="S125" s="1" t="str">
        <f t="shared" si="14"/>
        <v/>
      </c>
      <c r="T125" s="1" t="s">
        <v>5808</v>
      </c>
      <c r="U125" s="1" t="s">
        <v>2440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3804</v>
      </c>
      <c r="D126" s="45" t="s">
        <v>11</v>
      </c>
      <c r="E126" s="23" t="s">
        <v>2089</v>
      </c>
      <c r="F126" s="23" t="s">
        <v>2089</v>
      </c>
      <c r="G126" s="99">
        <v>0</v>
      </c>
      <c r="H126" s="102">
        <v>6</v>
      </c>
      <c r="I126" s="130" t="s">
        <v>3</v>
      </c>
      <c r="J126" s="23" t="s">
        <v>1275</v>
      </c>
      <c r="K126" s="24" t="s">
        <v>3632</v>
      </c>
      <c r="L126" s="22" t="s">
        <v>4263</v>
      </c>
      <c r="M126" s="22" t="s">
        <v>4319</v>
      </c>
      <c r="N126" s="22"/>
      <c r="O126" s="22"/>
      <c r="P126" s="246" t="s">
        <v>4399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2075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3384</v>
      </c>
      <c r="D127" s="71" t="s">
        <v>7</v>
      </c>
      <c r="E127" s="68" t="s">
        <v>1140</v>
      </c>
      <c r="F127" s="68" t="s">
        <v>1140</v>
      </c>
      <c r="G127" s="98">
        <v>0</v>
      </c>
      <c r="H127" s="98">
        <v>0</v>
      </c>
      <c r="I127" s="92" t="s">
        <v>3</v>
      </c>
      <c r="J127" s="64" t="s">
        <v>1275</v>
      </c>
      <c r="K127" s="65" t="s">
        <v>3632</v>
      </c>
      <c r="L127" s="66" t="s">
        <v>4264</v>
      </c>
      <c r="M127" s="22" t="s">
        <v>4318</v>
      </c>
      <c r="N127" s="22" t="s">
        <v>2075</v>
      </c>
      <c r="O127" s="66"/>
      <c r="P127" s="246" t="s">
        <v>1708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2440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3302</v>
      </c>
      <c r="D128" s="63" t="s">
        <v>7</v>
      </c>
      <c r="E128" s="64" t="s">
        <v>1110</v>
      </c>
      <c r="F128" s="64" t="s">
        <v>1110</v>
      </c>
      <c r="G128" s="62">
        <v>0</v>
      </c>
      <c r="H128" s="62">
        <v>0</v>
      </c>
      <c r="I128" s="92" t="s">
        <v>3</v>
      </c>
      <c r="J128" s="64" t="s">
        <v>1275</v>
      </c>
      <c r="K128" s="65" t="s">
        <v>3632</v>
      </c>
      <c r="L128" s="66" t="s">
        <v>4263</v>
      </c>
      <c r="M128" s="22" t="s">
        <v>4318</v>
      </c>
      <c r="N128" s="22" t="s">
        <v>2075</v>
      </c>
      <c r="O128" s="66"/>
      <c r="P128" s="246" t="s">
        <v>2983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2441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3303</v>
      </c>
      <c r="D129" s="63" t="s">
        <v>7</v>
      </c>
      <c r="E129" s="64" t="s">
        <v>958</v>
      </c>
      <c r="F129" s="64" t="s">
        <v>958</v>
      </c>
      <c r="G129" s="62">
        <v>0</v>
      </c>
      <c r="H129" s="62">
        <v>0</v>
      </c>
      <c r="I129" s="92" t="s">
        <v>3</v>
      </c>
      <c r="J129" s="64" t="s">
        <v>1275</v>
      </c>
      <c r="K129" s="65" t="s">
        <v>3632</v>
      </c>
      <c r="L129" s="66" t="s">
        <v>4263</v>
      </c>
      <c r="M129" s="22" t="s">
        <v>4318</v>
      </c>
      <c r="N129" s="22" t="s">
        <v>2075</v>
      </c>
      <c r="O129" s="66"/>
      <c r="P129" s="246" t="s">
        <v>2984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2441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3304</v>
      </c>
      <c r="D130" s="63" t="s">
        <v>7</v>
      </c>
      <c r="E130" s="64" t="s">
        <v>222</v>
      </c>
      <c r="F130" s="64" t="s">
        <v>222</v>
      </c>
      <c r="G130" s="62">
        <v>0</v>
      </c>
      <c r="H130" s="62">
        <v>0</v>
      </c>
      <c r="I130" s="92" t="s">
        <v>3</v>
      </c>
      <c r="J130" s="64" t="s">
        <v>1275</v>
      </c>
      <c r="K130" s="65" t="s">
        <v>3632</v>
      </c>
      <c r="L130" s="66" t="s">
        <v>4263</v>
      </c>
      <c r="M130" s="22" t="s">
        <v>4318</v>
      </c>
      <c r="N130" s="22" t="s">
        <v>2075</v>
      </c>
      <c r="O130" s="66"/>
      <c r="P130" s="246" t="s">
        <v>2985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2441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3305</v>
      </c>
      <c r="D131" s="63" t="s">
        <v>7</v>
      </c>
      <c r="E131" s="64" t="s">
        <v>1196</v>
      </c>
      <c r="F131" s="64" t="s">
        <v>1196</v>
      </c>
      <c r="G131" s="62">
        <v>0</v>
      </c>
      <c r="H131" s="62">
        <v>0</v>
      </c>
      <c r="I131" s="92" t="s">
        <v>3</v>
      </c>
      <c r="J131" s="64" t="s">
        <v>1275</v>
      </c>
      <c r="K131" s="65" t="s">
        <v>3632</v>
      </c>
      <c r="L131" s="66" t="s">
        <v>4263</v>
      </c>
      <c r="M131" s="22" t="s">
        <v>4318</v>
      </c>
      <c r="N131" s="22" t="s">
        <v>2075</v>
      </c>
      <c r="O131" s="66"/>
      <c r="P131" s="246" t="s">
        <v>2986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2441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3414</v>
      </c>
      <c r="D132" s="63" t="s">
        <v>2114</v>
      </c>
      <c r="E132" s="64" t="s">
        <v>6164</v>
      </c>
      <c r="F132" s="64" t="s">
        <v>6164</v>
      </c>
      <c r="G132" s="98">
        <v>0</v>
      </c>
      <c r="H132" s="98">
        <v>99</v>
      </c>
      <c r="I132" s="92" t="s">
        <v>3</v>
      </c>
      <c r="J132" s="64" t="s">
        <v>1275</v>
      </c>
      <c r="K132" s="65" t="s">
        <v>4082</v>
      </c>
      <c r="L132" s="66" t="s">
        <v>4263</v>
      </c>
      <c r="M132" s="22" t="s">
        <v>4323</v>
      </c>
      <c r="N132" s="22" t="s">
        <v>2075</v>
      </c>
      <c r="O132" s="66"/>
      <c r="P132" s="246" t="s">
        <v>1847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2453</v>
      </c>
      <c r="W132" t="str">
        <f t="shared" si="8"/>
        <v>x STD_RIGHT_OVER_LEFT_ARROW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2075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2075</v>
      </c>
      <c r="O133" s="17"/>
      <c r="P133" s="246" t="s">
        <v>2075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2075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2075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2075</v>
      </c>
      <c r="O134" s="17"/>
      <c r="P134" s="246" t="s">
        <v>2075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2075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2464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2075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2075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2465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2075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2075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3261</v>
      </c>
      <c r="D137" s="18">
        <v>0</v>
      </c>
      <c r="E137" s="23" t="s">
        <v>449</v>
      </c>
      <c r="F137" s="24" t="s">
        <v>5199</v>
      </c>
      <c r="G137" s="44">
        <v>0</v>
      </c>
      <c r="H137" s="44">
        <v>0</v>
      </c>
      <c r="I137" s="90" t="s">
        <v>6</v>
      </c>
      <c r="J137" s="23" t="s">
        <v>1275</v>
      </c>
      <c r="K137" s="24" t="s">
        <v>3632</v>
      </c>
      <c r="L137" s="22" t="s">
        <v>4263</v>
      </c>
      <c r="M137" s="22" t="s">
        <v>4318</v>
      </c>
      <c r="N137" s="22" t="s">
        <v>2075</v>
      </c>
      <c r="O137" s="22"/>
      <c r="P137" s="246" t="s">
        <v>1300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2075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3261</v>
      </c>
      <c r="D138" s="18">
        <v>1</v>
      </c>
      <c r="E138" s="23" t="s">
        <v>952</v>
      </c>
      <c r="F138" s="23" t="s">
        <v>5200</v>
      </c>
      <c r="G138" s="44">
        <v>0</v>
      </c>
      <c r="H138" s="44">
        <v>0</v>
      </c>
      <c r="I138" s="90" t="s">
        <v>6</v>
      </c>
      <c r="J138" s="23" t="s">
        <v>1275</v>
      </c>
      <c r="K138" s="24" t="s">
        <v>3632</v>
      </c>
      <c r="L138" s="22" t="s">
        <v>4263</v>
      </c>
      <c r="M138" s="22" t="s">
        <v>4318</v>
      </c>
      <c r="N138" s="22" t="s">
        <v>2075</v>
      </c>
      <c r="O138" s="22"/>
      <c r="P138" s="246" t="s">
        <v>1301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2075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3261</v>
      </c>
      <c r="D139" s="18">
        <v>2</v>
      </c>
      <c r="E139" s="23" t="s">
        <v>957</v>
      </c>
      <c r="F139" s="23" t="s">
        <v>5201</v>
      </c>
      <c r="G139" s="44">
        <v>0</v>
      </c>
      <c r="H139" s="44">
        <v>0</v>
      </c>
      <c r="I139" s="90" t="s">
        <v>6</v>
      </c>
      <c r="J139" s="23" t="s">
        <v>1275</v>
      </c>
      <c r="K139" s="24" t="s">
        <v>3632</v>
      </c>
      <c r="L139" s="22" t="s">
        <v>4263</v>
      </c>
      <c r="M139" s="22" t="s">
        <v>4318</v>
      </c>
      <c r="N139" s="22" t="s">
        <v>2075</v>
      </c>
      <c r="O139" s="22"/>
      <c r="P139" s="246" t="s">
        <v>1307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2075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3261</v>
      </c>
      <c r="D140" s="18">
        <v>3</v>
      </c>
      <c r="E140" s="23" t="s">
        <v>963</v>
      </c>
      <c r="F140" s="23" t="s">
        <v>5202</v>
      </c>
      <c r="G140" s="44">
        <v>0</v>
      </c>
      <c r="H140" s="44">
        <v>0</v>
      </c>
      <c r="I140" s="90" t="s">
        <v>6</v>
      </c>
      <c r="J140" s="23" t="s">
        <v>1275</v>
      </c>
      <c r="K140" s="24" t="s">
        <v>3632</v>
      </c>
      <c r="L140" s="22" t="s">
        <v>4263</v>
      </c>
      <c r="M140" s="22" t="s">
        <v>4318</v>
      </c>
      <c r="N140" s="22" t="s">
        <v>2075</v>
      </c>
      <c r="O140" s="22"/>
      <c r="P140" s="246" t="s">
        <v>1321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2075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3261</v>
      </c>
      <c r="D141" s="18">
        <v>4</v>
      </c>
      <c r="E141" s="23" t="s">
        <v>451</v>
      </c>
      <c r="F141" s="23" t="s">
        <v>5136</v>
      </c>
      <c r="G141" s="44">
        <v>0</v>
      </c>
      <c r="H141" s="44">
        <v>0</v>
      </c>
      <c r="I141" s="90" t="s">
        <v>6</v>
      </c>
      <c r="J141" s="23" t="s">
        <v>1275</v>
      </c>
      <c r="K141" s="24" t="s">
        <v>3632</v>
      </c>
      <c r="L141" s="22" t="s">
        <v>4263</v>
      </c>
      <c r="M141" s="22" t="s">
        <v>4318</v>
      </c>
      <c r="N141" s="22" t="s">
        <v>2075</v>
      </c>
      <c r="O141" s="22"/>
      <c r="P141" s="246" t="s">
        <v>1339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2442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3261</v>
      </c>
      <c r="D142" s="18">
        <v>5</v>
      </c>
      <c r="E142" s="23" t="s">
        <v>972</v>
      </c>
      <c r="F142" s="23" t="s">
        <v>5203</v>
      </c>
      <c r="G142" s="44">
        <v>0</v>
      </c>
      <c r="H142" s="44">
        <v>0</v>
      </c>
      <c r="I142" s="90" t="s">
        <v>6</v>
      </c>
      <c r="J142" s="23" t="s">
        <v>1275</v>
      </c>
      <c r="K142" s="24" t="s">
        <v>3632</v>
      </c>
      <c r="L142" s="22" t="s">
        <v>4263</v>
      </c>
      <c r="M142" s="22" t="s">
        <v>4318</v>
      </c>
      <c r="N142" s="22" t="s">
        <v>2075</v>
      </c>
      <c r="O142" s="22"/>
      <c r="P142" s="246" t="s">
        <v>1340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2075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3261</v>
      </c>
      <c r="D143" s="18">
        <v>6</v>
      </c>
      <c r="E143" s="23" t="s">
        <v>973</v>
      </c>
      <c r="F143" s="23" t="s">
        <v>5204</v>
      </c>
      <c r="G143" s="44">
        <v>0</v>
      </c>
      <c r="H143" s="44">
        <v>0</v>
      </c>
      <c r="I143" s="90" t="s">
        <v>6</v>
      </c>
      <c r="J143" s="23" t="s">
        <v>1275</v>
      </c>
      <c r="K143" s="24" t="s">
        <v>3632</v>
      </c>
      <c r="L143" s="22" t="s">
        <v>4263</v>
      </c>
      <c r="M143" s="22" t="s">
        <v>4318</v>
      </c>
      <c r="N143" s="22" t="s">
        <v>2075</v>
      </c>
      <c r="O143" s="22"/>
      <c r="P143" s="246" t="s">
        <v>1341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2075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3261</v>
      </c>
      <c r="D144" s="18">
        <v>7</v>
      </c>
      <c r="E144" s="23" t="s">
        <v>453</v>
      </c>
      <c r="F144" s="23" t="s">
        <v>5076</v>
      </c>
      <c r="G144" s="44">
        <v>0</v>
      </c>
      <c r="H144" s="44">
        <v>0</v>
      </c>
      <c r="I144" s="90" t="s">
        <v>6</v>
      </c>
      <c r="J144" s="23" t="s">
        <v>1275</v>
      </c>
      <c r="K144" s="24" t="s">
        <v>3632</v>
      </c>
      <c r="L144" s="22" t="s">
        <v>4263</v>
      </c>
      <c r="M144" s="22" t="s">
        <v>4318</v>
      </c>
      <c r="N144" s="22" t="s">
        <v>2075</v>
      </c>
      <c r="O144" s="22"/>
      <c r="P144" s="246" t="s">
        <v>1404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2442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3261</v>
      </c>
      <c r="D145" s="18">
        <v>8</v>
      </c>
      <c r="E145" s="23" t="s">
        <v>5905</v>
      </c>
      <c r="F145" s="23" t="s">
        <v>5906</v>
      </c>
      <c r="G145" s="44">
        <v>0</v>
      </c>
      <c r="H145" s="44">
        <v>0</v>
      </c>
      <c r="I145" s="90" t="s">
        <v>6</v>
      </c>
      <c r="J145" s="23" t="s">
        <v>1275</v>
      </c>
      <c r="K145" s="24" t="s">
        <v>3632</v>
      </c>
      <c r="L145" s="22" t="s">
        <v>4263</v>
      </c>
      <c r="M145" s="22" t="s">
        <v>4318</v>
      </c>
      <c r="N145" s="22" t="s">
        <v>2075</v>
      </c>
      <c r="O145" s="22"/>
      <c r="P145" s="246" t="s">
        <v>1405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2075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3261</v>
      </c>
      <c r="D146" s="18">
        <v>9</v>
      </c>
      <c r="E146" s="23" t="s">
        <v>88</v>
      </c>
      <c r="F146" s="23" t="s">
        <v>5205</v>
      </c>
      <c r="G146" s="44">
        <v>0</v>
      </c>
      <c r="H146" s="44">
        <v>0</v>
      </c>
      <c r="I146" s="90" t="s">
        <v>6</v>
      </c>
      <c r="J146" s="23" t="s">
        <v>1275</v>
      </c>
      <c r="K146" s="24" t="s">
        <v>3632</v>
      </c>
      <c r="L146" s="22" t="s">
        <v>4263</v>
      </c>
      <c r="M146" s="22" t="s">
        <v>4318</v>
      </c>
      <c r="N146" s="22" t="s">
        <v>2075</v>
      </c>
      <c r="O146" s="22"/>
      <c r="P146" s="246" t="s">
        <v>1431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2075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3261</v>
      </c>
      <c r="D147" s="18">
        <v>10</v>
      </c>
      <c r="E147" s="23" t="s">
        <v>106</v>
      </c>
      <c r="F147" s="23" t="s">
        <v>5272</v>
      </c>
      <c r="G147" s="44">
        <v>0</v>
      </c>
      <c r="H147" s="44">
        <v>0</v>
      </c>
      <c r="I147" s="90" t="s">
        <v>6</v>
      </c>
      <c r="J147" s="23" t="s">
        <v>1275</v>
      </c>
      <c r="K147" s="24" t="s">
        <v>3632</v>
      </c>
      <c r="L147" s="22" t="s">
        <v>4263</v>
      </c>
      <c r="M147" s="22" t="s">
        <v>4318</v>
      </c>
      <c r="N147" s="22" t="s">
        <v>2075</v>
      </c>
      <c r="O147" s="22"/>
      <c r="P147" s="246" t="s">
        <v>1433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2075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3261</v>
      </c>
      <c r="D148" s="18">
        <v>11</v>
      </c>
      <c r="E148" s="23" t="s">
        <v>107</v>
      </c>
      <c r="F148" s="23" t="s">
        <v>5273</v>
      </c>
      <c r="G148" s="44">
        <v>0</v>
      </c>
      <c r="H148" s="44">
        <v>0</v>
      </c>
      <c r="I148" s="90" t="s">
        <v>6</v>
      </c>
      <c r="J148" s="23" t="s">
        <v>1275</v>
      </c>
      <c r="K148" s="24" t="s">
        <v>3632</v>
      </c>
      <c r="L148" s="22" t="s">
        <v>4263</v>
      </c>
      <c r="M148" s="22" t="s">
        <v>4318</v>
      </c>
      <c r="N148" s="22" t="s">
        <v>2075</v>
      </c>
      <c r="O148" s="22"/>
      <c r="P148" s="246" t="s">
        <v>1460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2075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3261</v>
      </c>
      <c r="D149" s="18">
        <v>12</v>
      </c>
      <c r="E149" s="23" t="s">
        <v>112</v>
      </c>
      <c r="F149" s="23" t="s">
        <v>5206</v>
      </c>
      <c r="G149" s="44">
        <v>0</v>
      </c>
      <c r="H149" s="44">
        <v>0</v>
      </c>
      <c r="I149" s="90" t="s">
        <v>6</v>
      </c>
      <c r="J149" s="23" t="s">
        <v>1275</v>
      </c>
      <c r="K149" s="24" t="s">
        <v>3632</v>
      </c>
      <c r="L149" s="22" t="s">
        <v>4263</v>
      </c>
      <c r="M149" s="22" t="s">
        <v>4318</v>
      </c>
      <c r="N149" s="22" t="s">
        <v>2075</v>
      </c>
      <c r="O149" s="22"/>
      <c r="P149" s="246" t="s">
        <v>1461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2075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3261</v>
      </c>
      <c r="D150" s="18">
        <v>13</v>
      </c>
      <c r="E150" s="23" t="s">
        <v>113</v>
      </c>
      <c r="F150" s="23" t="s">
        <v>5077</v>
      </c>
      <c r="G150" s="44">
        <v>0</v>
      </c>
      <c r="H150" s="44">
        <v>0</v>
      </c>
      <c r="I150" s="90" t="s">
        <v>6</v>
      </c>
      <c r="J150" s="23" t="s">
        <v>1275</v>
      </c>
      <c r="K150" s="24" t="s">
        <v>3632</v>
      </c>
      <c r="L150" s="22" t="s">
        <v>4263</v>
      </c>
      <c r="M150" s="22" t="s">
        <v>4318</v>
      </c>
      <c r="N150" s="22" t="s">
        <v>2075</v>
      </c>
      <c r="O150" s="22"/>
      <c r="P150" s="246" t="s">
        <v>1468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2075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3261</v>
      </c>
      <c r="D151" s="18">
        <v>14</v>
      </c>
      <c r="E151" s="23" t="s">
        <v>114</v>
      </c>
      <c r="F151" s="23" t="s">
        <v>5207</v>
      </c>
      <c r="G151" s="44">
        <v>0</v>
      </c>
      <c r="H151" s="44">
        <v>0</v>
      </c>
      <c r="I151" s="90" t="s">
        <v>6</v>
      </c>
      <c r="J151" s="23" t="s">
        <v>1275</v>
      </c>
      <c r="K151" s="24" t="s">
        <v>3632</v>
      </c>
      <c r="L151" s="22" t="s">
        <v>4263</v>
      </c>
      <c r="M151" s="22" t="s">
        <v>4318</v>
      </c>
      <c r="N151" s="22" t="s">
        <v>2075</v>
      </c>
      <c r="O151" s="22"/>
      <c r="P151" s="246" t="s">
        <v>1469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2075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3261</v>
      </c>
      <c r="D152" s="18">
        <v>15</v>
      </c>
      <c r="E152" s="23" t="s">
        <v>115</v>
      </c>
      <c r="F152" s="23" t="s">
        <v>5078</v>
      </c>
      <c r="G152" s="44">
        <v>0</v>
      </c>
      <c r="H152" s="44">
        <v>0</v>
      </c>
      <c r="I152" s="90" t="s">
        <v>6</v>
      </c>
      <c r="J152" s="23" t="s">
        <v>1275</v>
      </c>
      <c r="K152" s="24" t="s">
        <v>3632</v>
      </c>
      <c r="L152" s="22" t="s">
        <v>4263</v>
      </c>
      <c r="M152" s="22" t="s">
        <v>4318</v>
      </c>
      <c r="N152" s="22" t="s">
        <v>2075</v>
      </c>
      <c r="O152" s="22"/>
      <c r="P152" s="246" t="s">
        <v>1471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2442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3261</v>
      </c>
      <c r="D153" s="18">
        <v>16</v>
      </c>
      <c r="E153" s="23" t="s">
        <v>118</v>
      </c>
      <c r="F153" s="23" t="s">
        <v>5208</v>
      </c>
      <c r="G153" s="44">
        <v>0</v>
      </c>
      <c r="H153" s="44">
        <v>0</v>
      </c>
      <c r="I153" s="90" t="s">
        <v>6</v>
      </c>
      <c r="J153" s="23" t="s">
        <v>1275</v>
      </c>
      <c r="K153" s="24" t="s">
        <v>3632</v>
      </c>
      <c r="L153" s="22" t="s">
        <v>4263</v>
      </c>
      <c r="M153" s="22" t="s">
        <v>4318</v>
      </c>
      <c r="N153" s="22" t="s">
        <v>2075</v>
      </c>
      <c r="O153" s="22"/>
      <c r="P153" s="246" t="s">
        <v>1475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2075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3261</v>
      </c>
      <c r="D154" s="18">
        <v>17</v>
      </c>
      <c r="E154" s="23" t="s">
        <v>121</v>
      </c>
      <c r="F154" s="23" t="s">
        <v>5209</v>
      </c>
      <c r="G154" s="44">
        <v>0</v>
      </c>
      <c r="H154" s="44">
        <v>0</v>
      </c>
      <c r="I154" s="90" t="s">
        <v>6</v>
      </c>
      <c r="J154" s="23" t="s">
        <v>1275</v>
      </c>
      <c r="K154" s="24" t="s">
        <v>3632</v>
      </c>
      <c r="L154" s="22" t="s">
        <v>4263</v>
      </c>
      <c r="M154" s="22" t="s">
        <v>4318</v>
      </c>
      <c r="N154" s="22" t="s">
        <v>2075</v>
      </c>
      <c r="O154" s="22"/>
      <c r="P154" s="246" t="s">
        <v>1481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2442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3261</v>
      </c>
      <c r="D155" s="18">
        <v>18</v>
      </c>
      <c r="E155" s="23" t="s">
        <v>122</v>
      </c>
      <c r="F155" s="23" t="s">
        <v>5210</v>
      </c>
      <c r="G155" s="99">
        <v>0</v>
      </c>
      <c r="H155" s="99">
        <v>0</v>
      </c>
      <c r="I155" s="90" t="s">
        <v>6</v>
      </c>
      <c r="J155" s="23" t="s">
        <v>1275</v>
      </c>
      <c r="K155" s="24" t="s">
        <v>3632</v>
      </c>
      <c r="L155" s="22" t="s">
        <v>4263</v>
      </c>
      <c r="M155" s="22" t="s">
        <v>4318</v>
      </c>
      <c r="N155" s="22" t="s">
        <v>2075</v>
      </c>
      <c r="O155" s="22"/>
      <c r="P155" s="246" t="s">
        <v>1485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2075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3261</v>
      </c>
      <c r="D156" s="18">
        <v>19</v>
      </c>
      <c r="E156" s="23" t="s">
        <v>127</v>
      </c>
      <c r="F156" s="23" t="s">
        <v>5211</v>
      </c>
      <c r="G156" s="44">
        <v>0</v>
      </c>
      <c r="H156" s="44">
        <v>0</v>
      </c>
      <c r="I156" s="90" t="s">
        <v>6</v>
      </c>
      <c r="J156" s="23" t="s">
        <v>1275</v>
      </c>
      <c r="K156" s="24" t="s">
        <v>3632</v>
      </c>
      <c r="L156" s="22" t="s">
        <v>4263</v>
      </c>
      <c r="M156" s="22" t="s">
        <v>4318</v>
      </c>
      <c r="N156" s="22" t="s">
        <v>2075</v>
      </c>
      <c r="O156" s="22"/>
      <c r="P156" s="246" t="s">
        <v>1486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2075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3261</v>
      </c>
      <c r="D157" s="18">
        <v>20</v>
      </c>
      <c r="E157" s="23" t="s">
        <v>147</v>
      </c>
      <c r="F157" s="23" t="s">
        <v>5212</v>
      </c>
      <c r="G157" s="44">
        <v>0</v>
      </c>
      <c r="H157" s="44">
        <v>0</v>
      </c>
      <c r="I157" s="90" t="s">
        <v>6</v>
      </c>
      <c r="J157" s="23" t="s">
        <v>1275</v>
      </c>
      <c r="K157" s="24" t="s">
        <v>3632</v>
      </c>
      <c r="L157" s="22" t="s">
        <v>4263</v>
      </c>
      <c r="M157" s="22" t="s">
        <v>4318</v>
      </c>
      <c r="N157" s="22" t="s">
        <v>2075</v>
      </c>
      <c r="O157" s="22"/>
      <c r="P157" s="246" t="s">
        <v>1497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2075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3261</v>
      </c>
      <c r="D158" s="18">
        <v>21</v>
      </c>
      <c r="E158" s="23" t="s">
        <v>153</v>
      </c>
      <c r="F158" s="23" t="s">
        <v>5213</v>
      </c>
      <c r="G158" s="44">
        <v>0</v>
      </c>
      <c r="H158" s="44">
        <v>0</v>
      </c>
      <c r="I158" s="90" t="s">
        <v>6</v>
      </c>
      <c r="J158" s="23" t="s">
        <v>1275</v>
      </c>
      <c r="K158" s="24" t="s">
        <v>3632</v>
      </c>
      <c r="L158" s="22" t="s">
        <v>4263</v>
      </c>
      <c r="M158" s="22" t="s">
        <v>4318</v>
      </c>
      <c r="N158" s="22" t="s">
        <v>2075</v>
      </c>
      <c r="O158" s="22"/>
      <c r="P158" s="246" t="s">
        <v>1522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2075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3261</v>
      </c>
      <c r="D159" s="18">
        <v>22</v>
      </c>
      <c r="E159" s="23" t="s">
        <v>173</v>
      </c>
      <c r="F159" s="23" t="s">
        <v>5214</v>
      </c>
      <c r="G159" s="44">
        <v>0</v>
      </c>
      <c r="H159" s="44">
        <v>0</v>
      </c>
      <c r="I159" s="90" t="s">
        <v>6</v>
      </c>
      <c r="J159" s="23" t="s">
        <v>1275</v>
      </c>
      <c r="K159" s="24" t="s">
        <v>3632</v>
      </c>
      <c r="L159" s="22" t="s">
        <v>4263</v>
      </c>
      <c r="M159" s="22" t="s">
        <v>4318</v>
      </c>
      <c r="N159" s="22" t="s">
        <v>2075</v>
      </c>
      <c r="O159" s="22"/>
      <c r="P159" s="246" t="s">
        <v>1532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2075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3261</v>
      </c>
      <c r="D160" s="18">
        <v>23</v>
      </c>
      <c r="E160" s="23" t="s">
        <v>177</v>
      </c>
      <c r="F160" s="23" t="s">
        <v>5215</v>
      </c>
      <c r="G160" s="44">
        <v>0</v>
      </c>
      <c r="H160" s="44">
        <v>0</v>
      </c>
      <c r="I160" s="90" t="s">
        <v>6</v>
      </c>
      <c r="J160" s="23" t="s">
        <v>1275</v>
      </c>
      <c r="K160" s="24" t="s">
        <v>3632</v>
      </c>
      <c r="L160" s="22" t="s">
        <v>4263</v>
      </c>
      <c r="M160" s="22" t="s">
        <v>4318</v>
      </c>
      <c r="N160" s="22" t="s">
        <v>2075</v>
      </c>
      <c r="O160" s="22"/>
      <c r="P160" s="246" t="s">
        <v>1567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2075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3261</v>
      </c>
      <c r="D161" s="18">
        <v>24</v>
      </c>
      <c r="E161" s="23" t="s">
        <v>181</v>
      </c>
      <c r="F161" s="23" t="s">
        <v>5079</v>
      </c>
      <c r="G161" s="44">
        <v>0</v>
      </c>
      <c r="H161" s="44">
        <v>0</v>
      </c>
      <c r="I161" s="90" t="s">
        <v>6</v>
      </c>
      <c r="J161" s="23" t="s">
        <v>1275</v>
      </c>
      <c r="K161" s="24" t="s">
        <v>3632</v>
      </c>
      <c r="L161" s="22" t="s">
        <v>4263</v>
      </c>
      <c r="M161" s="22" t="s">
        <v>4318</v>
      </c>
      <c r="N161" s="22" t="s">
        <v>2075</v>
      </c>
      <c r="O161" s="22"/>
      <c r="P161" s="246" t="s">
        <v>1577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2075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3261</v>
      </c>
      <c r="D162" s="18">
        <v>25</v>
      </c>
      <c r="E162" s="23" t="s">
        <v>182</v>
      </c>
      <c r="F162" s="23" t="s">
        <v>5216</v>
      </c>
      <c r="G162" s="44">
        <v>0</v>
      </c>
      <c r="H162" s="44">
        <v>0</v>
      </c>
      <c r="I162" s="90" t="s">
        <v>6</v>
      </c>
      <c r="J162" s="23" t="s">
        <v>1275</v>
      </c>
      <c r="K162" s="24" t="s">
        <v>3632</v>
      </c>
      <c r="L162" s="22" t="s">
        <v>4263</v>
      </c>
      <c r="M162" s="22" t="s">
        <v>4318</v>
      </c>
      <c r="N162" s="22" t="s">
        <v>2075</v>
      </c>
      <c r="O162" s="22"/>
      <c r="P162" s="246" t="s">
        <v>1583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2075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3261</v>
      </c>
      <c r="D163" s="18">
        <v>26</v>
      </c>
      <c r="E163" s="23" t="s">
        <v>183</v>
      </c>
      <c r="F163" s="23" t="s">
        <v>5217</v>
      </c>
      <c r="G163" s="44">
        <v>0</v>
      </c>
      <c r="H163" s="44">
        <v>0</v>
      </c>
      <c r="I163" s="90" t="s">
        <v>6</v>
      </c>
      <c r="J163" s="23" t="s">
        <v>1275</v>
      </c>
      <c r="K163" s="24" t="s">
        <v>3632</v>
      </c>
      <c r="L163" s="22" t="s">
        <v>4263</v>
      </c>
      <c r="M163" s="22" t="s">
        <v>4318</v>
      </c>
      <c r="N163" s="22" t="s">
        <v>2075</v>
      </c>
      <c r="O163" s="22"/>
      <c r="P163" s="246" t="s">
        <v>1584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2075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3261</v>
      </c>
      <c r="D164" s="18">
        <v>27</v>
      </c>
      <c r="E164" s="23" t="s">
        <v>185</v>
      </c>
      <c r="F164" s="23" t="s">
        <v>5218</v>
      </c>
      <c r="G164" s="44">
        <v>0</v>
      </c>
      <c r="H164" s="44">
        <v>0</v>
      </c>
      <c r="I164" s="90" t="s">
        <v>6</v>
      </c>
      <c r="J164" s="23" t="s">
        <v>1275</v>
      </c>
      <c r="K164" s="24" t="s">
        <v>3632</v>
      </c>
      <c r="L164" s="22" t="s">
        <v>4263</v>
      </c>
      <c r="M164" s="22" t="s">
        <v>4318</v>
      </c>
      <c r="N164" s="22" t="s">
        <v>2075</v>
      </c>
      <c r="O164" s="22"/>
      <c r="P164" s="246" t="s">
        <v>1585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2075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3261</v>
      </c>
      <c r="D165" s="18">
        <v>28</v>
      </c>
      <c r="E165" s="23" t="s">
        <v>186</v>
      </c>
      <c r="F165" s="23" t="s">
        <v>5080</v>
      </c>
      <c r="G165" s="44">
        <v>0</v>
      </c>
      <c r="H165" s="44">
        <v>0</v>
      </c>
      <c r="I165" s="90" t="s">
        <v>6</v>
      </c>
      <c r="J165" s="23" t="s">
        <v>1275</v>
      </c>
      <c r="K165" s="24" t="s">
        <v>3632</v>
      </c>
      <c r="L165" s="22" t="s">
        <v>4263</v>
      </c>
      <c r="M165" s="22" t="s">
        <v>4318</v>
      </c>
      <c r="N165" s="22" t="s">
        <v>2075</v>
      </c>
      <c r="O165" s="22"/>
      <c r="P165" s="246" t="s">
        <v>1589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2075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3261</v>
      </c>
      <c r="D166" s="18">
        <v>29</v>
      </c>
      <c r="E166" s="23" t="s">
        <v>187</v>
      </c>
      <c r="F166" s="23" t="s">
        <v>5219</v>
      </c>
      <c r="G166" s="44">
        <v>0</v>
      </c>
      <c r="H166" s="44">
        <v>0</v>
      </c>
      <c r="I166" s="90" t="s">
        <v>6</v>
      </c>
      <c r="J166" s="23" t="s">
        <v>1275</v>
      </c>
      <c r="K166" s="24" t="s">
        <v>3632</v>
      </c>
      <c r="L166" s="22" t="s">
        <v>4263</v>
      </c>
      <c r="M166" s="22" t="s">
        <v>4318</v>
      </c>
      <c r="N166" s="22" t="s">
        <v>2075</v>
      </c>
      <c r="O166" s="22"/>
      <c r="P166" s="246" t="s">
        <v>1590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2075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3261</v>
      </c>
      <c r="D167" s="18">
        <v>30</v>
      </c>
      <c r="E167" s="23" t="s">
        <v>188</v>
      </c>
      <c r="F167" s="23" t="s">
        <v>5081</v>
      </c>
      <c r="G167" s="44">
        <v>0</v>
      </c>
      <c r="H167" s="44">
        <v>0</v>
      </c>
      <c r="I167" s="90" t="s">
        <v>6</v>
      </c>
      <c r="J167" s="23" t="s">
        <v>1275</v>
      </c>
      <c r="K167" s="24" t="s">
        <v>3632</v>
      </c>
      <c r="L167" s="22" t="s">
        <v>4263</v>
      </c>
      <c r="M167" s="22" t="s">
        <v>4318</v>
      </c>
      <c r="N167" s="22" t="s">
        <v>2075</v>
      </c>
      <c r="O167" s="22"/>
      <c r="P167" s="246" t="s">
        <v>1591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2075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3261</v>
      </c>
      <c r="D168" s="18">
        <v>31</v>
      </c>
      <c r="E168" s="23" t="s">
        <v>189</v>
      </c>
      <c r="F168" s="23" t="s">
        <v>5082</v>
      </c>
      <c r="G168" s="44">
        <v>0</v>
      </c>
      <c r="H168" s="44">
        <v>0</v>
      </c>
      <c r="I168" s="90" t="s">
        <v>6</v>
      </c>
      <c r="J168" s="23" t="s">
        <v>1275</v>
      </c>
      <c r="K168" s="24" t="s">
        <v>3632</v>
      </c>
      <c r="L168" s="22" t="s">
        <v>4263</v>
      </c>
      <c r="M168" s="22" t="s">
        <v>4318</v>
      </c>
      <c r="N168" s="22" t="s">
        <v>2075</v>
      </c>
      <c r="O168" s="22"/>
      <c r="P168" s="246" t="s">
        <v>1593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2075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3261</v>
      </c>
      <c r="D169" s="18">
        <v>32</v>
      </c>
      <c r="E169" s="23" t="s">
        <v>195</v>
      </c>
      <c r="F169" s="23" t="s">
        <v>5083</v>
      </c>
      <c r="G169" s="44">
        <v>0</v>
      </c>
      <c r="H169" s="44">
        <v>0</v>
      </c>
      <c r="I169" s="90" t="s">
        <v>6</v>
      </c>
      <c r="J169" s="23" t="s">
        <v>1275</v>
      </c>
      <c r="K169" s="24" t="s">
        <v>3632</v>
      </c>
      <c r="L169" s="22" t="s">
        <v>4263</v>
      </c>
      <c r="M169" s="22" t="s">
        <v>4318</v>
      </c>
      <c r="N169" s="22" t="s">
        <v>2075</v>
      </c>
      <c r="O169" s="22"/>
      <c r="P169" s="246" t="s">
        <v>1594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2075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3261</v>
      </c>
      <c r="D170" s="18">
        <v>33</v>
      </c>
      <c r="E170" s="23" t="s">
        <v>210</v>
      </c>
      <c r="F170" s="23" t="s">
        <v>5084</v>
      </c>
      <c r="G170" s="44">
        <v>0</v>
      </c>
      <c r="H170" s="44">
        <v>0</v>
      </c>
      <c r="I170" s="90" t="s">
        <v>6</v>
      </c>
      <c r="J170" s="23" t="s">
        <v>1275</v>
      </c>
      <c r="K170" s="24" t="s">
        <v>3632</v>
      </c>
      <c r="L170" s="22" t="s">
        <v>4263</v>
      </c>
      <c r="M170" s="22" t="s">
        <v>4318</v>
      </c>
      <c r="N170" s="22" t="s">
        <v>2075</v>
      </c>
      <c r="O170" s="22"/>
      <c r="P170" s="246" t="s">
        <v>1599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2075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3261</v>
      </c>
      <c r="D171" s="18">
        <v>34</v>
      </c>
      <c r="E171" s="23" t="s">
        <v>211</v>
      </c>
      <c r="F171" s="23" t="s">
        <v>5085</v>
      </c>
      <c r="G171" s="44">
        <v>0</v>
      </c>
      <c r="H171" s="44">
        <v>0</v>
      </c>
      <c r="I171" s="90" t="s">
        <v>6</v>
      </c>
      <c r="J171" s="23" t="s">
        <v>1275</v>
      </c>
      <c r="K171" s="24" t="s">
        <v>3632</v>
      </c>
      <c r="L171" s="22" t="s">
        <v>4263</v>
      </c>
      <c r="M171" s="22" t="s">
        <v>4318</v>
      </c>
      <c r="N171" s="22" t="s">
        <v>2075</v>
      </c>
      <c r="O171" s="22"/>
      <c r="P171" s="246" t="s">
        <v>1622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2075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3261</v>
      </c>
      <c r="D172" s="18">
        <v>35</v>
      </c>
      <c r="E172" s="23" t="s">
        <v>212</v>
      </c>
      <c r="F172" s="23" t="s">
        <v>5086</v>
      </c>
      <c r="G172" s="44">
        <v>0</v>
      </c>
      <c r="H172" s="44">
        <v>0</v>
      </c>
      <c r="I172" s="90" t="s">
        <v>6</v>
      </c>
      <c r="J172" s="23" t="s">
        <v>1275</v>
      </c>
      <c r="K172" s="24" t="s">
        <v>3632</v>
      </c>
      <c r="L172" s="22" t="s">
        <v>4263</v>
      </c>
      <c r="M172" s="22" t="s">
        <v>4318</v>
      </c>
      <c r="N172" s="22" t="s">
        <v>2075</v>
      </c>
      <c r="O172" s="22"/>
      <c r="P172" s="246" t="s">
        <v>1623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2075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3261</v>
      </c>
      <c r="D173" s="18">
        <v>36</v>
      </c>
      <c r="E173" s="23" t="s">
        <v>213</v>
      </c>
      <c r="F173" s="23" t="s">
        <v>5220</v>
      </c>
      <c r="G173" s="44">
        <v>0</v>
      </c>
      <c r="H173" s="44">
        <v>0</v>
      </c>
      <c r="I173" s="90" t="s">
        <v>6</v>
      </c>
      <c r="J173" s="23" t="s">
        <v>1275</v>
      </c>
      <c r="K173" s="24" t="s">
        <v>3632</v>
      </c>
      <c r="L173" s="22" t="s">
        <v>4263</v>
      </c>
      <c r="M173" s="22" t="s">
        <v>4318</v>
      </c>
      <c r="N173" s="22" t="s">
        <v>2075</v>
      </c>
      <c r="O173" s="22"/>
      <c r="P173" s="246" t="s">
        <v>1624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2075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3261</v>
      </c>
      <c r="D174" s="18">
        <v>37</v>
      </c>
      <c r="E174" s="23" t="s">
        <v>225</v>
      </c>
      <c r="F174" s="23" t="s">
        <v>5221</v>
      </c>
      <c r="G174" s="44">
        <v>0</v>
      </c>
      <c r="H174" s="44">
        <v>0</v>
      </c>
      <c r="I174" s="90" t="s">
        <v>6</v>
      </c>
      <c r="J174" s="23" t="s">
        <v>1275</v>
      </c>
      <c r="K174" s="24" t="s">
        <v>3632</v>
      </c>
      <c r="L174" s="22" t="s">
        <v>4263</v>
      </c>
      <c r="M174" s="22" t="s">
        <v>4318</v>
      </c>
      <c r="N174" s="22" t="s">
        <v>2075</v>
      </c>
      <c r="O174" s="22"/>
      <c r="P174" s="246" t="s">
        <v>1625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2075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3261</v>
      </c>
      <c r="D175" s="18">
        <v>38</v>
      </c>
      <c r="E175" s="23" t="s">
        <v>244</v>
      </c>
      <c r="F175" s="23" t="s">
        <v>5222</v>
      </c>
      <c r="G175" s="44">
        <v>0</v>
      </c>
      <c r="H175" s="44">
        <v>0</v>
      </c>
      <c r="I175" s="90" t="s">
        <v>6</v>
      </c>
      <c r="J175" s="23" t="s">
        <v>1275</v>
      </c>
      <c r="K175" s="24" t="s">
        <v>3632</v>
      </c>
      <c r="L175" s="22" t="s">
        <v>4263</v>
      </c>
      <c r="M175" s="22" t="s">
        <v>4318</v>
      </c>
      <c r="N175" s="22" t="s">
        <v>2075</v>
      </c>
      <c r="O175" s="22"/>
      <c r="P175" s="246" t="s">
        <v>1649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2075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3261</v>
      </c>
      <c r="D176" s="18">
        <v>39</v>
      </c>
      <c r="E176" s="23" t="s">
        <v>255</v>
      </c>
      <c r="F176" s="23" t="s">
        <v>5223</v>
      </c>
      <c r="G176" s="44">
        <v>0</v>
      </c>
      <c r="H176" s="44">
        <v>0</v>
      </c>
      <c r="I176" s="90" t="s">
        <v>6</v>
      </c>
      <c r="J176" s="23" t="s">
        <v>1275</v>
      </c>
      <c r="K176" s="24" t="s">
        <v>3632</v>
      </c>
      <c r="L176" s="22" t="s">
        <v>4263</v>
      </c>
      <c r="M176" s="22" t="s">
        <v>4318</v>
      </c>
      <c r="N176" s="22" t="s">
        <v>2075</v>
      </c>
      <c r="O176" s="22"/>
      <c r="P176" s="246" t="s">
        <v>1678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2075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3261</v>
      </c>
      <c r="D177" s="18">
        <v>40</v>
      </c>
      <c r="E177" s="23" t="s">
        <v>260</v>
      </c>
      <c r="F177" s="23" t="s">
        <v>5224</v>
      </c>
      <c r="G177" s="44">
        <v>0</v>
      </c>
      <c r="H177" s="44">
        <v>0</v>
      </c>
      <c r="I177" s="90" t="s">
        <v>6</v>
      </c>
      <c r="J177" s="23" t="s">
        <v>1275</v>
      </c>
      <c r="K177" s="24" t="s">
        <v>3632</v>
      </c>
      <c r="L177" s="22" t="s">
        <v>4263</v>
      </c>
      <c r="M177" s="22" t="s">
        <v>4318</v>
      </c>
      <c r="N177" s="22" t="s">
        <v>2075</v>
      </c>
      <c r="O177" s="22"/>
      <c r="P177" s="246" t="s">
        <v>1693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2075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3261</v>
      </c>
      <c r="D178" s="18">
        <v>41</v>
      </c>
      <c r="E178" s="23" t="s">
        <v>262</v>
      </c>
      <c r="F178" s="23" t="s">
        <v>5225</v>
      </c>
      <c r="G178" s="44">
        <v>0</v>
      </c>
      <c r="H178" s="44">
        <v>0</v>
      </c>
      <c r="I178" s="90" t="s">
        <v>6</v>
      </c>
      <c r="J178" s="23" t="s">
        <v>1275</v>
      </c>
      <c r="K178" s="24" t="s">
        <v>3632</v>
      </c>
      <c r="L178" s="22" t="s">
        <v>4263</v>
      </c>
      <c r="M178" s="22" t="s">
        <v>4318</v>
      </c>
      <c r="N178" s="22" t="s">
        <v>2075</v>
      </c>
      <c r="O178" s="22"/>
      <c r="P178" s="246" t="s">
        <v>1702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2075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3261</v>
      </c>
      <c r="D179" s="18">
        <v>42</v>
      </c>
      <c r="E179" s="23" t="s">
        <v>271</v>
      </c>
      <c r="F179" s="23" t="s">
        <v>5226</v>
      </c>
      <c r="G179" s="44">
        <v>0</v>
      </c>
      <c r="H179" s="44">
        <v>0</v>
      </c>
      <c r="I179" s="90" t="s">
        <v>6</v>
      </c>
      <c r="J179" s="23" t="s">
        <v>1275</v>
      </c>
      <c r="K179" s="24" t="s">
        <v>3632</v>
      </c>
      <c r="L179" s="22" t="s">
        <v>4263</v>
      </c>
      <c r="M179" s="22" t="s">
        <v>4318</v>
      </c>
      <c r="N179" s="22" t="s">
        <v>2075</v>
      </c>
      <c r="O179" s="22"/>
      <c r="P179" s="246" t="s">
        <v>1705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2075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3261</v>
      </c>
      <c r="D180" s="18">
        <v>43</v>
      </c>
      <c r="E180" s="23" t="s">
        <v>272</v>
      </c>
      <c r="F180" s="23" t="s">
        <v>5227</v>
      </c>
      <c r="G180" s="44">
        <v>0</v>
      </c>
      <c r="H180" s="44">
        <v>0</v>
      </c>
      <c r="I180" s="90" t="s">
        <v>6</v>
      </c>
      <c r="J180" s="23" t="s">
        <v>1275</v>
      </c>
      <c r="K180" s="24" t="s">
        <v>3632</v>
      </c>
      <c r="L180" s="22" t="s">
        <v>4263</v>
      </c>
      <c r="M180" s="22" t="s">
        <v>4318</v>
      </c>
      <c r="N180" s="22" t="s">
        <v>2075</v>
      </c>
      <c r="O180" s="22"/>
      <c r="P180" s="246" t="s">
        <v>1724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2075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3261</v>
      </c>
      <c r="D181" s="18">
        <v>44</v>
      </c>
      <c r="E181" s="23" t="s">
        <v>273</v>
      </c>
      <c r="F181" s="23" t="s">
        <v>5228</v>
      </c>
      <c r="G181" s="99">
        <v>0</v>
      </c>
      <c r="H181" s="99">
        <v>0</v>
      </c>
      <c r="I181" s="90" t="s">
        <v>6</v>
      </c>
      <c r="J181" s="23" t="s">
        <v>1275</v>
      </c>
      <c r="K181" s="24" t="s">
        <v>3632</v>
      </c>
      <c r="L181" s="22" t="s">
        <v>4263</v>
      </c>
      <c r="M181" s="22" t="s">
        <v>4318</v>
      </c>
      <c r="N181" s="22" t="s">
        <v>2075</v>
      </c>
      <c r="O181" s="22"/>
      <c r="P181" s="246" t="s">
        <v>1725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2075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3261</v>
      </c>
      <c r="D182" s="18">
        <v>45</v>
      </c>
      <c r="E182" s="23" t="s">
        <v>274</v>
      </c>
      <c r="F182" s="23" t="s">
        <v>5229</v>
      </c>
      <c r="G182" s="44">
        <v>0</v>
      </c>
      <c r="H182" s="44">
        <v>0</v>
      </c>
      <c r="I182" s="90" t="s">
        <v>6</v>
      </c>
      <c r="J182" s="23" t="s">
        <v>1275</v>
      </c>
      <c r="K182" s="24" t="s">
        <v>3632</v>
      </c>
      <c r="L182" s="22" t="s">
        <v>4263</v>
      </c>
      <c r="M182" s="22" t="s">
        <v>4318</v>
      </c>
      <c r="N182" s="22" t="s">
        <v>2075</v>
      </c>
      <c r="O182" s="22"/>
      <c r="P182" s="246" t="s">
        <v>1726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2075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3261</v>
      </c>
      <c r="D183" s="18">
        <v>46</v>
      </c>
      <c r="E183" s="23" t="s">
        <v>277</v>
      </c>
      <c r="F183" s="23" t="s">
        <v>5230</v>
      </c>
      <c r="G183" s="44">
        <v>0</v>
      </c>
      <c r="H183" s="44">
        <v>0</v>
      </c>
      <c r="I183" s="90" t="s">
        <v>6</v>
      </c>
      <c r="J183" s="23" t="s">
        <v>1275</v>
      </c>
      <c r="K183" s="24" t="s">
        <v>3632</v>
      </c>
      <c r="L183" s="22" t="s">
        <v>4263</v>
      </c>
      <c r="M183" s="22" t="s">
        <v>4318</v>
      </c>
      <c r="N183" s="22" t="s">
        <v>2075</v>
      </c>
      <c r="O183" s="22"/>
      <c r="P183" s="246" t="s">
        <v>1728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2075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3261</v>
      </c>
      <c r="D184" s="18">
        <v>47</v>
      </c>
      <c r="E184" s="23" t="s">
        <v>280</v>
      </c>
      <c r="F184" s="23" t="s">
        <v>5231</v>
      </c>
      <c r="G184" s="44">
        <v>0</v>
      </c>
      <c r="H184" s="44">
        <v>0</v>
      </c>
      <c r="I184" s="90" t="s">
        <v>6</v>
      </c>
      <c r="J184" s="23" t="s">
        <v>1275</v>
      </c>
      <c r="K184" s="24" t="s">
        <v>3632</v>
      </c>
      <c r="L184" s="22" t="s">
        <v>4263</v>
      </c>
      <c r="M184" s="22" t="s">
        <v>4318</v>
      </c>
      <c r="N184" s="22" t="s">
        <v>2075</v>
      </c>
      <c r="O184" s="22"/>
      <c r="P184" s="246" t="s">
        <v>1731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2442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3261</v>
      </c>
      <c r="D185" s="18">
        <v>48</v>
      </c>
      <c r="E185" s="23" t="s">
        <v>289</v>
      </c>
      <c r="F185" s="23" t="s">
        <v>5232</v>
      </c>
      <c r="G185" s="44">
        <v>0</v>
      </c>
      <c r="H185" s="44">
        <v>0</v>
      </c>
      <c r="I185" s="90" t="s">
        <v>6</v>
      </c>
      <c r="J185" s="23" t="s">
        <v>1275</v>
      </c>
      <c r="K185" s="24" t="s">
        <v>3632</v>
      </c>
      <c r="L185" s="22" t="s">
        <v>4263</v>
      </c>
      <c r="M185" s="22" t="s">
        <v>4318</v>
      </c>
      <c r="N185" s="22" t="s">
        <v>2075</v>
      </c>
      <c r="O185" s="22"/>
      <c r="P185" s="246" t="s">
        <v>1736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2075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3261</v>
      </c>
      <c r="D186" s="18">
        <v>49</v>
      </c>
      <c r="E186" s="23" t="s">
        <v>291</v>
      </c>
      <c r="F186" s="23" t="s">
        <v>5233</v>
      </c>
      <c r="G186" s="44">
        <v>0</v>
      </c>
      <c r="H186" s="44">
        <v>0</v>
      </c>
      <c r="I186" s="90" t="s">
        <v>6</v>
      </c>
      <c r="J186" s="23" t="s">
        <v>1275</v>
      </c>
      <c r="K186" s="24" t="s">
        <v>3632</v>
      </c>
      <c r="L186" s="22" t="s">
        <v>4263</v>
      </c>
      <c r="M186" s="22" t="s">
        <v>4318</v>
      </c>
      <c r="N186" s="22" t="s">
        <v>2075</v>
      </c>
      <c r="O186" s="22"/>
      <c r="P186" s="246" t="s">
        <v>1747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2075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3261</v>
      </c>
      <c r="D187" s="18">
        <v>50</v>
      </c>
      <c r="E187" s="23" t="s">
        <v>318</v>
      </c>
      <c r="F187" s="23" t="s">
        <v>5234</v>
      </c>
      <c r="G187" s="44">
        <v>0</v>
      </c>
      <c r="H187" s="44">
        <v>0</v>
      </c>
      <c r="I187" s="90" t="s">
        <v>6</v>
      </c>
      <c r="J187" s="23" t="s">
        <v>1275</v>
      </c>
      <c r="K187" s="24" t="s">
        <v>3632</v>
      </c>
      <c r="L187" s="22" t="s">
        <v>4263</v>
      </c>
      <c r="M187" s="22" t="s">
        <v>4318</v>
      </c>
      <c r="N187" s="22" t="s">
        <v>2075</v>
      </c>
      <c r="O187" s="22"/>
      <c r="P187" s="246" t="s">
        <v>1749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2075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3261</v>
      </c>
      <c r="D188" s="18">
        <v>51</v>
      </c>
      <c r="E188" s="23" t="s">
        <v>1180</v>
      </c>
      <c r="F188" s="23" t="s">
        <v>5087</v>
      </c>
      <c r="G188" s="44">
        <v>0</v>
      </c>
      <c r="H188" s="44">
        <v>0</v>
      </c>
      <c r="I188" s="90" t="s">
        <v>6</v>
      </c>
      <c r="J188" s="23" t="s">
        <v>1275</v>
      </c>
      <c r="K188" s="24" t="s">
        <v>3632</v>
      </c>
      <c r="L188" s="22" t="s">
        <v>4263</v>
      </c>
      <c r="M188" s="22" t="s">
        <v>4318</v>
      </c>
      <c r="N188" s="22" t="s">
        <v>2075</v>
      </c>
      <c r="O188" s="22"/>
      <c r="P188" s="246" t="s">
        <v>1785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2075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3261</v>
      </c>
      <c r="D189" s="18">
        <v>52</v>
      </c>
      <c r="E189" s="23" t="s">
        <v>325</v>
      </c>
      <c r="F189" s="23" t="s">
        <v>5088</v>
      </c>
      <c r="G189" s="44">
        <v>0</v>
      </c>
      <c r="H189" s="44">
        <v>0</v>
      </c>
      <c r="I189" s="90" t="s">
        <v>6</v>
      </c>
      <c r="J189" s="23" t="s">
        <v>1275</v>
      </c>
      <c r="K189" s="24" t="s">
        <v>3632</v>
      </c>
      <c r="L189" s="22" t="s">
        <v>4263</v>
      </c>
      <c r="M189" s="22" t="s">
        <v>4318</v>
      </c>
      <c r="N189" s="22" t="s">
        <v>2075</v>
      </c>
      <c r="O189" s="22"/>
      <c r="P189" s="246" t="s">
        <v>1798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2075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3261</v>
      </c>
      <c r="D190" s="18">
        <v>53</v>
      </c>
      <c r="E190" s="23" t="s">
        <v>334</v>
      </c>
      <c r="F190" s="23" t="s">
        <v>5137</v>
      </c>
      <c r="G190" s="44">
        <v>0</v>
      </c>
      <c r="H190" s="44">
        <v>0</v>
      </c>
      <c r="I190" s="90" t="s">
        <v>6</v>
      </c>
      <c r="J190" s="23" t="s">
        <v>1275</v>
      </c>
      <c r="K190" s="24" t="s">
        <v>3632</v>
      </c>
      <c r="L190" s="22" t="s">
        <v>4263</v>
      </c>
      <c r="M190" s="22" t="s">
        <v>4318</v>
      </c>
      <c r="N190" s="22" t="s">
        <v>2075</v>
      </c>
      <c r="O190" s="22"/>
      <c r="P190" s="246" t="s">
        <v>1799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2075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3261</v>
      </c>
      <c r="D191" s="18">
        <v>54</v>
      </c>
      <c r="E191" s="23" t="s">
        <v>358</v>
      </c>
      <c r="F191" s="23" t="s">
        <v>5235</v>
      </c>
      <c r="G191" s="44">
        <v>0</v>
      </c>
      <c r="H191" s="44">
        <v>0</v>
      </c>
      <c r="I191" s="90" t="s">
        <v>6</v>
      </c>
      <c r="J191" s="23" t="s">
        <v>1275</v>
      </c>
      <c r="K191" s="24" t="s">
        <v>3632</v>
      </c>
      <c r="L191" s="22" t="s">
        <v>4263</v>
      </c>
      <c r="M191" s="22" t="s">
        <v>4318</v>
      </c>
      <c r="N191" s="22" t="s">
        <v>2075</v>
      </c>
      <c r="O191" s="22"/>
      <c r="P191" s="246" t="s">
        <v>1816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2075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3261</v>
      </c>
      <c r="D192" s="18">
        <v>55</v>
      </c>
      <c r="E192" s="23" t="s">
        <v>0</v>
      </c>
      <c r="F192" s="23" t="s">
        <v>5236</v>
      </c>
      <c r="G192" s="44">
        <v>0</v>
      </c>
      <c r="H192" s="44">
        <v>0</v>
      </c>
      <c r="I192" s="90" t="s">
        <v>6</v>
      </c>
      <c r="J192" s="23" t="s">
        <v>1275</v>
      </c>
      <c r="K192" s="24" t="s">
        <v>3632</v>
      </c>
      <c r="L192" s="22" t="s">
        <v>4263</v>
      </c>
      <c r="M192" s="22" t="s">
        <v>4318</v>
      </c>
      <c r="N192" s="22" t="s">
        <v>2075</v>
      </c>
      <c r="O192" s="22"/>
      <c r="P192" s="246" t="s">
        <v>1866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2075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3261</v>
      </c>
      <c r="D193" s="18">
        <v>56</v>
      </c>
      <c r="E193" s="23" t="s">
        <v>366</v>
      </c>
      <c r="F193" s="23" t="s">
        <v>5206</v>
      </c>
      <c r="G193" s="44">
        <v>0</v>
      </c>
      <c r="H193" s="44">
        <v>0</v>
      </c>
      <c r="I193" s="90" t="s">
        <v>6</v>
      </c>
      <c r="J193" s="23" t="s">
        <v>1275</v>
      </c>
      <c r="K193" s="24" t="s">
        <v>3632</v>
      </c>
      <c r="L193" s="22" t="s">
        <v>4263</v>
      </c>
      <c r="M193" s="22" t="s">
        <v>4318</v>
      </c>
      <c r="N193" s="22" t="s">
        <v>2075</v>
      </c>
      <c r="O193" s="22"/>
      <c r="P193" s="246" t="s">
        <v>1868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2075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3261</v>
      </c>
      <c r="D194" s="18">
        <v>57</v>
      </c>
      <c r="E194" s="23" t="s">
        <v>367</v>
      </c>
      <c r="F194" s="23" t="s">
        <v>5237</v>
      </c>
      <c r="G194" s="44">
        <v>0</v>
      </c>
      <c r="H194" s="44">
        <v>0</v>
      </c>
      <c r="I194" s="90" t="s">
        <v>6</v>
      </c>
      <c r="J194" s="23" t="s">
        <v>1275</v>
      </c>
      <c r="K194" s="24" t="s">
        <v>3632</v>
      </c>
      <c r="L194" s="22" t="s">
        <v>4263</v>
      </c>
      <c r="M194" s="22" t="s">
        <v>4318</v>
      </c>
      <c r="N194" s="22" t="s">
        <v>2075</v>
      </c>
      <c r="O194" s="22"/>
      <c r="P194" s="246" t="s">
        <v>1880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2075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3261</v>
      </c>
      <c r="D195" s="18">
        <v>58</v>
      </c>
      <c r="E195" s="23" t="s">
        <v>368</v>
      </c>
      <c r="F195" s="23" t="s">
        <v>5238</v>
      </c>
      <c r="G195" s="44">
        <v>0</v>
      </c>
      <c r="H195" s="44">
        <v>0</v>
      </c>
      <c r="I195" s="90" t="s">
        <v>6</v>
      </c>
      <c r="J195" s="23" t="s">
        <v>1275</v>
      </c>
      <c r="K195" s="24" t="s">
        <v>3632</v>
      </c>
      <c r="L195" s="22" t="s">
        <v>4263</v>
      </c>
      <c r="M195" s="22" t="s">
        <v>4318</v>
      </c>
      <c r="N195" s="22" t="s">
        <v>2075</v>
      </c>
      <c r="O195" s="22"/>
      <c r="P195" s="246" t="s">
        <v>1881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2075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3261</v>
      </c>
      <c r="D196" s="18">
        <v>59</v>
      </c>
      <c r="E196" s="23" t="s">
        <v>72</v>
      </c>
      <c r="F196" s="23" t="s">
        <v>5239</v>
      </c>
      <c r="G196" s="44">
        <v>0</v>
      </c>
      <c r="H196" s="44">
        <v>0</v>
      </c>
      <c r="I196" s="90" t="s">
        <v>6</v>
      </c>
      <c r="J196" s="23" t="s">
        <v>1275</v>
      </c>
      <c r="K196" s="24" t="s">
        <v>3632</v>
      </c>
      <c r="L196" s="22" t="s">
        <v>4263</v>
      </c>
      <c r="M196" s="22" t="s">
        <v>4318</v>
      </c>
      <c r="N196" s="22" t="s">
        <v>2075</v>
      </c>
      <c r="O196" s="22"/>
      <c r="P196" s="246" t="s">
        <v>1882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2075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3261</v>
      </c>
      <c r="D197" s="18">
        <v>60</v>
      </c>
      <c r="E197" s="23" t="s">
        <v>369</v>
      </c>
      <c r="F197" s="23" t="s">
        <v>5240</v>
      </c>
      <c r="G197" s="44">
        <v>0</v>
      </c>
      <c r="H197" s="44">
        <v>0</v>
      </c>
      <c r="I197" s="90" t="s">
        <v>6</v>
      </c>
      <c r="J197" s="23" t="s">
        <v>1275</v>
      </c>
      <c r="K197" s="24" t="s">
        <v>3632</v>
      </c>
      <c r="L197" s="22" t="s">
        <v>4263</v>
      </c>
      <c r="M197" s="22" t="s">
        <v>4318</v>
      </c>
      <c r="N197" s="22" t="s">
        <v>2075</v>
      </c>
      <c r="O197" s="22"/>
      <c r="P197" s="246" t="s">
        <v>1888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2075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3261</v>
      </c>
      <c r="D198" s="18">
        <v>61</v>
      </c>
      <c r="E198" s="23" t="s">
        <v>371</v>
      </c>
      <c r="F198" s="23" t="s">
        <v>5241</v>
      </c>
      <c r="G198" s="44">
        <v>0</v>
      </c>
      <c r="H198" s="44">
        <v>0</v>
      </c>
      <c r="I198" s="90" t="s">
        <v>6</v>
      </c>
      <c r="J198" s="23" t="s">
        <v>1275</v>
      </c>
      <c r="K198" s="24" t="s">
        <v>3632</v>
      </c>
      <c r="L198" s="22" t="s">
        <v>4263</v>
      </c>
      <c r="M198" s="22" t="s">
        <v>4318</v>
      </c>
      <c r="N198" s="22" t="s">
        <v>2075</v>
      </c>
      <c r="O198" s="22"/>
      <c r="P198" s="246" t="s">
        <v>1890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2075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3261</v>
      </c>
      <c r="D199" s="18">
        <v>62</v>
      </c>
      <c r="E199" s="23" t="s">
        <v>372</v>
      </c>
      <c r="F199" s="23" t="s">
        <v>5242</v>
      </c>
      <c r="G199" s="44">
        <v>0</v>
      </c>
      <c r="H199" s="44">
        <v>0</v>
      </c>
      <c r="I199" s="90" t="s">
        <v>6</v>
      </c>
      <c r="J199" s="23" t="s">
        <v>1275</v>
      </c>
      <c r="K199" s="24" t="s">
        <v>3632</v>
      </c>
      <c r="L199" s="22" t="s">
        <v>4263</v>
      </c>
      <c r="M199" s="22" t="s">
        <v>4318</v>
      </c>
      <c r="N199" s="22" t="s">
        <v>2075</v>
      </c>
      <c r="O199" s="22"/>
      <c r="P199" s="246" t="s">
        <v>1891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2075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3261</v>
      </c>
      <c r="D200" s="18">
        <v>63</v>
      </c>
      <c r="E200" s="23" t="s">
        <v>373</v>
      </c>
      <c r="F200" s="23" t="s">
        <v>5243</v>
      </c>
      <c r="G200" s="44">
        <v>0</v>
      </c>
      <c r="H200" s="44">
        <v>0</v>
      </c>
      <c r="I200" s="90" t="s">
        <v>6</v>
      </c>
      <c r="J200" s="23" t="s">
        <v>1275</v>
      </c>
      <c r="K200" s="24" t="s">
        <v>3632</v>
      </c>
      <c r="L200" s="22" t="s">
        <v>4263</v>
      </c>
      <c r="M200" s="22" t="s">
        <v>4318</v>
      </c>
      <c r="N200" s="22" t="s">
        <v>2075</v>
      </c>
      <c r="O200" s="22"/>
      <c r="P200" s="246" t="s">
        <v>1892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2075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3261</v>
      </c>
      <c r="D201" s="18">
        <v>64</v>
      </c>
      <c r="E201" s="23" t="s">
        <v>374</v>
      </c>
      <c r="F201" s="23" t="s">
        <v>5244</v>
      </c>
      <c r="G201" s="44">
        <v>0</v>
      </c>
      <c r="H201" s="44">
        <v>0</v>
      </c>
      <c r="I201" s="90" t="s">
        <v>6</v>
      </c>
      <c r="J201" s="23" t="s">
        <v>1275</v>
      </c>
      <c r="K201" s="24" t="s">
        <v>3632</v>
      </c>
      <c r="L201" s="22" t="s">
        <v>4263</v>
      </c>
      <c r="M201" s="22" t="s">
        <v>4318</v>
      </c>
      <c r="N201" s="22" t="s">
        <v>2075</v>
      </c>
      <c r="O201" s="22"/>
      <c r="P201" s="246" t="s">
        <v>1893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2442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3261</v>
      </c>
      <c r="D202" s="18">
        <v>65</v>
      </c>
      <c r="E202" s="23" t="s">
        <v>375</v>
      </c>
      <c r="F202" s="23" t="s">
        <v>5245</v>
      </c>
      <c r="G202" s="44">
        <v>0</v>
      </c>
      <c r="H202" s="44">
        <v>0</v>
      </c>
      <c r="I202" s="90" t="s">
        <v>6</v>
      </c>
      <c r="J202" s="23" t="s">
        <v>1275</v>
      </c>
      <c r="K202" s="24" t="s">
        <v>3632</v>
      </c>
      <c r="L202" s="22" t="s">
        <v>4263</v>
      </c>
      <c r="M202" s="22" t="s">
        <v>4318</v>
      </c>
      <c r="N202" s="22" t="s">
        <v>2075</v>
      </c>
      <c r="O202" s="22"/>
      <c r="P202" s="246" t="s">
        <v>1894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2075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3261</v>
      </c>
      <c r="D203" s="18">
        <v>66</v>
      </c>
      <c r="E203" s="23" t="s">
        <v>376</v>
      </c>
      <c r="F203" s="23" t="s">
        <v>5246</v>
      </c>
      <c r="G203" s="44">
        <v>0</v>
      </c>
      <c r="H203" s="44">
        <v>0</v>
      </c>
      <c r="I203" s="90" t="s">
        <v>6</v>
      </c>
      <c r="J203" s="23" t="s">
        <v>1275</v>
      </c>
      <c r="K203" s="24" t="s">
        <v>3632</v>
      </c>
      <c r="L203" s="22" t="s">
        <v>4263</v>
      </c>
      <c r="M203" s="22" t="s">
        <v>4318</v>
      </c>
      <c r="N203" s="22" t="s">
        <v>2075</v>
      </c>
      <c r="O203" s="22"/>
      <c r="P203" s="246" t="s">
        <v>1895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2075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3261</v>
      </c>
      <c r="D204" s="18">
        <v>67</v>
      </c>
      <c r="E204" s="23" t="s">
        <v>377</v>
      </c>
      <c r="F204" s="23" t="s">
        <v>5247</v>
      </c>
      <c r="G204" s="44">
        <v>0</v>
      </c>
      <c r="H204" s="44">
        <v>0</v>
      </c>
      <c r="I204" s="90" t="s">
        <v>6</v>
      </c>
      <c r="J204" s="23" t="s">
        <v>1275</v>
      </c>
      <c r="K204" s="24" t="s">
        <v>3632</v>
      </c>
      <c r="L204" s="22" t="s">
        <v>4263</v>
      </c>
      <c r="M204" s="22" t="s">
        <v>4318</v>
      </c>
      <c r="N204" s="22" t="s">
        <v>2075</v>
      </c>
      <c r="O204" s="22"/>
      <c r="P204" s="246" t="s">
        <v>1896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2075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3261</v>
      </c>
      <c r="D205" s="18">
        <v>68</v>
      </c>
      <c r="E205" s="23" t="s">
        <v>378</v>
      </c>
      <c r="F205" s="23" t="s">
        <v>5248</v>
      </c>
      <c r="G205" s="44">
        <v>0</v>
      </c>
      <c r="H205" s="44">
        <v>0</v>
      </c>
      <c r="I205" s="90" t="s">
        <v>6</v>
      </c>
      <c r="J205" s="23" t="s">
        <v>1275</v>
      </c>
      <c r="K205" s="24" t="s">
        <v>3632</v>
      </c>
      <c r="L205" s="22" t="s">
        <v>4263</v>
      </c>
      <c r="M205" s="22" t="s">
        <v>4318</v>
      </c>
      <c r="N205" s="22" t="s">
        <v>2075</v>
      </c>
      <c r="O205" s="22"/>
      <c r="P205" s="246" t="s">
        <v>1897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2075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3261</v>
      </c>
      <c r="D206" s="18">
        <v>69</v>
      </c>
      <c r="E206" s="23" t="s">
        <v>379</v>
      </c>
      <c r="F206" s="23" t="s">
        <v>5249</v>
      </c>
      <c r="G206" s="44">
        <v>0</v>
      </c>
      <c r="H206" s="44">
        <v>0</v>
      </c>
      <c r="I206" s="90" t="s">
        <v>6</v>
      </c>
      <c r="J206" s="23" t="s">
        <v>1275</v>
      </c>
      <c r="K206" s="24" t="s">
        <v>3632</v>
      </c>
      <c r="L206" s="22" t="s">
        <v>4263</v>
      </c>
      <c r="M206" s="22" t="s">
        <v>4318</v>
      </c>
      <c r="N206" s="22" t="s">
        <v>2075</v>
      </c>
      <c r="O206" s="22"/>
      <c r="P206" s="246" t="s">
        <v>1898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2075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3261</v>
      </c>
      <c r="D207" s="18">
        <v>70</v>
      </c>
      <c r="E207" s="23" t="s">
        <v>380</v>
      </c>
      <c r="F207" s="23" t="s">
        <v>5250</v>
      </c>
      <c r="G207" s="44">
        <v>0</v>
      </c>
      <c r="H207" s="44">
        <v>0</v>
      </c>
      <c r="I207" s="90" t="s">
        <v>6</v>
      </c>
      <c r="J207" s="23" t="s">
        <v>1275</v>
      </c>
      <c r="K207" s="24" t="s">
        <v>3632</v>
      </c>
      <c r="L207" s="22" t="s">
        <v>4263</v>
      </c>
      <c r="M207" s="22" t="s">
        <v>4318</v>
      </c>
      <c r="N207" s="22" t="s">
        <v>2075</v>
      </c>
      <c r="O207" s="22"/>
      <c r="P207" s="246" t="s">
        <v>1899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2075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3261</v>
      </c>
      <c r="D208" s="18">
        <v>71</v>
      </c>
      <c r="E208" s="23" t="s">
        <v>381</v>
      </c>
      <c r="F208" s="23" t="s">
        <v>5251</v>
      </c>
      <c r="G208" s="44">
        <v>0</v>
      </c>
      <c r="H208" s="44">
        <v>0</v>
      </c>
      <c r="I208" s="90" t="s">
        <v>6</v>
      </c>
      <c r="J208" s="23" t="s">
        <v>1275</v>
      </c>
      <c r="K208" s="24" t="s">
        <v>3632</v>
      </c>
      <c r="L208" s="22" t="s">
        <v>4263</v>
      </c>
      <c r="M208" s="22" t="s">
        <v>4318</v>
      </c>
      <c r="N208" s="22" t="s">
        <v>2075</v>
      </c>
      <c r="O208" s="22"/>
      <c r="P208" s="246" t="s">
        <v>1900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2075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3261</v>
      </c>
      <c r="D209" s="18">
        <v>72</v>
      </c>
      <c r="E209" s="23" t="s">
        <v>383</v>
      </c>
      <c r="F209" s="23" t="s">
        <v>5252</v>
      </c>
      <c r="G209" s="44">
        <v>0</v>
      </c>
      <c r="H209" s="44">
        <v>0</v>
      </c>
      <c r="I209" s="90" t="s">
        <v>6</v>
      </c>
      <c r="J209" s="23" t="s">
        <v>1275</v>
      </c>
      <c r="K209" s="24" t="s">
        <v>3632</v>
      </c>
      <c r="L209" s="22" t="s">
        <v>4263</v>
      </c>
      <c r="M209" s="22" t="s">
        <v>4318</v>
      </c>
      <c r="N209" s="22" t="s">
        <v>2075</v>
      </c>
      <c r="O209" s="22"/>
      <c r="P209" s="246" t="s">
        <v>1905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2075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3261</v>
      </c>
      <c r="D210" s="18">
        <v>73</v>
      </c>
      <c r="E210" s="23" t="s">
        <v>527</v>
      </c>
      <c r="F210" s="23" t="s">
        <v>5253</v>
      </c>
      <c r="G210" s="44">
        <v>0</v>
      </c>
      <c r="H210" s="44">
        <v>0</v>
      </c>
      <c r="I210" s="90" t="s">
        <v>6</v>
      </c>
      <c r="J210" s="23" t="s">
        <v>1275</v>
      </c>
      <c r="K210" s="24" t="s">
        <v>3632</v>
      </c>
      <c r="L210" s="22" t="s">
        <v>4263</v>
      </c>
      <c r="M210" s="22" t="s">
        <v>4318</v>
      </c>
      <c r="N210" s="22" t="s">
        <v>2075</v>
      </c>
      <c r="O210" s="22"/>
      <c r="P210" s="246" t="s">
        <v>1920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2442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3261</v>
      </c>
      <c r="D211" s="18">
        <v>74</v>
      </c>
      <c r="E211" s="23" t="s">
        <v>4871</v>
      </c>
      <c r="F211" s="23" t="s">
        <v>5254</v>
      </c>
      <c r="G211" s="44">
        <v>0</v>
      </c>
      <c r="H211" s="44">
        <v>0</v>
      </c>
      <c r="I211" s="90" t="s">
        <v>6</v>
      </c>
      <c r="J211" s="23" t="s">
        <v>1275</v>
      </c>
      <c r="K211" s="24" t="s">
        <v>3632</v>
      </c>
      <c r="L211" s="22" t="s">
        <v>4263</v>
      </c>
      <c r="M211" s="22" t="s">
        <v>4318</v>
      </c>
      <c r="N211" s="22" t="s">
        <v>2075</v>
      </c>
      <c r="O211" s="22"/>
      <c r="P211" s="246" t="s">
        <v>1921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2075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3261</v>
      </c>
      <c r="D212" s="18">
        <v>75</v>
      </c>
      <c r="E212" s="23" t="s">
        <v>389</v>
      </c>
      <c r="F212" s="23" t="s">
        <v>5255</v>
      </c>
      <c r="G212" s="25">
        <v>0</v>
      </c>
      <c r="H212" s="25">
        <v>0</v>
      </c>
      <c r="I212" s="90" t="s">
        <v>6</v>
      </c>
      <c r="J212" s="23" t="s">
        <v>1275</v>
      </c>
      <c r="K212" s="24" t="s">
        <v>3632</v>
      </c>
      <c r="L212" s="22" t="s">
        <v>4263</v>
      </c>
      <c r="M212" s="22" t="s">
        <v>4318</v>
      </c>
      <c r="N212" s="22" t="s">
        <v>2075</v>
      </c>
      <c r="O212" s="22"/>
      <c r="P212" s="246" t="s">
        <v>1928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2075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3261</v>
      </c>
      <c r="D213" s="18">
        <v>76</v>
      </c>
      <c r="E213" s="23" t="s">
        <v>394</v>
      </c>
      <c r="F213" s="23" t="s">
        <v>5256</v>
      </c>
      <c r="G213" s="25">
        <v>0</v>
      </c>
      <c r="H213" s="25">
        <v>0</v>
      </c>
      <c r="I213" s="90" t="s">
        <v>6</v>
      </c>
      <c r="J213" s="23" t="s">
        <v>1275</v>
      </c>
      <c r="K213" s="24" t="s">
        <v>3632</v>
      </c>
      <c r="L213" s="22" t="s">
        <v>4263</v>
      </c>
      <c r="M213" s="22" t="s">
        <v>4318</v>
      </c>
      <c r="N213" s="22" t="s">
        <v>2075</v>
      </c>
      <c r="O213" s="22"/>
      <c r="P213" s="246" t="s">
        <v>1930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2442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3261</v>
      </c>
      <c r="D214" s="18">
        <v>77</v>
      </c>
      <c r="E214" s="23" t="s">
        <v>410</v>
      </c>
      <c r="F214" s="23" t="s">
        <v>5257</v>
      </c>
      <c r="G214" s="44">
        <v>0</v>
      </c>
      <c r="H214" s="44">
        <v>0</v>
      </c>
      <c r="I214" s="90" t="s">
        <v>6</v>
      </c>
      <c r="J214" s="23" t="s">
        <v>1275</v>
      </c>
      <c r="K214" s="24" t="s">
        <v>3632</v>
      </c>
      <c r="L214" s="22" t="s">
        <v>4263</v>
      </c>
      <c r="M214" s="22" t="s">
        <v>4318</v>
      </c>
      <c r="N214" s="22" t="s">
        <v>2075</v>
      </c>
      <c r="O214" s="22"/>
      <c r="P214" s="246" t="s">
        <v>1950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2442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3514</v>
      </c>
      <c r="D215" s="18">
        <v>78</v>
      </c>
      <c r="E215" s="23" t="s">
        <v>1231</v>
      </c>
      <c r="F215" s="23" t="s">
        <v>5089</v>
      </c>
      <c r="G215" s="44">
        <v>0</v>
      </c>
      <c r="H215" s="44">
        <v>0</v>
      </c>
      <c r="I215" s="23" t="s">
        <v>1</v>
      </c>
      <c r="J215" s="23" t="s">
        <v>1275</v>
      </c>
      <c r="K215" s="24" t="s">
        <v>3528</v>
      </c>
      <c r="L215" s="22" t="s">
        <v>4263</v>
      </c>
      <c r="M215" s="22" t="s">
        <v>4318</v>
      </c>
      <c r="N215" s="22" t="s">
        <v>2075</v>
      </c>
      <c r="O215" s="22"/>
      <c r="P215" s="246" t="s">
        <v>1971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2075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3261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1275</v>
      </c>
      <c r="K216" s="24" t="s">
        <v>3632</v>
      </c>
      <c r="L216" s="22" t="s">
        <v>4263</v>
      </c>
      <c r="M216" s="22" t="s">
        <v>4884</v>
      </c>
      <c r="N216" s="22" t="s">
        <v>2075</v>
      </c>
      <c r="O216" s="18" t="s">
        <v>2564</v>
      </c>
      <c r="P216" s="246" t="s">
        <v>2122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2442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3514</v>
      </c>
      <c r="D217" s="18" t="s">
        <v>7</v>
      </c>
      <c r="E217" s="29" t="s">
        <v>2565</v>
      </c>
      <c r="F217" s="29" t="s">
        <v>2565</v>
      </c>
      <c r="G217" s="30">
        <v>0</v>
      </c>
      <c r="H217" s="30">
        <v>0</v>
      </c>
      <c r="I217" s="95" t="s">
        <v>27</v>
      </c>
      <c r="J217" s="23" t="s">
        <v>1275</v>
      </c>
      <c r="K217" s="24" t="s">
        <v>3528</v>
      </c>
      <c r="L217" s="22" t="s">
        <v>4263</v>
      </c>
      <c r="M217" s="22" t="s">
        <v>4320</v>
      </c>
      <c r="N217" s="22" t="s">
        <v>2075</v>
      </c>
      <c r="O217" s="22"/>
      <c r="P217" s="246" t="s">
        <v>2971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2075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3514</v>
      </c>
      <c r="D218" s="18" t="s">
        <v>7</v>
      </c>
      <c r="E218" s="29" t="s">
        <v>2566</v>
      </c>
      <c r="F218" s="29" t="s">
        <v>2566</v>
      </c>
      <c r="G218" s="30">
        <v>0</v>
      </c>
      <c r="H218" s="30">
        <v>0</v>
      </c>
      <c r="I218" s="95" t="s">
        <v>27</v>
      </c>
      <c r="J218" s="23" t="s">
        <v>1275</v>
      </c>
      <c r="K218" s="24" t="s">
        <v>3528</v>
      </c>
      <c r="L218" s="22" t="s">
        <v>4263</v>
      </c>
      <c r="M218" s="22" t="s">
        <v>4320</v>
      </c>
      <c r="N218" s="22" t="s">
        <v>2075</v>
      </c>
      <c r="O218" s="22"/>
      <c r="P218" s="246" t="s">
        <v>2972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2075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3514</v>
      </c>
      <c r="D219" s="18" t="s">
        <v>7</v>
      </c>
      <c r="E219" s="29" t="s">
        <v>2567</v>
      </c>
      <c r="F219" s="29" t="s">
        <v>2567</v>
      </c>
      <c r="G219" s="30">
        <v>0</v>
      </c>
      <c r="H219" s="30">
        <v>0</v>
      </c>
      <c r="I219" s="95" t="s">
        <v>27</v>
      </c>
      <c r="J219" s="23" t="s">
        <v>1275</v>
      </c>
      <c r="K219" s="24" t="s">
        <v>3528</v>
      </c>
      <c r="L219" s="22" t="s">
        <v>4263</v>
      </c>
      <c r="M219" s="22" t="s">
        <v>4320</v>
      </c>
      <c r="N219" s="22" t="s">
        <v>2075</v>
      </c>
      <c r="O219" s="22"/>
      <c r="P219" s="246" t="s">
        <v>2973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2075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3514</v>
      </c>
      <c r="D220" s="18" t="s">
        <v>7</v>
      </c>
      <c r="E220" s="29" t="s">
        <v>2568</v>
      </c>
      <c r="F220" s="29" t="s">
        <v>2568</v>
      </c>
      <c r="G220" s="30">
        <v>0</v>
      </c>
      <c r="H220" s="30">
        <v>0</v>
      </c>
      <c r="I220" s="95" t="s">
        <v>27</v>
      </c>
      <c r="J220" s="23" t="s">
        <v>1275</v>
      </c>
      <c r="K220" s="24" t="s">
        <v>3528</v>
      </c>
      <c r="L220" s="22" t="s">
        <v>4263</v>
      </c>
      <c r="M220" s="22" t="s">
        <v>4320</v>
      </c>
      <c r="N220" s="22" t="s">
        <v>2075</v>
      </c>
      <c r="O220" s="22"/>
      <c r="P220" s="246" t="s">
        <v>2974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2075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3514</v>
      </c>
      <c r="D221" s="18" t="s">
        <v>7</v>
      </c>
      <c r="E221" s="29" t="s">
        <v>2569</v>
      </c>
      <c r="F221" s="29" t="s">
        <v>2569</v>
      </c>
      <c r="G221" s="30">
        <v>0</v>
      </c>
      <c r="H221" s="30">
        <v>0</v>
      </c>
      <c r="I221" s="95" t="s">
        <v>27</v>
      </c>
      <c r="J221" s="23" t="s">
        <v>1275</v>
      </c>
      <c r="K221" s="24" t="s">
        <v>3528</v>
      </c>
      <c r="L221" s="22" t="s">
        <v>4263</v>
      </c>
      <c r="M221" s="22" t="s">
        <v>4320</v>
      </c>
      <c r="N221" s="22" t="s">
        <v>2075</v>
      </c>
      <c r="O221" s="22"/>
      <c r="P221" s="246" t="s">
        <v>2975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2075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3514</v>
      </c>
      <c r="D222" s="18" t="s">
        <v>7</v>
      </c>
      <c r="E222" s="29" t="s">
        <v>2570</v>
      </c>
      <c r="F222" s="29" t="s">
        <v>2570</v>
      </c>
      <c r="G222" s="30">
        <v>0</v>
      </c>
      <c r="H222" s="30">
        <v>0</v>
      </c>
      <c r="I222" s="95" t="s">
        <v>27</v>
      </c>
      <c r="J222" s="23" t="s">
        <v>1275</v>
      </c>
      <c r="K222" s="24" t="s">
        <v>3528</v>
      </c>
      <c r="L222" s="22" t="s">
        <v>4263</v>
      </c>
      <c r="M222" s="22" t="s">
        <v>4320</v>
      </c>
      <c r="N222" s="22" t="s">
        <v>2075</v>
      </c>
      <c r="O222" s="22"/>
      <c r="P222" s="246" t="s">
        <v>2976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2075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3514</v>
      </c>
      <c r="D223" s="18" t="s">
        <v>7</v>
      </c>
      <c r="E223" s="29" t="s">
        <v>2571</v>
      </c>
      <c r="F223" s="29" t="s">
        <v>2571</v>
      </c>
      <c r="G223" s="30">
        <v>0</v>
      </c>
      <c r="H223" s="30">
        <v>0</v>
      </c>
      <c r="I223" s="95" t="s">
        <v>27</v>
      </c>
      <c r="J223" s="23" t="s">
        <v>1275</v>
      </c>
      <c r="K223" s="24" t="s">
        <v>3528</v>
      </c>
      <c r="L223" s="22" t="s">
        <v>4263</v>
      </c>
      <c r="M223" s="22" t="s">
        <v>4320</v>
      </c>
      <c r="N223" s="22" t="s">
        <v>2075</v>
      </c>
      <c r="O223" s="22"/>
      <c r="P223" s="246" t="s">
        <v>2977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2075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3514</v>
      </c>
      <c r="D224" s="18" t="s">
        <v>7</v>
      </c>
      <c r="E224" s="29" t="s">
        <v>2572</v>
      </c>
      <c r="F224" s="29" t="s">
        <v>2572</v>
      </c>
      <c r="G224" s="30">
        <v>0</v>
      </c>
      <c r="H224" s="30">
        <v>0</v>
      </c>
      <c r="I224" s="95" t="s">
        <v>27</v>
      </c>
      <c r="J224" s="23" t="s">
        <v>1275</v>
      </c>
      <c r="K224" s="24" t="s">
        <v>3528</v>
      </c>
      <c r="L224" s="22" t="s">
        <v>4263</v>
      </c>
      <c r="M224" s="22" t="s">
        <v>4320</v>
      </c>
      <c r="N224" s="22" t="s">
        <v>2075</v>
      </c>
      <c r="O224" s="22"/>
      <c r="P224" s="246" t="s">
        <v>2978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2075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3514</v>
      </c>
      <c r="D225" s="18" t="s">
        <v>7</v>
      </c>
      <c r="E225" s="29" t="s">
        <v>2573</v>
      </c>
      <c r="F225" s="29" t="s">
        <v>2573</v>
      </c>
      <c r="G225" s="30">
        <v>0</v>
      </c>
      <c r="H225" s="30">
        <v>0</v>
      </c>
      <c r="I225" s="95" t="s">
        <v>27</v>
      </c>
      <c r="J225" s="23" t="s">
        <v>1275</v>
      </c>
      <c r="K225" s="24" t="s">
        <v>3528</v>
      </c>
      <c r="L225" s="22" t="s">
        <v>4263</v>
      </c>
      <c r="M225" s="22" t="s">
        <v>4320</v>
      </c>
      <c r="N225" s="22" t="s">
        <v>2075</v>
      </c>
      <c r="O225" s="22"/>
      <c r="P225" s="246" t="s">
        <v>2979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2075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3514</v>
      </c>
      <c r="D226" s="18" t="s">
        <v>7</v>
      </c>
      <c r="E226" s="29" t="s">
        <v>2574</v>
      </c>
      <c r="F226" s="29" t="s">
        <v>2574</v>
      </c>
      <c r="G226" s="30">
        <v>0</v>
      </c>
      <c r="H226" s="30">
        <v>0</v>
      </c>
      <c r="I226" s="95" t="s">
        <v>27</v>
      </c>
      <c r="J226" s="23" t="s">
        <v>1275</v>
      </c>
      <c r="K226" s="24" t="s">
        <v>3528</v>
      </c>
      <c r="L226" s="22" t="s">
        <v>4263</v>
      </c>
      <c r="M226" s="22" t="s">
        <v>4320</v>
      </c>
      <c r="N226" s="22" t="s">
        <v>2075</v>
      </c>
      <c r="O226" s="22"/>
      <c r="P226" s="246" t="s">
        <v>2980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2075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3514</v>
      </c>
      <c r="D227" s="18" t="s">
        <v>7</v>
      </c>
      <c r="E227" s="29" t="s">
        <v>2575</v>
      </c>
      <c r="F227" s="29" t="s">
        <v>2575</v>
      </c>
      <c r="G227" s="30">
        <v>0</v>
      </c>
      <c r="H227" s="30">
        <v>0</v>
      </c>
      <c r="I227" s="95" t="s">
        <v>27</v>
      </c>
      <c r="J227" s="23" t="s">
        <v>1275</v>
      </c>
      <c r="K227" s="24" t="s">
        <v>3528</v>
      </c>
      <c r="L227" s="22" t="s">
        <v>4263</v>
      </c>
      <c r="M227" s="22" t="s">
        <v>4320</v>
      </c>
      <c r="N227" s="22" t="s">
        <v>2075</v>
      </c>
      <c r="O227" s="22"/>
      <c r="P227" s="246" t="s">
        <v>2981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2075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3514</v>
      </c>
      <c r="D228" s="18" t="s">
        <v>7</v>
      </c>
      <c r="E228" s="29" t="s">
        <v>2576</v>
      </c>
      <c r="F228" s="29" t="s">
        <v>2576</v>
      </c>
      <c r="G228" s="30">
        <v>0</v>
      </c>
      <c r="H228" s="30">
        <v>0</v>
      </c>
      <c r="I228" s="95" t="s">
        <v>27</v>
      </c>
      <c r="J228" s="23" t="s">
        <v>1275</v>
      </c>
      <c r="K228" s="24" t="s">
        <v>3528</v>
      </c>
      <c r="L228" s="22" t="s">
        <v>4263</v>
      </c>
      <c r="M228" s="22" t="s">
        <v>4320</v>
      </c>
      <c r="N228" s="22" t="s">
        <v>2075</v>
      </c>
      <c r="O228" s="22"/>
      <c r="P228" s="246" t="s">
        <v>2982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2075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2075</v>
      </c>
      <c r="O229" s="17"/>
      <c r="P229" s="246" t="s">
        <v>2075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2075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2075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2075</v>
      </c>
      <c r="O230" s="17"/>
      <c r="P230" s="246" t="s">
        <v>2075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2075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2466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2075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2075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3262</v>
      </c>
      <c r="D232" s="18" t="s">
        <v>7</v>
      </c>
      <c r="E232" s="23" t="s">
        <v>948</v>
      </c>
      <c r="F232" s="23" t="s">
        <v>948</v>
      </c>
      <c r="G232" s="44">
        <v>0</v>
      </c>
      <c r="H232" s="44">
        <v>0</v>
      </c>
      <c r="I232" s="92" t="s">
        <v>1</v>
      </c>
      <c r="J232" s="23" t="s">
        <v>1275</v>
      </c>
      <c r="K232" s="24" t="s">
        <v>3632</v>
      </c>
      <c r="L232" s="22" t="s">
        <v>4263</v>
      </c>
      <c r="M232" s="22" t="s">
        <v>4318</v>
      </c>
      <c r="N232" s="22" t="s">
        <v>2075</v>
      </c>
      <c r="O232" s="22"/>
      <c r="P232" s="246" t="s">
        <v>1292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2075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3263</v>
      </c>
      <c r="D233" s="18" t="s">
        <v>7</v>
      </c>
      <c r="E233" s="23" t="s">
        <v>949</v>
      </c>
      <c r="F233" s="23" t="s">
        <v>949</v>
      </c>
      <c r="G233" s="44">
        <v>0</v>
      </c>
      <c r="H233" s="44">
        <v>0</v>
      </c>
      <c r="I233" s="92" t="s">
        <v>1</v>
      </c>
      <c r="J233" s="23" t="s">
        <v>1275</v>
      </c>
      <c r="K233" s="24" t="s">
        <v>3632</v>
      </c>
      <c r="L233" s="22" t="s">
        <v>4263</v>
      </c>
      <c r="M233" s="22" t="s">
        <v>4318</v>
      </c>
      <c r="N233" s="22" t="s">
        <v>2075</v>
      </c>
      <c r="O233" s="22"/>
      <c r="P233" s="246" t="s">
        <v>1293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2075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3264</v>
      </c>
      <c r="D234" s="18">
        <v>10</v>
      </c>
      <c r="E234" s="23" t="s">
        <v>67</v>
      </c>
      <c r="F234" s="180" t="s">
        <v>4834</v>
      </c>
      <c r="G234" s="44">
        <v>0</v>
      </c>
      <c r="H234" s="44">
        <v>0</v>
      </c>
      <c r="I234" s="92" t="s">
        <v>1</v>
      </c>
      <c r="J234" s="23" t="s">
        <v>1275</v>
      </c>
      <c r="K234" s="24" t="s">
        <v>3632</v>
      </c>
      <c r="L234" s="22" t="s">
        <v>4263</v>
      </c>
      <c r="M234" s="22" t="s">
        <v>4318</v>
      </c>
      <c r="N234" s="22" t="s">
        <v>2075</v>
      </c>
      <c r="O234" s="22"/>
      <c r="P234" s="246" t="s">
        <v>1388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2075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3514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1275</v>
      </c>
      <c r="K235" s="57" t="s">
        <v>3528</v>
      </c>
      <c r="L235" s="11" t="s">
        <v>4263</v>
      </c>
      <c r="M235" s="22" t="s">
        <v>4320</v>
      </c>
      <c r="N235" s="22" t="s">
        <v>2075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2075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3514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1275</v>
      </c>
      <c r="K236" s="57" t="s">
        <v>3528</v>
      </c>
      <c r="L236" s="11" t="s">
        <v>4263</v>
      </c>
      <c r="M236" s="22" t="s">
        <v>4320</v>
      </c>
      <c r="N236" s="22" t="s">
        <v>2075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2075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3264</v>
      </c>
      <c r="D237" s="18">
        <v>20</v>
      </c>
      <c r="E237" s="23" t="s">
        <v>66</v>
      </c>
      <c r="F237" s="179" t="s">
        <v>4834</v>
      </c>
      <c r="G237" s="44">
        <v>0</v>
      </c>
      <c r="H237" s="44">
        <v>0</v>
      </c>
      <c r="I237" s="92" t="s">
        <v>1</v>
      </c>
      <c r="J237" s="23" t="s">
        <v>1275</v>
      </c>
      <c r="K237" s="24" t="s">
        <v>3632</v>
      </c>
      <c r="L237" s="22" t="s">
        <v>4263</v>
      </c>
      <c r="M237" s="22" t="s">
        <v>4318</v>
      </c>
      <c r="N237" s="22" t="s">
        <v>2075</v>
      </c>
      <c r="O237" s="22"/>
      <c r="P237" s="246" t="s">
        <v>1387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2075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3514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1275</v>
      </c>
      <c r="K238" s="57" t="s">
        <v>3528</v>
      </c>
      <c r="L238" s="11" t="s">
        <v>4263</v>
      </c>
      <c r="M238" s="22" t="s">
        <v>4320</v>
      </c>
      <c r="N238" s="22" t="s">
        <v>2075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2075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3514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1275</v>
      </c>
      <c r="K239" s="57" t="s">
        <v>3528</v>
      </c>
      <c r="L239" s="11" t="s">
        <v>4263</v>
      </c>
      <c r="M239" s="22" t="s">
        <v>4320</v>
      </c>
      <c r="N239" s="22" t="s">
        <v>2075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2075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3265</v>
      </c>
      <c r="D240" s="18">
        <v>10</v>
      </c>
      <c r="E240" s="23" t="s">
        <v>237</v>
      </c>
      <c r="F240" s="180" t="s">
        <v>4830</v>
      </c>
      <c r="G240" s="44">
        <v>0</v>
      </c>
      <c r="H240" s="44">
        <v>0</v>
      </c>
      <c r="I240" s="92" t="s">
        <v>1</v>
      </c>
      <c r="J240" s="23" t="s">
        <v>1275</v>
      </c>
      <c r="K240" s="24" t="s">
        <v>3632</v>
      </c>
      <c r="L240" s="22" t="s">
        <v>4263</v>
      </c>
      <c r="M240" s="22" t="s">
        <v>4318</v>
      </c>
      <c r="N240" s="22" t="s">
        <v>2075</v>
      </c>
      <c r="O240" s="22"/>
      <c r="P240" s="246" t="s">
        <v>1670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2075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3514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1275</v>
      </c>
      <c r="K241" s="57" t="s">
        <v>3528</v>
      </c>
      <c r="L241" s="11" t="s">
        <v>4263</v>
      </c>
      <c r="M241" s="22" t="s">
        <v>4320</v>
      </c>
      <c r="N241" s="22" t="s">
        <v>2075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2075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3514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1275</v>
      </c>
      <c r="K242" s="57" t="s">
        <v>3528</v>
      </c>
      <c r="L242" s="11" t="s">
        <v>4263</v>
      </c>
      <c r="M242" s="22" t="s">
        <v>4320</v>
      </c>
      <c r="N242" s="22" t="s">
        <v>2075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2075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3265</v>
      </c>
      <c r="D243" s="18">
        <v>20</v>
      </c>
      <c r="E243" s="23" t="s">
        <v>100</v>
      </c>
      <c r="F243" s="179" t="s">
        <v>4831</v>
      </c>
      <c r="G243" s="44">
        <v>0</v>
      </c>
      <c r="H243" s="44">
        <v>0</v>
      </c>
      <c r="I243" s="92" t="s">
        <v>1</v>
      </c>
      <c r="J243" s="23" t="s">
        <v>1275</v>
      </c>
      <c r="K243" s="24" t="s">
        <v>3632</v>
      </c>
      <c r="L243" s="22" t="s">
        <v>4263</v>
      </c>
      <c r="M243" s="22" t="s">
        <v>4318</v>
      </c>
      <c r="N243" s="22" t="s">
        <v>2075</v>
      </c>
      <c r="O243" s="22"/>
      <c r="P243" s="246" t="s">
        <v>1454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2075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3514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1275</v>
      </c>
      <c r="K244" s="57" t="s">
        <v>3528</v>
      </c>
      <c r="L244" s="11" t="s">
        <v>4263</v>
      </c>
      <c r="M244" s="22" t="s">
        <v>4320</v>
      </c>
      <c r="N244" s="22" t="s">
        <v>2075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2075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3514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1275</v>
      </c>
      <c r="K245" s="57" t="s">
        <v>3528</v>
      </c>
      <c r="L245" s="11" t="s">
        <v>4263</v>
      </c>
      <c r="M245" s="22" t="s">
        <v>4320</v>
      </c>
      <c r="N245" s="22" t="s">
        <v>2075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2075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3871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6046</v>
      </c>
      <c r="G246" s="44">
        <v>0</v>
      </c>
      <c r="H246" s="44">
        <v>0</v>
      </c>
      <c r="I246" s="92" t="s">
        <v>1</v>
      </c>
      <c r="J246" s="23" t="s">
        <v>1275</v>
      </c>
      <c r="K246" s="24" t="s">
        <v>3632</v>
      </c>
      <c r="L246" s="22" t="s">
        <v>4263</v>
      </c>
      <c r="M246" s="22" t="s">
        <v>4318</v>
      </c>
      <c r="N246" s="22" t="str">
        <f t="shared" ref="N246:N263" si="40">IF(AND(C246=C245,D246=D245),"CAT_DUPL","CAT_FNCT")</f>
        <v>CAT_FNCT</v>
      </c>
      <c r="O246" s="22"/>
      <c r="P246" s="248" t="s">
        <v>3897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2075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3514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1275</v>
      </c>
      <c r="K247" s="57" t="s">
        <v>3528</v>
      </c>
      <c r="L247" s="11" t="s">
        <v>4263</v>
      </c>
      <c r="M247" s="22" t="s">
        <v>4320</v>
      </c>
      <c r="N247" s="22" t="s">
        <v>2075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2075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3871</v>
      </c>
      <c r="D248" t="s">
        <v>144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4835</v>
      </c>
      <c r="G248" s="44">
        <v>0</v>
      </c>
      <c r="H248" s="44">
        <v>0</v>
      </c>
      <c r="I248" s="92" t="s">
        <v>1</v>
      </c>
      <c r="J248" s="23" t="s">
        <v>1275</v>
      </c>
      <c r="K248" s="24" t="s">
        <v>3632</v>
      </c>
      <c r="L248" s="22" t="s">
        <v>4263</v>
      </c>
      <c r="M248" s="22" t="s">
        <v>4318</v>
      </c>
      <c r="N248" s="22" t="str">
        <f t="shared" si="40"/>
        <v>CAT_FNCT</v>
      </c>
      <c r="O248" s="22"/>
      <c r="P248" s="248" t="s">
        <v>3898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2075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3514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1275</v>
      </c>
      <c r="K249" s="57" t="s">
        <v>3528</v>
      </c>
      <c r="L249" s="11" t="s">
        <v>4263</v>
      </c>
      <c r="M249" s="22" t="s">
        <v>4320</v>
      </c>
      <c r="N249" s="22" t="s">
        <v>2075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2075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3872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6047</v>
      </c>
      <c r="G250" s="44">
        <v>0</v>
      </c>
      <c r="H250" s="44">
        <v>0</v>
      </c>
      <c r="I250" s="92" t="s">
        <v>1</v>
      </c>
      <c r="J250" s="23" t="s">
        <v>1275</v>
      </c>
      <c r="K250" s="24" t="s">
        <v>3632</v>
      </c>
      <c r="L250" s="22" t="s">
        <v>4263</v>
      </c>
      <c r="M250" s="22" t="s">
        <v>4318</v>
      </c>
      <c r="N250" s="22" t="str">
        <f t="shared" si="40"/>
        <v>CAT_FNCT</v>
      </c>
      <c r="O250" s="22"/>
      <c r="P250" s="248" t="s">
        <v>3899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2075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3514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1275</v>
      </c>
      <c r="K251" s="57" t="s">
        <v>3528</v>
      </c>
      <c r="L251" s="11" t="s">
        <v>4263</v>
      </c>
      <c r="M251" s="22" t="s">
        <v>4320</v>
      </c>
      <c r="N251" s="22" t="s">
        <v>2075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2075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3872</v>
      </c>
      <c r="D252" t="s">
        <v>144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4835</v>
      </c>
      <c r="G252" s="44">
        <v>0</v>
      </c>
      <c r="H252" s="44">
        <v>0</v>
      </c>
      <c r="I252" s="92" t="s">
        <v>1</v>
      </c>
      <c r="J252" s="23" t="s">
        <v>1275</v>
      </c>
      <c r="K252" s="24" t="s">
        <v>3632</v>
      </c>
      <c r="L252" s="22" t="s">
        <v>4263</v>
      </c>
      <c r="M252" s="22" t="s">
        <v>4318</v>
      </c>
      <c r="N252" s="22" t="str">
        <f t="shared" si="40"/>
        <v>CAT_FNCT</v>
      </c>
      <c r="O252" s="22"/>
      <c r="P252" s="248" t="s">
        <v>3900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2075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3514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1275</v>
      </c>
      <c r="K253" s="57" t="s">
        <v>3528</v>
      </c>
      <c r="L253" s="11" t="s">
        <v>4263</v>
      </c>
      <c r="M253" s="22" t="s">
        <v>4320</v>
      </c>
      <c r="N253" s="22" t="s">
        <v>2075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2075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3266</v>
      </c>
      <c r="D254" s="18" t="s">
        <v>144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226</v>
      </c>
      <c r="G254" s="44">
        <v>0</v>
      </c>
      <c r="H254" s="44">
        <v>0</v>
      </c>
      <c r="I254" s="92" t="s">
        <v>1</v>
      </c>
      <c r="J254" s="23" t="s">
        <v>1275</v>
      </c>
      <c r="K254" s="24" t="s">
        <v>3632</v>
      </c>
      <c r="L254" s="22" t="s">
        <v>4263</v>
      </c>
      <c r="M254" s="22" t="s">
        <v>4318</v>
      </c>
      <c r="N254" s="22" t="str">
        <f t="shared" si="40"/>
        <v>CAT_FNCT</v>
      </c>
      <c r="O254" s="22"/>
      <c r="P254" s="246" t="s">
        <v>1651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2075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3266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1275</v>
      </c>
      <c r="K255" s="24" t="s">
        <v>3632</v>
      </c>
      <c r="L255" s="22" t="s">
        <v>4263</v>
      </c>
      <c r="M255" s="22" t="s">
        <v>4318</v>
      </c>
      <c r="N255" s="22" t="str">
        <f t="shared" si="40"/>
        <v>CAT_FNCT</v>
      </c>
      <c r="O255" s="22"/>
      <c r="P255" s="246" t="s">
        <v>1318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2075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3267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1275</v>
      </c>
      <c r="K256" s="24" t="s">
        <v>3632</v>
      </c>
      <c r="L256" s="22" t="s">
        <v>4263</v>
      </c>
      <c r="M256" s="22" t="s">
        <v>4318</v>
      </c>
      <c r="N256" s="22" t="str">
        <f t="shared" si="40"/>
        <v>CAT_FNCT</v>
      </c>
      <c r="O256" s="22"/>
      <c r="P256" s="246" t="s">
        <v>1319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2075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3267</v>
      </c>
      <c r="D257" s="18" t="s">
        <v>144</v>
      </c>
      <c r="E257" s="305" t="str">
        <f t="shared" si="41"/>
        <v>"m" STD_RIGHT_ARROW "au"</v>
      </c>
      <c r="F257" s="23" t="s">
        <v>206</v>
      </c>
      <c r="G257" s="44">
        <v>0</v>
      </c>
      <c r="H257" s="44">
        <v>0</v>
      </c>
      <c r="I257" s="92" t="s">
        <v>1</v>
      </c>
      <c r="J257" s="23" t="s">
        <v>1275</v>
      </c>
      <c r="K257" s="24" t="s">
        <v>3632</v>
      </c>
      <c r="L257" s="22" t="s">
        <v>4263</v>
      </c>
      <c r="M257" s="22" t="s">
        <v>4318</v>
      </c>
      <c r="N257" s="22" t="str">
        <f t="shared" si="40"/>
        <v>CAT_FNCT</v>
      </c>
      <c r="O257" s="22"/>
      <c r="P257" s="246" t="s">
        <v>1616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2075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3268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1275</v>
      </c>
      <c r="K258" s="24" t="s">
        <v>3632</v>
      </c>
      <c r="L258" s="22" t="s">
        <v>4263</v>
      </c>
      <c r="M258" s="22" t="s">
        <v>4318</v>
      </c>
      <c r="N258" s="22" t="str">
        <f>IF(AND(C258=C257,D258=D257),"CAT_DUPL","CAT_FNCT")</f>
        <v>CAT_FNCT</v>
      </c>
      <c r="O258" s="22"/>
      <c r="P258" s="246" t="s">
        <v>1323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2075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3268</v>
      </c>
      <c r="D259" s="18" t="s">
        <v>144</v>
      </c>
      <c r="E259" s="305" t="str">
        <f t="shared" si="41"/>
        <v>"Pa" STD_RIGHT_ARROW "bar"</v>
      </c>
      <c r="F259" s="23" t="s">
        <v>227</v>
      </c>
      <c r="G259" s="44">
        <v>0</v>
      </c>
      <c r="H259" s="44">
        <v>0</v>
      </c>
      <c r="I259" s="92" t="s">
        <v>1</v>
      </c>
      <c r="J259" s="23" t="s">
        <v>1275</v>
      </c>
      <c r="K259" s="24" t="s">
        <v>3632</v>
      </c>
      <c r="L259" s="22" t="s">
        <v>4263</v>
      </c>
      <c r="M259" s="22" t="s">
        <v>4318</v>
      </c>
      <c r="N259" s="22" t="str">
        <f t="shared" si="40"/>
        <v>CAT_FNCT</v>
      </c>
      <c r="O259" s="22"/>
      <c r="P259" s="246" t="s">
        <v>1652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2075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3269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1275</v>
      </c>
      <c r="K260" s="24" t="s">
        <v>3632</v>
      </c>
      <c r="L260" s="22" t="s">
        <v>4263</v>
      </c>
      <c r="M260" s="22" t="s">
        <v>4318</v>
      </c>
      <c r="N260" s="22" t="str">
        <f t="shared" si="40"/>
        <v>CAT_FNCT</v>
      </c>
      <c r="O260" s="22"/>
      <c r="P260" s="246" t="s">
        <v>1338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2075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3269</v>
      </c>
      <c r="D261" s="18" t="s">
        <v>144</v>
      </c>
      <c r="E261" s="305" t="str">
        <f t="shared" si="41"/>
        <v>"J" STD_RIGHT_ARROW "Btu"</v>
      </c>
      <c r="F261" s="23" t="s">
        <v>142</v>
      </c>
      <c r="G261" s="44">
        <v>0</v>
      </c>
      <c r="H261" s="44">
        <v>0</v>
      </c>
      <c r="I261" s="92" t="s">
        <v>1</v>
      </c>
      <c r="J261" s="23" t="s">
        <v>1275</v>
      </c>
      <c r="K261" s="24" t="s">
        <v>3632</v>
      </c>
      <c r="L261" s="22" t="s">
        <v>4263</v>
      </c>
      <c r="M261" s="22" t="s">
        <v>4318</v>
      </c>
      <c r="N261" s="22" t="str">
        <f t="shared" si="40"/>
        <v>CAT_FNCT</v>
      </c>
      <c r="O261" s="22"/>
      <c r="P261" s="246" t="s">
        <v>1519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2075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3270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1275</v>
      </c>
      <c r="K262" s="24" t="s">
        <v>3632</v>
      </c>
      <c r="L262" s="22" t="s">
        <v>4263</v>
      </c>
      <c r="M262" s="22" t="s">
        <v>4318</v>
      </c>
      <c r="N262" s="22" t="str">
        <f t="shared" si="40"/>
        <v>CAT_FNCT</v>
      </c>
      <c r="O262" s="22"/>
      <c r="P262" s="246" t="s">
        <v>1342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2075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3270</v>
      </c>
      <c r="D263" s="18" t="s">
        <v>144</v>
      </c>
      <c r="E263" s="305" t="str">
        <f t="shared" si="41"/>
        <v>"J" STD_RIGHT_ARROW "cal"</v>
      </c>
      <c r="F263" s="23" t="s">
        <v>143</v>
      </c>
      <c r="G263" s="99">
        <v>0</v>
      </c>
      <c r="H263" s="99">
        <v>0</v>
      </c>
      <c r="I263" s="92" t="s">
        <v>1</v>
      </c>
      <c r="J263" s="23" t="s">
        <v>1275</v>
      </c>
      <c r="K263" s="24" t="s">
        <v>3632</v>
      </c>
      <c r="L263" s="22" t="s">
        <v>4263</v>
      </c>
      <c r="M263" s="22" t="s">
        <v>4318</v>
      </c>
      <c r="N263" s="22" t="str">
        <f t="shared" si="40"/>
        <v>CAT_FNCT</v>
      </c>
      <c r="O263" s="22"/>
      <c r="P263" s="246" t="s">
        <v>1520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2075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3271</v>
      </c>
      <c r="D264" s="18" t="s">
        <v>24</v>
      </c>
      <c r="E264" s="305" t="str">
        <f t="shared" si="41"/>
        <v>"lbf" STD_DOT "ft" STD_RIGHT_ARROW "Nm"</v>
      </c>
      <c r="F264" s="23" t="s">
        <v>6048</v>
      </c>
      <c r="G264" s="44">
        <v>0</v>
      </c>
      <c r="H264" s="44">
        <v>0</v>
      </c>
      <c r="I264" s="92" t="s">
        <v>1</v>
      </c>
      <c r="J264" s="23" t="s">
        <v>1275</v>
      </c>
      <c r="K264" s="24" t="s">
        <v>3632</v>
      </c>
      <c r="L264" s="22" t="s">
        <v>4263</v>
      </c>
      <c r="M264" s="22" t="s">
        <v>4318</v>
      </c>
      <c r="N264" s="22" t="str">
        <f>IF(AND(C264=C263,D264=D263),"CAT_DUPL","CAT_FNCT")</f>
        <v>CAT_FNCT</v>
      </c>
      <c r="O264" s="22"/>
      <c r="P264" s="246" t="s">
        <v>2332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2075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3514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1275</v>
      </c>
      <c r="K265" s="57" t="s">
        <v>3528</v>
      </c>
      <c r="L265" s="11" t="s">
        <v>4263</v>
      </c>
      <c r="M265" s="22" t="s">
        <v>4320</v>
      </c>
      <c r="N265" s="22" t="s">
        <v>2075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2075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3271</v>
      </c>
      <c r="D266" s="18" t="s">
        <v>144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4833</v>
      </c>
      <c r="G266" s="44">
        <v>0</v>
      </c>
      <c r="H266" s="44">
        <v>0</v>
      </c>
      <c r="I266" s="92" t="s">
        <v>1</v>
      </c>
      <c r="J266" s="23" t="s">
        <v>1275</v>
      </c>
      <c r="K266" s="24" t="s">
        <v>3632</v>
      </c>
      <c r="L266" s="22" t="s">
        <v>4263</v>
      </c>
      <c r="M266" s="22" t="s">
        <v>4318</v>
      </c>
      <c r="N266" s="22" t="str">
        <f t="shared" ref="N266:N328" si="46">IF(AND(C266=C265,D266=D265),"CAT_DUPL","CAT_FNCT")</f>
        <v>CAT_FNCT</v>
      </c>
      <c r="O266" s="22"/>
      <c r="P266" s="246" t="s">
        <v>2333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2075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3514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1275</v>
      </c>
      <c r="K267" s="57" t="s">
        <v>3528</v>
      </c>
      <c r="L267" s="11" t="s">
        <v>4263</v>
      </c>
      <c r="M267" s="22" t="s">
        <v>4320</v>
      </c>
      <c r="N267" s="22" t="s">
        <v>2075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2075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3272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1275</v>
      </c>
      <c r="K268" s="24" t="s">
        <v>3632</v>
      </c>
      <c r="L268" s="22" t="s">
        <v>4263</v>
      </c>
      <c r="M268" s="22" t="s">
        <v>4318</v>
      </c>
      <c r="N268" s="22" t="str">
        <f t="shared" si="46"/>
        <v>CAT_FNCT</v>
      </c>
      <c r="O268" s="22"/>
      <c r="P268" s="246" t="s">
        <v>1380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2075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3272</v>
      </c>
      <c r="D269" s="18" t="s">
        <v>144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150</v>
      </c>
      <c r="G269" s="44">
        <v>0</v>
      </c>
      <c r="H269" s="44">
        <v>0</v>
      </c>
      <c r="I269" s="92" t="s">
        <v>1</v>
      </c>
      <c r="J269" s="23" t="s">
        <v>1275</v>
      </c>
      <c r="K269" s="24" t="s">
        <v>3632</v>
      </c>
      <c r="L269" s="22" t="s">
        <v>4263</v>
      </c>
      <c r="M269" s="22" t="s">
        <v>4318</v>
      </c>
      <c r="N269" s="22" t="str">
        <f t="shared" si="46"/>
        <v>CAT_FNCT</v>
      </c>
      <c r="O269" s="22"/>
      <c r="P269" s="246" t="s">
        <v>1526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2075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3273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94</v>
      </c>
      <c r="G270" s="44">
        <v>0</v>
      </c>
      <c r="H270" s="44">
        <v>0</v>
      </c>
      <c r="I270" s="92" t="s">
        <v>1</v>
      </c>
      <c r="J270" s="23" t="s">
        <v>1275</v>
      </c>
      <c r="K270" s="24" t="s">
        <v>3632</v>
      </c>
      <c r="L270" s="22" t="s">
        <v>4263</v>
      </c>
      <c r="M270" s="22" t="s">
        <v>4318</v>
      </c>
      <c r="N270" s="22" t="str">
        <f t="shared" si="46"/>
        <v>CAT_FNCT</v>
      </c>
      <c r="O270" s="22"/>
      <c r="P270" s="246" t="s">
        <v>1440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2075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3273</v>
      </c>
      <c r="D271" s="18" t="s">
        <v>144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207</v>
      </c>
      <c r="G271" s="44">
        <v>0</v>
      </c>
      <c r="H271" s="44">
        <v>0</v>
      </c>
      <c r="I271" s="92" t="s">
        <v>1</v>
      </c>
      <c r="J271" s="23" t="s">
        <v>1275</v>
      </c>
      <c r="K271" s="24" t="s">
        <v>3632</v>
      </c>
      <c r="L271" s="22" t="s">
        <v>4263</v>
      </c>
      <c r="M271" s="22" t="s">
        <v>4318</v>
      </c>
      <c r="N271" s="22" t="str">
        <f t="shared" si="46"/>
        <v>CAT_FNCT</v>
      </c>
      <c r="O271" s="22"/>
      <c r="P271" s="246" t="s">
        <v>1617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2075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3274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5038</v>
      </c>
      <c r="G272" s="44">
        <v>0</v>
      </c>
      <c r="H272" s="44">
        <v>0</v>
      </c>
      <c r="I272" s="92" t="s">
        <v>1</v>
      </c>
      <c r="J272" s="23" t="s">
        <v>1275</v>
      </c>
      <c r="K272" s="24" t="s">
        <v>3632</v>
      </c>
      <c r="L272" s="22" t="s">
        <v>4263</v>
      </c>
      <c r="M272" s="22" t="s">
        <v>4318</v>
      </c>
      <c r="N272" s="22" t="str">
        <f t="shared" si="46"/>
        <v>CAT_FNCT</v>
      </c>
      <c r="O272" s="22"/>
      <c r="P272" s="246" t="s">
        <v>1459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2075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3514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1275</v>
      </c>
      <c r="K273" s="57" t="s">
        <v>3528</v>
      </c>
      <c r="L273" s="11" t="s">
        <v>4263</v>
      </c>
      <c r="M273" s="22" t="s">
        <v>4320</v>
      </c>
      <c r="N273" s="22" t="s">
        <v>2075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2075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3514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1275</v>
      </c>
      <c r="K274" s="57" t="s">
        <v>3528</v>
      </c>
      <c r="L274" s="11" t="s">
        <v>4263</v>
      </c>
      <c r="M274" s="22" t="s">
        <v>4320</v>
      </c>
      <c r="N274" s="22" t="s">
        <v>2075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2075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3274</v>
      </c>
      <c r="D275" s="18" t="s">
        <v>144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4836</v>
      </c>
      <c r="G275" s="44">
        <v>0</v>
      </c>
      <c r="H275" s="44">
        <v>0</v>
      </c>
      <c r="I275" s="92" t="s">
        <v>1</v>
      </c>
      <c r="J275" s="23" t="s">
        <v>1275</v>
      </c>
      <c r="K275" s="24" t="s">
        <v>3632</v>
      </c>
      <c r="L275" s="22" t="s">
        <v>4263</v>
      </c>
      <c r="M275" s="22" t="s">
        <v>4318</v>
      </c>
      <c r="N275" s="22" t="str">
        <f t="shared" si="46"/>
        <v>CAT_FNCT</v>
      </c>
      <c r="O275" s="22"/>
      <c r="P275" s="246" t="s">
        <v>1618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2075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3514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1275</v>
      </c>
      <c r="K276" s="57" t="s">
        <v>3528</v>
      </c>
      <c r="L276" s="11" t="s">
        <v>4263</v>
      </c>
      <c r="M276" s="22" t="s">
        <v>4320</v>
      </c>
      <c r="N276" s="22" t="s">
        <v>2075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2075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3514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1275</v>
      </c>
      <c r="K277" s="57" t="s">
        <v>3528</v>
      </c>
      <c r="L277" s="11" t="s">
        <v>4263</v>
      </c>
      <c r="M277" s="22" t="s">
        <v>4320</v>
      </c>
      <c r="N277" s="22" t="s">
        <v>2075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2075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3873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6049</v>
      </c>
      <c r="G278" s="44">
        <v>0</v>
      </c>
      <c r="H278" s="44">
        <v>0</v>
      </c>
      <c r="I278" s="92" t="s">
        <v>1</v>
      </c>
      <c r="J278" s="23" t="s">
        <v>1275</v>
      </c>
      <c r="K278" s="24" t="s">
        <v>3632</v>
      </c>
      <c r="L278" s="22" t="s">
        <v>4263</v>
      </c>
      <c r="M278" s="22" t="s">
        <v>4318</v>
      </c>
      <c r="N278" s="22" t="str">
        <f t="shared" si="46"/>
        <v>CAT_FNCT</v>
      </c>
      <c r="O278" s="22"/>
      <c r="P278" s="248" t="s">
        <v>3901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2075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3514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1275</v>
      </c>
      <c r="K279" s="57" t="s">
        <v>3528</v>
      </c>
      <c r="L279" s="11" t="s">
        <v>4263</v>
      </c>
      <c r="M279" s="22" t="s">
        <v>4320</v>
      </c>
      <c r="N279" s="22" t="s">
        <v>2075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2075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3873</v>
      </c>
      <c r="D280" t="s">
        <v>144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4837</v>
      </c>
      <c r="G280" s="44">
        <v>0</v>
      </c>
      <c r="H280" s="44">
        <v>0</v>
      </c>
      <c r="I280" s="92" t="s">
        <v>1</v>
      </c>
      <c r="J280" s="23" t="s">
        <v>1275</v>
      </c>
      <c r="K280" s="24" t="s">
        <v>3632</v>
      </c>
      <c r="L280" s="22" t="s">
        <v>4263</v>
      </c>
      <c r="M280" s="22" t="s">
        <v>4318</v>
      </c>
      <c r="N280" s="22" t="str">
        <f t="shared" si="46"/>
        <v>CAT_FNCT</v>
      </c>
      <c r="O280" s="22"/>
      <c r="P280" s="248" t="s">
        <v>3902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2075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3514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1275</v>
      </c>
      <c r="K281" s="57" t="s">
        <v>3528</v>
      </c>
      <c r="L281" s="11" t="s">
        <v>4263</v>
      </c>
      <c r="M281" s="22" t="s">
        <v>4320</v>
      </c>
      <c r="N281" s="22" t="s">
        <v>2075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2075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3874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6050</v>
      </c>
      <c r="G282" s="44">
        <v>0</v>
      </c>
      <c r="H282" s="44">
        <v>0</v>
      </c>
      <c r="I282" s="92" t="s">
        <v>1</v>
      </c>
      <c r="J282" s="23" t="s">
        <v>1275</v>
      </c>
      <c r="K282" s="24" t="s">
        <v>3632</v>
      </c>
      <c r="L282" s="22" t="s">
        <v>4263</v>
      </c>
      <c r="M282" s="22" t="s">
        <v>4318</v>
      </c>
      <c r="N282" s="22" t="str">
        <f t="shared" si="46"/>
        <v>CAT_FNCT</v>
      </c>
      <c r="O282" s="22"/>
      <c r="P282" s="248" t="s">
        <v>3903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2075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3514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1275</v>
      </c>
      <c r="K283" s="57" t="s">
        <v>3528</v>
      </c>
      <c r="L283" s="11" t="s">
        <v>4263</v>
      </c>
      <c r="M283" s="22" t="s">
        <v>4320</v>
      </c>
      <c r="N283" s="22" t="s">
        <v>2075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2075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3874</v>
      </c>
      <c r="D284" t="s">
        <v>144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4837</v>
      </c>
      <c r="G284" s="44">
        <v>0</v>
      </c>
      <c r="H284" s="44">
        <v>0</v>
      </c>
      <c r="I284" s="92" t="s">
        <v>1</v>
      </c>
      <c r="J284" s="23" t="s">
        <v>1275</v>
      </c>
      <c r="K284" s="24" t="s">
        <v>3632</v>
      </c>
      <c r="L284" s="22" t="s">
        <v>4263</v>
      </c>
      <c r="M284" s="22" t="s">
        <v>4318</v>
      </c>
      <c r="N284" s="22" t="str">
        <f t="shared" si="46"/>
        <v>CAT_FNCT</v>
      </c>
      <c r="O284" s="22"/>
      <c r="P284" s="248" t="s">
        <v>3904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2075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3514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1275</v>
      </c>
      <c r="K285" s="57" t="s">
        <v>3528</v>
      </c>
      <c r="L285" s="11" t="s">
        <v>4263</v>
      </c>
      <c r="M285" s="22" t="s">
        <v>4320</v>
      </c>
      <c r="N285" s="22" t="s">
        <v>2075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2075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3875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3876</v>
      </c>
      <c r="G286" s="44">
        <v>0</v>
      </c>
      <c r="H286" s="44">
        <v>0</v>
      </c>
      <c r="I286" s="92" t="s">
        <v>1</v>
      </c>
      <c r="J286" s="23" t="s">
        <v>1275</v>
      </c>
      <c r="K286" s="24" t="s">
        <v>3632</v>
      </c>
      <c r="L286" s="22" t="s">
        <v>4263</v>
      </c>
      <c r="M286" s="22" t="s">
        <v>4318</v>
      </c>
      <c r="N286" s="22" t="str">
        <f t="shared" si="46"/>
        <v>CAT_FNCT</v>
      </c>
      <c r="O286" s="22"/>
      <c r="P286" s="248" t="s">
        <v>3905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2075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3875</v>
      </c>
      <c r="D287" t="s">
        <v>144</v>
      </c>
      <c r="E287" s="305" t="str">
        <f t="shared" si="53"/>
        <v>"l" STD_RIGHT_ARROW "gal" STD_UK</v>
      </c>
      <c r="F287" t="s">
        <v>3877</v>
      </c>
      <c r="G287" s="44">
        <v>0</v>
      </c>
      <c r="H287" s="44">
        <v>0</v>
      </c>
      <c r="I287" s="92" t="s">
        <v>1</v>
      </c>
      <c r="J287" s="23" t="s">
        <v>1275</v>
      </c>
      <c r="K287" s="24" t="s">
        <v>3632</v>
      </c>
      <c r="L287" s="22" t="s">
        <v>4263</v>
      </c>
      <c r="M287" s="22" t="s">
        <v>4318</v>
      </c>
      <c r="N287" s="22" t="str">
        <f t="shared" si="46"/>
        <v>CAT_FNCT</v>
      </c>
      <c r="O287" s="22"/>
      <c r="P287" s="248" t="s">
        <v>3906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2075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3878</v>
      </c>
      <c r="D288" t="s">
        <v>24</v>
      </c>
      <c r="E288" s="305" t="str">
        <f t="shared" si="53"/>
        <v>"gal" STD_US STD_RIGHT_ARROW "l"</v>
      </c>
      <c r="F288" t="s">
        <v>3879</v>
      </c>
      <c r="G288" s="44">
        <v>0</v>
      </c>
      <c r="H288" s="44">
        <v>0</v>
      </c>
      <c r="I288" s="92" t="s">
        <v>1</v>
      </c>
      <c r="J288" s="23" t="s">
        <v>1275</v>
      </c>
      <c r="K288" s="24" t="s">
        <v>3632</v>
      </c>
      <c r="L288" s="22" t="s">
        <v>4263</v>
      </c>
      <c r="M288" s="22" t="s">
        <v>4318</v>
      </c>
      <c r="N288" s="22" t="str">
        <f t="shared" si="46"/>
        <v>CAT_FNCT</v>
      </c>
      <c r="O288" s="22"/>
      <c r="P288" s="248" t="s">
        <v>3907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2075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3878</v>
      </c>
      <c r="D289" t="s">
        <v>144</v>
      </c>
      <c r="E289" s="305" t="str">
        <f t="shared" si="53"/>
        <v>"l" STD_RIGHT_ARROW "gal" STD_US</v>
      </c>
      <c r="F289" t="s">
        <v>3880</v>
      </c>
      <c r="G289" s="44">
        <v>0</v>
      </c>
      <c r="H289" s="44">
        <v>0</v>
      </c>
      <c r="I289" s="92" t="s">
        <v>1</v>
      </c>
      <c r="J289" s="23" t="s">
        <v>1275</v>
      </c>
      <c r="K289" s="24" t="s">
        <v>3632</v>
      </c>
      <c r="L289" s="22" t="s">
        <v>4263</v>
      </c>
      <c r="M289" s="22" t="s">
        <v>4318</v>
      </c>
      <c r="N289" s="22" t="str">
        <f t="shared" si="46"/>
        <v>CAT_FNCT</v>
      </c>
      <c r="O289" s="22"/>
      <c r="P289" s="248" t="s">
        <v>3908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2075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3275</v>
      </c>
      <c r="D290" s="18" t="s">
        <v>24</v>
      </c>
      <c r="E290" s="305" t="str">
        <f t="shared" si="53"/>
        <v>"hp" STD_SUB_E STD_RIGHT_ARROW "W"</v>
      </c>
      <c r="F290" s="23" t="s">
        <v>123</v>
      </c>
      <c r="G290" s="44">
        <v>0</v>
      </c>
      <c r="H290" s="44">
        <v>0</v>
      </c>
      <c r="I290" s="92" t="s">
        <v>1</v>
      </c>
      <c r="J290" s="23" t="s">
        <v>1275</v>
      </c>
      <c r="K290" s="24" t="s">
        <v>3632</v>
      </c>
      <c r="L290" s="22" t="s">
        <v>4263</v>
      </c>
      <c r="M290" s="22" t="s">
        <v>4318</v>
      </c>
      <c r="N290" s="22" t="str">
        <f t="shared" si="46"/>
        <v>CAT_FNCT</v>
      </c>
      <c r="O290" s="22"/>
      <c r="P290" s="246" t="s">
        <v>1489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2075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3275</v>
      </c>
      <c r="D291" s="18" t="s">
        <v>144</v>
      </c>
      <c r="E291" s="305" t="str">
        <f t="shared" si="53"/>
        <v>"W" STD_RIGHT_ARROW "hp" STD_SUB_E</v>
      </c>
      <c r="F291" s="23" t="s">
        <v>341</v>
      </c>
      <c r="G291" s="44">
        <v>0</v>
      </c>
      <c r="H291" s="44">
        <v>0</v>
      </c>
      <c r="I291" s="92" t="s">
        <v>1</v>
      </c>
      <c r="J291" s="23" t="s">
        <v>1275</v>
      </c>
      <c r="K291" s="24" t="s">
        <v>3632</v>
      </c>
      <c r="L291" s="22" t="s">
        <v>4263</v>
      </c>
      <c r="M291" s="22" t="s">
        <v>4318</v>
      </c>
      <c r="N291" s="22" t="str">
        <f t="shared" si="46"/>
        <v>CAT_FNCT</v>
      </c>
      <c r="O291" s="22"/>
      <c r="P291" s="246" t="s">
        <v>1831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2075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3276</v>
      </c>
      <c r="D292" s="18" t="s">
        <v>24</v>
      </c>
      <c r="E292" s="305" t="str">
        <f t="shared" si="53"/>
        <v>"hp" STD_SUB_M STD_RIGHT_ARROW "W"</v>
      </c>
      <c r="F292" s="23" t="s">
        <v>124</v>
      </c>
      <c r="G292" s="44">
        <v>0</v>
      </c>
      <c r="H292" s="44">
        <v>0</v>
      </c>
      <c r="I292" s="92" t="s">
        <v>1</v>
      </c>
      <c r="J292" s="23" t="s">
        <v>1275</v>
      </c>
      <c r="K292" s="24" t="s">
        <v>3632</v>
      </c>
      <c r="L292" s="22" t="s">
        <v>4263</v>
      </c>
      <c r="M292" s="22" t="s">
        <v>4318</v>
      </c>
      <c r="N292" s="22" t="str">
        <f t="shared" si="46"/>
        <v>CAT_FNCT</v>
      </c>
      <c r="O292" s="22"/>
      <c r="P292" s="246" t="s">
        <v>1490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2075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3276</v>
      </c>
      <c r="D293" s="18" t="s">
        <v>144</v>
      </c>
      <c r="E293" s="305" t="str">
        <f t="shared" si="53"/>
        <v>"W" STD_RIGHT_ARROW "hp" STD_SUB_M</v>
      </c>
      <c r="F293" s="23" t="s">
        <v>342</v>
      </c>
      <c r="G293" s="44">
        <v>0</v>
      </c>
      <c r="H293" s="44">
        <v>0</v>
      </c>
      <c r="I293" s="92" t="s">
        <v>1</v>
      </c>
      <c r="J293" s="23" t="s">
        <v>1275</v>
      </c>
      <c r="K293" s="24" t="s">
        <v>3632</v>
      </c>
      <c r="L293" s="22" t="s">
        <v>4263</v>
      </c>
      <c r="M293" s="22" t="s">
        <v>4318</v>
      </c>
      <c r="N293" s="22" t="str">
        <f t="shared" si="46"/>
        <v>CAT_FNCT</v>
      </c>
      <c r="O293" s="22"/>
      <c r="P293" s="246" t="s">
        <v>1832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2075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3277</v>
      </c>
      <c r="D294" s="18" t="s">
        <v>24</v>
      </c>
      <c r="E294" s="305" t="str">
        <f t="shared" si="53"/>
        <v>"hp" STD_UK STD_RIGHT_ARROW "W"</v>
      </c>
      <c r="F294" s="23" t="s">
        <v>125</v>
      </c>
      <c r="G294" s="44">
        <v>0</v>
      </c>
      <c r="H294" s="44">
        <v>0</v>
      </c>
      <c r="I294" s="92" t="s">
        <v>1</v>
      </c>
      <c r="J294" s="23" t="s">
        <v>1275</v>
      </c>
      <c r="K294" s="24" t="s">
        <v>3632</v>
      </c>
      <c r="L294" s="22" t="s">
        <v>4263</v>
      </c>
      <c r="M294" s="22" t="s">
        <v>4318</v>
      </c>
      <c r="N294" s="22" t="str">
        <f t="shared" si="46"/>
        <v>CAT_FNCT</v>
      </c>
      <c r="O294" s="22"/>
      <c r="P294" s="246" t="s">
        <v>1491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2075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3277</v>
      </c>
      <c r="D295" s="18" t="s">
        <v>144</v>
      </c>
      <c r="E295" s="305" t="str">
        <f t="shared" si="53"/>
        <v>"W" STD_RIGHT_ARROW "hp" STD_UK</v>
      </c>
      <c r="F295" s="23" t="s">
        <v>343</v>
      </c>
      <c r="G295" s="44">
        <v>0</v>
      </c>
      <c r="H295" s="44">
        <v>0</v>
      </c>
      <c r="I295" s="92" t="s">
        <v>1</v>
      </c>
      <c r="J295" s="23" t="s">
        <v>1275</v>
      </c>
      <c r="K295" s="24" t="s">
        <v>3632</v>
      </c>
      <c r="L295" s="22" t="s">
        <v>4263</v>
      </c>
      <c r="M295" s="22" t="s">
        <v>4318</v>
      </c>
      <c r="N295" s="22" t="str">
        <f t="shared" si="46"/>
        <v>CAT_FNCT</v>
      </c>
      <c r="O295" s="22"/>
      <c r="P295" s="246" t="s">
        <v>1833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2075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3278</v>
      </c>
      <c r="D296" s="18" t="s">
        <v>24</v>
      </c>
      <c r="E296" s="305" t="str">
        <f t="shared" si="53"/>
        <v>"in.Hg" STD_RIGHT_ARROW "Pa"</v>
      </c>
      <c r="F296" s="23" t="s">
        <v>6051</v>
      </c>
      <c r="G296" s="44">
        <v>0</v>
      </c>
      <c r="H296" s="44">
        <v>0</v>
      </c>
      <c r="I296" s="92" t="s">
        <v>1</v>
      </c>
      <c r="J296" s="23" t="s">
        <v>1275</v>
      </c>
      <c r="K296" s="24" t="s">
        <v>3632</v>
      </c>
      <c r="L296" s="22" t="s">
        <v>4263</v>
      </c>
      <c r="M296" s="22" t="s">
        <v>4318</v>
      </c>
      <c r="N296" s="22" t="str">
        <f t="shared" si="46"/>
        <v>CAT_FNCT</v>
      </c>
      <c r="O296" s="22"/>
      <c r="P296" s="246" t="s">
        <v>3747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2075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3514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1275</v>
      </c>
      <c r="K297" s="57" t="s">
        <v>3528</v>
      </c>
      <c r="L297" s="11" t="s">
        <v>4263</v>
      </c>
      <c r="M297" s="22" t="s">
        <v>4320</v>
      </c>
      <c r="N297" s="22" t="s">
        <v>2075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2075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3278</v>
      </c>
      <c r="D298" s="18" t="s">
        <v>144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4838</v>
      </c>
      <c r="G298" s="44">
        <v>0</v>
      </c>
      <c r="H298" s="44">
        <v>0</v>
      </c>
      <c r="I298" s="92" t="s">
        <v>1</v>
      </c>
      <c r="J298" s="23" t="s">
        <v>1275</v>
      </c>
      <c r="K298" s="24" t="s">
        <v>3632</v>
      </c>
      <c r="L298" s="22" t="s">
        <v>4263</v>
      </c>
      <c r="M298" s="22" t="s">
        <v>4318</v>
      </c>
      <c r="N298" s="22" t="str">
        <f t="shared" si="46"/>
        <v>CAT_FNCT</v>
      </c>
      <c r="O298" s="22"/>
      <c r="P298" s="246" t="s">
        <v>3748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2075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3514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1275</v>
      </c>
      <c r="K299" s="57" t="s">
        <v>3528</v>
      </c>
      <c r="L299" s="11" t="s">
        <v>4263</v>
      </c>
      <c r="M299" s="22" t="s">
        <v>4320</v>
      </c>
      <c r="N299" s="22" t="s">
        <v>2075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2075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3881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3882</v>
      </c>
      <c r="G300" s="44">
        <v>0</v>
      </c>
      <c r="H300" s="44">
        <v>0</v>
      </c>
      <c r="I300" s="92" t="s">
        <v>1</v>
      </c>
      <c r="J300" s="23" t="s">
        <v>1275</v>
      </c>
      <c r="K300" s="24" t="s">
        <v>3632</v>
      </c>
      <c r="L300" s="22" t="s">
        <v>4263</v>
      </c>
      <c r="M300" s="22" t="s">
        <v>4318</v>
      </c>
      <c r="N300" s="22" t="str">
        <f t="shared" si="46"/>
        <v>CAT_FNCT</v>
      </c>
      <c r="O300" s="22"/>
      <c r="P300" s="248" t="s">
        <v>3909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2075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3881</v>
      </c>
      <c r="D301" t="s">
        <v>144</v>
      </c>
      <c r="E301" s="305" t="str">
        <f t="shared" si="55"/>
        <v>"mm" STD_RIGHT_ARROW "in."</v>
      </c>
      <c r="F301" t="s">
        <v>3883</v>
      </c>
      <c r="G301" s="44">
        <v>0</v>
      </c>
      <c r="H301" s="44">
        <v>0</v>
      </c>
      <c r="I301" s="92" t="s">
        <v>1</v>
      </c>
      <c r="J301" s="23" t="s">
        <v>1275</v>
      </c>
      <c r="K301" s="24" t="s">
        <v>3632</v>
      </c>
      <c r="L301" s="22" t="s">
        <v>4263</v>
      </c>
      <c r="M301" s="22" t="s">
        <v>4318</v>
      </c>
      <c r="N301" s="22" t="str">
        <f t="shared" si="46"/>
        <v>CAT_FNCT</v>
      </c>
      <c r="O301" s="22"/>
      <c r="P301" s="248" t="s">
        <v>3910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2075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3279</v>
      </c>
      <c r="D302" t="s">
        <v>24</v>
      </c>
      <c r="E302" s="305" t="str">
        <f t="shared" si="55"/>
        <v>"Wh" STD_RIGHT_ARROW "J"</v>
      </c>
      <c r="F302" t="s">
        <v>338</v>
      </c>
      <c r="G302" s="44">
        <v>0</v>
      </c>
      <c r="H302" s="44">
        <v>0</v>
      </c>
      <c r="I302" s="92" t="s">
        <v>1</v>
      </c>
      <c r="J302" s="23" t="s">
        <v>1275</v>
      </c>
      <c r="K302" s="24" t="s">
        <v>3632</v>
      </c>
      <c r="L302" s="22" t="s">
        <v>4263</v>
      </c>
      <c r="M302" s="22" t="s">
        <v>4318</v>
      </c>
      <c r="N302" s="22" t="str">
        <f t="shared" si="46"/>
        <v>CAT_FNCT</v>
      </c>
      <c r="O302" s="22"/>
      <c r="P302" s="246" t="s">
        <v>1825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2075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3279</v>
      </c>
      <c r="D303" s="18" t="s">
        <v>144</v>
      </c>
      <c r="E303" s="305" t="str">
        <f t="shared" si="55"/>
        <v>"J" STD_RIGHT_ARROW "Wh"</v>
      </c>
      <c r="F303" s="23" t="s">
        <v>145</v>
      </c>
      <c r="G303" s="44">
        <v>0</v>
      </c>
      <c r="H303" s="44">
        <v>0</v>
      </c>
      <c r="I303" s="92" t="s">
        <v>1</v>
      </c>
      <c r="J303" s="23" t="s">
        <v>1275</v>
      </c>
      <c r="K303" s="24" t="s">
        <v>3632</v>
      </c>
      <c r="L303" s="22" t="s">
        <v>4263</v>
      </c>
      <c r="M303" s="22" t="s">
        <v>4318</v>
      </c>
      <c r="N303" s="22" t="str">
        <f t="shared" si="46"/>
        <v>CAT_FNCT</v>
      </c>
      <c r="O303" s="22"/>
      <c r="P303" s="246" t="s">
        <v>1521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2075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3280</v>
      </c>
      <c r="D304" s="18" t="s">
        <v>144</v>
      </c>
      <c r="E304" s="305" t="str">
        <f t="shared" si="55"/>
        <v>"kg" STD_RIGHT_ARROW "lb."</v>
      </c>
      <c r="F304" s="23" t="s">
        <v>151</v>
      </c>
      <c r="G304" s="44">
        <v>0</v>
      </c>
      <c r="H304" s="44">
        <v>0</v>
      </c>
      <c r="I304" s="92" t="s">
        <v>1</v>
      </c>
      <c r="J304" s="23" t="s">
        <v>1275</v>
      </c>
      <c r="K304" s="24" t="s">
        <v>3632</v>
      </c>
      <c r="L304" s="22" t="s">
        <v>4263</v>
      </c>
      <c r="M304" s="22" t="s">
        <v>4318</v>
      </c>
      <c r="N304" s="22" t="str">
        <f t="shared" si="46"/>
        <v>CAT_FNCT</v>
      </c>
      <c r="O304" s="22"/>
      <c r="P304" s="246" t="s">
        <v>1527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2075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3280</v>
      </c>
      <c r="D305" s="18" t="s">
        <v>24</v>
      </c>
      <c r="E305" s="305" t="str">
        <f t="shared" si="55"/>
        <v>"lb." STD_RIGHT_ARROW "kg"</v>
      </c>
      <c r="F305" s="23" t="s">
        <v>157</v>
      </c>
      <c r="G305" s="44">
        <v>0</v>
      </c>
      <c r="H305" s="44">
        <v>0</v>
      </c>
      <c r="I305" s="92" t="s">
        <v>1</v>
      </c>
      <c r="J305" s="23" t="s">
        <v>1275</v>
      </c>
      <c r="K305" s="24" t="s">
        <v>3632</v>
      </c>
      <c r="L305" s="22" t="s">
        <v>4263</v>
      </c>
      <c r="M305" s="22" t="s">
        <v>4318</v>
      </c>
      <c r="N305" s="22" t="str">
        <f t="shared" si="46"/>
        <v>CAT_FNCT</v>
      </c>
      <c r="O305" s="22"/>
      <c r="P305" s="246" t="s">
        <v>1538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2075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3884</v>
      </c>
      <c r="D306" t="s">
        <v>144</v>
      </c>
      <c r="E306" s="305" t="str">
        <f t="shared" si="55"/>
        <v>"g" STD_RIGHT_ARROW "oz"</v>
      </c>
      <c r="F306" t="s">
        <v>3885</v>
      </c>
      <c r="G306" s="44">
        <v>0</v>
      </c>
      <c r="H306" s="44">
        <v>0</v>
      </c>
      <c r="I306" s="92" t="s">
        <v>1</v>
      </c>
      <c r="J306" s="23" t="s">
        <v>1275</v>
      </c>
      <c r="K306" s="24" t="s">
        <v>3632</v>
      </c>
      <c r="L306" s="22" t="s">
        <v>4263</v>
      </c>
      <c r="M306" s="22" t="s">
        <v>4318</v>
      </c>
      <c r="N306" s="22" t="str">
        <f t="shared" si="46"/>
        <v>CAT_FNCT</v>
      </c>
      <c r="O306" s="22"/>
      <c r="P306" s="248" t="s">
        <v>3911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2075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3884</v>
      </c>
      <c r="D307" t="s">
        <v>24</v>
      </c>
      <c r="E307" s="305" t="str">
        <f t="shared" si="55"/>
        <v>"oz" STD_RIGHT_ARROW "g"</v>
      </c>
      <c r="F307" t="s">
        <v>3886</v>
      </c>
      <c r="G307" s="44">
        <v>0</v>
      </c>
      <c r="H307" s="44">
        <v>0</v>
      </c>
      <c r="I307" s="92" t="s">
        <v>1</v>
      </c>
      <c r="J307" s="23" t="s">
        <v>1275</v>
      </c>
      <c r="K307" s="24" t="s">
        <v>3632</v>
      </c>
      <c r="L307" s="22" t="s">
        <v>4263</v>
      </c>
      <c r="M307" s="22" t="s">
        <v>4318</v>
      </c>
      <c r="N307" s="22" t="str">
        <f t="shared" si="46"/>
        <v>CAT_FNCT</v>
      </c>
      <c r="O307" s="22"/>
      <c r="P307" s="248" t="s">
        <v>3912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2075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3281</v>
      </c>
      <c r="D308" s="18" t="s">
        <v>144</v>
      </c>
      <c r="E308" s="305" t="str">
        <f t="shared" si="55"/>
        <v>"kg" STD_RIGHT_ARROW "short cwt"</v>
      </c>
      <c r="F308" s="178" t="s">
        <v>4832</v>
      </c>
      <c r="G308" s="44">
        <v>0</v>
      </c>
      <c r="H308" s="44">
        <v>0</v>
      </c>
      <c r="I308" s="92" t="s">
        <v>1</v>
      </c>
      <c r="J308" s="23" t="s">
        <v>1275</v>
      </c>
      <c r="K308" s="24" t="s">
        <v>3632</v>
      </c>
      <c r="L308" s="22" t="s">
        <v>4263</v>
      </c>
      <c r="M308" s="22" t="s">
        <v>4318</v>
      </c>
      <c r="N308" s="22" t="str">
        <f t="shared" si="46"/>
        <v>CAT_FNCT</v>
      </c>
      <c r="O308" s="22"/>
      <c r="P308" s="246" t="s">
        <v>1528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2075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3514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1275</v>
      </c>
      <c r="K309" s="57" t="s">
        <v>3528</v>
      </c>
      <c r="L309" s="11" t="s">
        <v>4263</v>
      </c>
      <c r="M309" s="22" t="s">
        <v>4320</v>
      </c>
      <c r="N309" s="22" t="s">
        <v>2075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2075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3281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5039</v>
      </c>
      <c r="G310" s="44">
        <v>0</v>
      </c>
      <c r="H310" s="44">
        <v>0</v>
      </c>
      <c r="I310" s="92" t="s">
        <v>1</v>
      </c>
      <c r="J310" s="23" t="s">
        <v>1275</v>
      </c>
      <c r="K310" s="24" t="s">
        <v>3632</v>
      </c>
      <c r="L310" s="22" t="s">
        <v>4263</v>
      </c>
      <c r="M310" s="22" t="s">
        <v>4318</v>
      </c>
      <c r="N310" s="22" t="str">
        <f t="shared" si="46"/>
        <v>CAT_FNCT</v>
      </c>
      <c r="O310" s="22"/>
      <c r="P310" s="246" t="s">
        <v>1733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2075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3514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1275</v>
      </c>
      <c r="K311" s="57" t="s">
        <v>3528</v>
      </c>
      <c r="L311" s="11" t="s">
        <v>4263</v>
      </c>
      <c r="M311" s="22" t="s">
        <v>4320</v>
      </c>
      <c r="N311" s="22" t="s">
        <v>2075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2075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3282</v>
      </c>
      <c r="D312" s="18" t="s">
        <v>144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4832</v>
      </c>
      <c r="G312" s="44">
        <v>0</v>
      </c>
      <c r="H312" s="44">
        <v>0</v>
      </c>
      <c r="I312" s="92" t="s">
        <v>1</v>
      </c>
      <c r="J312" s="23" t="s">
        <v>1275</v>
      </c>
      <c r="K312" s="24" t="s">
        <v>3632</v>
      </c>
      <c r="L312" s="22" t="s">
        <v>4263</v>
      </c>
      <c r="M312" s="22" t="s">
        <v>4318</v>
      </c>
      <c r="N312" s="22" t="str">
        <f t="shared" si="46"/>
        <v>CAT_FNCT</v>
      </c>
      <c r="O312" s="22"/>
      <c r="P312" s="246" t="s">
        <v>1529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2075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3514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1275</v>
      </c>
      <c r="K313" s="57" t="s">
        <v>3528</v>
      </c>
      <c r="L313" s="11" t="s">
        <v>4263</v>
      </c>
      <c r="M313" s="22" t="s">
        <v>4320</v>
      </c>
      <c r="N313" s="22" t="s">
        <v>2075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2075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3282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6052</v>
      </c>
      <c r="G314" s="44">
        <v>0</v>
      </c>
      <c r="H314" s="44">
        <v>0</v>
      </c>
      <c r="I314" s="92" t="s">
        <v>1</v>
      </c>
      <c r="J314" s="23" t="s">
        <v>1275</v>
      </c>
      <c r="K314" s="24" t="s">
        <v>3632</v>
      </c>
      <c r="L314" s="22" t="s">
        <v>4263</v>
      </c>
      <c r="M314" s="22" t="s">
        <v>4318</v>
      </c>
      <c r="N314" s="22" t="str">
        <f t="shared" si="46"/>
        <v>CAT_FNCT</v>
      </c>
      <c r="O314" s="22"/>
      <c r="P314" s="246" t="s">
        <v>1778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2075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3514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1275</v>
      </c>
      <c r="K315" s="57" t="s">
        <v>3528</v>
      </c>
      <c r="L315" s="11" t="s">
        <v>4263</v>
      </c>
      <c r="M315" s="22" t="s">
        <v>4320</v>
      </c>
      <c r="N315" s="22" t="s">
        <v>2075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2075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3283</v>
      </c>
      <c r="D316" s="18" t="s">
        <v>144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4832</v>
      </c>
      <c r="G316" s="44">
        <v>0</v>
      </c>
      <c r="H316" s="44">
        <v>0</v>
      </c>
      <c r="I316" s="92" t="s">
        <v>1</v>
      </c>
      <c r="J316" s="23" t="s">
        <v>1275</v>
      </c>
      <c r="K316" s="24" t="s">
        <v>3632</v>
      </c>
      <c r="L316" s="22" t="s">
        <v>4263</v>
      </c>
      <c r="M316" s="22" t="s">
        <v>4318</v>
      </c>
      <c r="N316" s="22" t="str">
        <f t="shared" si="46"/>
        <v>CAT_FNCT</v>
      </c>
      <c r="O316" s="22"/>
      <c r="P316" s="246" t="s">
        <v>1530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2075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3514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1275</v>
      </c>
      <c r="K317" s="57" t="s">
        <v>3528</v>
      </c>
      <c r="L317" s="11" t="s">
        <v>4263</v>
      </c>
      <c r="M317" s="22" t="s">
        <v>4320</v>
      </c>
      <c r="N317" s="22" t="s">
        <v>2075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2075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3514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1275</v>
      </c>
      <c r="K318" s="57" t="s">
        <v>3528</v>
      </c>
      <c r="L318" s="11" t="s">
        <v>4263</v>
      </c>
      <c r="M318" s="22" t="s">
        <v>4320</v>
      </c>
      <c r="N318" s="22" t="s">
        <v>2075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2075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3283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5040</v>
      </c>
      <c r="G319" s="44">
        <v>0</v>
      </c>
      <c r="H319" s="44">
        <v>0</v>
      </c>
      <c r="I319" s="92" t="s">
        <v>1</v>
      </c>
      <c r="J319" s="23" t="s">
        <v>1275</v>
      </c>
      <c r="K319" s="24" t="s">
        <v>3632</v>
      </c>
      <c r="L319" s="22" t="s">
        <v>4263</v>
      </c>
      <c r="M319" s="22" t="s">
        <v>4318</v>
      </c>
      <c r="N319" s="22" t="str">
        <f t="shared" si="46"/>
        <v>CAT_FNCT</v>
      </c>
      <c r="O319" s="22"/>
      <c r="P319" s="246" t="s">
        <v>1783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2075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3514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1275</v>
      </c>
      <c r="K320" s="57" t="s">
        <v>3528</v>
      </c>
      <c r="L320" s="11" t="s">
        <v>4263</v>
      </c>
      <c r="M320" s="22" t="s">
        <v>4320</v>
      </c>
      <c r="N320" s="22" t="s">
        <v>2075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2075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3514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1275</v>
      </c>
      <c r="K321" s="57" t="s">
        <v>3528</v>
      </c>
      <c r="L321" s="11" t="s">
        <v>4263</v>
      </c>
      <c r="M321" s="22" t="s">
        <v>4320</v>
      </c>
      <c r="N321" s="22" t="s">
        <v>2075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2075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3284</v>
      </c>
      <c r="D322" s="18" t="s">
        <v>144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152</v>
      </c>
      <c r="G322" s="44">
        <v>0</v>
      </c>
      <c r="H322" s="44">
        <v>0</v>
      </c>
      <c r="I322" s="92" t="s">
        <v>1</v>
      </c>
      <c r="J322" s="23" t="s">
        <v>1275</v>
      </c>
      <c r="K322" s="24" t="s">
        <v>3632</v>
      </c>
      <c r="L322" s="22" t="s">
        <v>4263</v>
      </c>
      <c r="M322" s="22" t="s">
        <v>4318</v>
      </c>
      <c r="N322" s="22" t="str">
        <f t="shared" si="46"/>
        <v>CAT_FNCT</v>
      </c>
      <c r="O322" s="22"/>
      <c r="P322" s="246" t="s">
        <v>1531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2075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3867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4832</v>
      </c>
      <c r="G323" s="25">
        <v>0</v>
      </c>
      <c r="H323" s="25">
        <v>0</v>
      </c>
      <c r="I323" s="92" t="s">
        <v>1</v>
      </c>
      <c r="J323" s="23" t="s">
        <v>1275</v>
      </c>
      <c r="K323" s="24" t="s">
        <v>3632</v>
      </c>
      <c r="L323" s="22" t="s">
        <v>4263</v>
      </c>
      <c r="M323" s="22" t="s">
        <v>4318</v>
      </c>
      <c r="N323" s="22" t="str">
        <f t="shared" si="46"/>
        <v>CAT_FNCT</v>
      </c>
      <c r="O323" s="22"/>
      <c r="P323" s="246" t="s">
        <v>3863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2075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3514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1275</v>
      </c>
      <c r="K324" s="57" t="s">
        <v>3528</v>
      </c>
      <c r="L324" s="11" t="s">
        <v>4263</v>
      </c>
      <c r="M324" s="22" t="s">
        <v>4320</v>
      </c>
      <c r="N324" s="22" t="s">
        <v>2075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2075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3284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323</v>
      </c>
      <c r="G325" s="44">
        <v>0</v>
      </c>
      <c r="H325" s="44">
        <v>0</v>
      </c>
      <c r="I325" s="92" t="s">
        <v>1</v>
      </c>
      <c r="J325" s="23" t="s">
        <v>1275</v>
      </c>
      <c r="K325" s="24" t="s">
        <v>3632</v>
      </c>
      <c r="L325" s="22" t="s">
        <v>4263</v>
      </c>
      <c r="M325" s="22" t="s">
        <v>4318</v>
      </c>
      <c r="N325" s="22" t="str">
        <f t="shared" si="46"/>
        <v>CAT_FNCT</v>
      </c>
      <c r="O325" s="22"/>
      <c r="P325" s="246" t="s">
        <v>1795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2075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3867</v>
      </c>
      <c r="D326" s="18" t="s">
        <v>144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6053</v>
      </c>
      <c r="G326" s="25">
        <v>0</v>
      </c>
      <c r="H326" s="25">
        <v>0</v>
      </c>
      <c r="I326" s="92" t="s">
        <v>1</v>
      </c>
      <c r="J326" s="23" t="s">
        <v>1275</v>
      </c>
      <c r="K326" s="24" t="s">
        <v>3632</v>
      </c>
      <c r="L326" s="22" t="s">
        <v>4263</v>
      </c>
      <c r="M326" s="22" t="s">
        <v>4318</v>
      </c>
      <c r="N326" s="22" t="str">
        <f t="shared" si="46"/>
        <v>CAT_FNCT</v>
      </c>
      <c r="O326" s="22"/>
      <c r="P326" s="246" t="s">
        <v>3864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2075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3514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1275</v>
      </c>
      <c r="K327" s="57" t="s">
        <v>3528</v>
      </c>
      <c r="L327" s="11" t="s">
        <v>4263</v>
      </c>
      <c r="M327" s="22" t="s">
        <v>4320</v>
      </c>
      <c r="N327" s="22" t="s">
        <v>2075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2075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3887</v>
      </c>
      <c r="D328" t="s">
        <v>144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4839</v>
      </c>
      <c r="G328" s="44">
        <v>0</v>
      </c>
      <c r="H328" s="44">
        <v>0</v>
      </c>
      <c r="I328" s="92" t="s">
        <v>1</v>
      </c>
      <c r="J328" s="23" t="s">
        <v>1275</v>
      </c>
      <c r="K328" s="24" t="s">
        <v>3632</v>
      </c>
      <c r="L328" s="22" t="s">
        <v>4263</v>
      </c>
      <c r="M328" s="22" t="s">
        <v>4318</v>
      </c>
      <c r="N328" s="22" t="str">
        <f t="shared" si="46"/>
        <v>CAT_FNCT</v>
      </c>
      <c r="O328" s="22"/>
      <c r="P328" s="248" t="s">
        <v>3913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2075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3514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1275</v>
      </c>
      <c r="K329" s="57" t="s">
        <v>3528</v>
      </c>
      <c r="L329" s="11" t="s">
        <v>4263</v>
      </c>
      <c r="M329" s="22" t="s">
        <v>4320</v>
      </c>
      <c r="N329" s="22" t="s">
        <v>2075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2075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3887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6054</v>
      </c>
      <c r="G330" s="44">
        <v>0</v>
      </c>
      <c r="H330" s="44">
        <v>0</v>
      </c>
      <c r="I330" s="92" t="s">
        <v>1</v>
      </c>
      <c r="J330" s="23" t="s">
        <v>1275</v>
      </c>
      <c r="K330" s="24" t="s">
        <v>3632</v>
      </c>
      <c r="L330" s="22" t="s">
        <v>4263</v>
      </c>
      <c r="M330" s="22" t="s">
        <v>4318</v>
      </c>
      <c r="N330" s="22" t="str">
        <f t="shared" ref="N330:N392" si="66">IF(AND(C330=C329,D330=D329),"CAT_DUPL","CAT_FNCT")</f>
        <v>CAT_FNCT</v>
      </c>
      <c r="O330" s="22"/>
      <c r="P330" s="248" t="s">
        <v>3914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2075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3514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1275</v>
      </c>
      <c r="K331" s="57" t="s">
        <v>3528</v>
      </c>
      <c r="L331" s="11" t="s">
        <v>4263</v>
      </c>
      <c r="M331" s="22" t="s">
        <v>4320</v>
      </c>
      <c r="N331" s="22" t="s">
        <v>2075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2075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3285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155</v>
      </c>
      <c r="G332" s="44">
        <v>0</v>
      </c>
      <c r="H332" s="44">
        <v>0</v>
      </c>
      <c r="I332" s="92" t="s">
        <v>1</v>
      </c>
      <c r="J332" s="23" t="s">
        <v>1275</v>
      </c>
      <c r="K332" s="24" t="s">
        <v>3632</v>
      </c>
      <c r="L332" s="22" t="s">
        <v>4263</v>
      </c>
      <c r="M332" s="22" t="s">
        <v>4318</v>
      </c>
      <c r="N332" s="22" t="str">
        <f t="shared" si="66"/>
        <v>CAT_FNCT</v>
      </c>
      <c r="O332" s="22"/>
      <c r="P332" s="246" t="s">
        <v>1535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2075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3285</v>
      </c>
      <c r="D333" s="18" t="s">
        <v>144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220</v>
      </c>
      <c r="G333" s="44">
        <v>0</v>
      </c>
      <c r="H333" s="44">
        <v>0</v>
      </c>
      <c r="I333" s="92" t="s">
        <v>1</v>
      </c>
      <c r="J333" s="23" t="s">
        <v>1275</v>
      </c>
      <c r="K333" s="24" t="s">
        <v>3632</v>
      </c>
      <c r="L333" s="22" t="s">
        <v>4263</v>
      </c>
      <c r="M333" s="22" t="s">
        <v>4318</v>
      </c>
      <c r="N333" s="22" t="str">
        <f t="shared" si="66"/>
        <v>CAT_FNCT</v>
      </c>
      <c r="O333" s="22"/>
      <c r="P333" s="246" t="s">
        <v>1644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2075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3286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3177</v>
      </c>
      <c r="G334" s="44">
        <v>0</v>
      </c>
      <c r="H334" s="44">
        <v>0</v>
      </c>
      <c r="I334" s="92" t="s">
        <v>1</v>
      </c>
      <c r="J334" s="23" t="s">
        <v>1275</v>
      </c>
      <c r="K334" s="24" t="s">
        <v>3632</v>
      </c>
      <c r="L334" s="22" t="s">
        <v>4263</v>
      </c>
      <c r="M334" s="22" t="s">
        <v>4318</v>
      </c>
      <c r="N334" s="22" t="str">
        <f t="shared" si="66"/>
        <v>CAT_FNCT</v>
      </c>
      <c r="O334" s="22"/>
      <c r="P334" s="246" t="s">
        <v>1568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2075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3286</v>
      </c>
      <c r="D335" s="18" t="s">
        <v>144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3178</v>
      </c>
      <c r="G335" s="44">
        <v>0</v>
      </c>
      <c r="H335" s="44">
        <v>0</v>
      </c>
      <c r="I335" s="92" t="s">
        <v>1</v>
      </c>
      <c r="J335" s="23" t="s">
        <v>1275</v>
      </c>
      <c r="K335" s="24" t="s">
        <v>3632</v>
      </c>
      <c r="L335" s="22" t="s">
        <v>4263</v>
      </c>
      <c r="M335" s="22" t="s">
        <v>4318</v>
      </c>
      <c r="N335" s="22" t="str">
        <f t="shared" si="66"/>
        <v>CAT_FNCT</v>
      </c>
      <c r="O335" s="22"/>
      <c r="P335" s="246" t="s">
        <v>1619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2075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3287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6055</v>
      </c>
      <c r="G336" s="30">
        <v>0</v>
      </c>
      <c r="H336" s="30">
        <v>0</v>
      </c>
      <c r="I336" s="92" t="s">
        <v>1</v>
      </c>
      <c r="J336" s="23" t="s">
        <v>1275</v>
      </c>
      <c r="K336" s="24" t="s">
        <v>3632</v>
      </c>
      <c r="L336" s="22" t="s">
        <v>4263</v>
      </c>
      <c r="M336" s="22" t="s">
        <v>4318</v>
      </c>
      <c r="N336" s="22" t="str">
        <f t="shared" si="66"/>
        <v>CAT_FNCT</v>
      </c>
      <c r="O336" s="22"/>
      <c r="P336" s="246" t="s">
        <v>2348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2075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3514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1275</v>
      </c>
      <c r="K337" s="57" t="s">
        <v>3528</v>
      </c>
      <c r="L337" s="11" t="s">
        <v>4263</v>
      </c>
      <c r="M337" s="22" t="s">
        <v>4320</v>
      </c>
      <c r="N337" s="22" t="s">
        <v>2075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2075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3287</v>
      </c>
      <c r="D338" s="18" t="s">
        <v>144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4838</v>
      </c>
      <c r="G338" s="44">
        <v>0</v>
      </c>
      <c r="H338" s="44">
        <v>0</v>
      </c>
      <c r="I338" s="92" t="s">
        <v>1</v>
      </c>
      <c r="J338" s="23" t="s">
        <v>1275</v>
      </c>
      <c r="K338" s="24" t="s">
        <v>3632</v>
      </c>
      <c r="L338" s="22" t="s">
        <v>4263</v>
      </c>
      <c r="M338" s="22" t="s">
        <v>4318</v>
      </c>
      <c r="N338" s="22" t="str">
        <f t="shared" si="66"/>
        <v>CAT_FNCT</v>
      </c>
      <c r="O338" s="22"/>
      <c r="P338" s="246" t="s">
        <v>2352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2075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3514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1275</v>
      </c>
      <c r="K339" s="57" t="s">
        <v>3528</v>
      </c>
      <c r="L339" s="11" t="s">
        <v>4263</v>
      </c>
      <c r="M339" s="22" t="s">
        <v>4320</v>
      </c>
      <c r="N339" s="22" t="s">
        <v>2075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2075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3888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3889</v>
      </c>
      <c r="G340" s="44">
        <v>0</v>
      </c>
      <c r="H340" s="44">
        <v>0</v>
      </c>
      <c r="I340" s="92" t="s">
        <v>1</v>
      </c>
      <c r="J340" s="23" t="s">
        <v>1275</v>
      </c>
      <c r="K340" s="24" t="s">
        <v>3632</v>
      </c>
      <c r="L340" s="22" t="s">
        <v>4263</v>
      </c>
      <c r="M340" s="22" t="s">
        <v>4318</v>
      </c>
      <c r="N340" s="22" t="str">
        <f t="shared" si="66"/>
        <v>CAT_FNCT</v>
      </c>
      <c r="O340" s="22"/>
      <c r="P340" s="248" t="s">
        <v>3915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2075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3888</v>
      </c>
      <c r="D341" t="s">
        <v>144</v>
      </c>
      <c r="E341" s="305" t="str">
        <f t="shared" si="67"/>
        <v>"km" STD_RIGHT_ARROW "mi."</v>
      </c>
      <c r="F341" t="s">
        <v>3890</v>
      </c>
      <c r="G341" s="44">
        <v>0</v>
      </c>
      <c r="H341" s="44">
        <v>0</v>
      </c>
      <c r="I341" s="92" t="s">
        <v>1</v>
      </c>
      <c r="J341" s="23" t="s">
        <v>1275</v>
      </c>
      <c r="K341" s="24" t="s">
        <v>3632</v>
      </c>
      <c r="L341" s="22" t="s">
        <v>4263</v>
      </c>
      <c r="M341" s="22" t="s">
        <v>4318</v>
      </c>
      <c r="N341" s="22" t="str">
        <f t="shared" si="66"/>
        <v>CAT_FNCT</v>
      </c>
      <c r="O341" s="22"/>
      <c r="P341" s="248" t="s">
        <v>3916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2075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3891</v>
      </c>
      <c r="D342" t="s">
        <v>144</v>
      </c>
      <c r="E342" s="305" t="str">
        <f t="shared" si="67"/>
        <v>"km" STD_RIGHT_ARROW "nmi"</v>
      </c>
      <c r="F342" s="11" t="s">
        <v>3925</v>
      </c>
      <c r="G342" s="44">
        <v>0</v>
      </c>
      <c r="H342" s="44">
        <v>0</v>
      </c>
      <c r="I342" s="92" t="s">
        <v>1</v>
      </c>
      <c r="J342" s="23" t="s">
        <v>1275</v>
      </c>
      <c r="K342" s="24" t="s">
        <v>3632</v>
      </c>
      <c r="L342" s="22" t="s">
        <v>4263</v>
      </c>
      <c r="M342" s="22" t="s">
        <v>4318</v>
      </c>
      <c r="N342" s="22" t="str">
        <f t="shared" si="66"/>
        <v>CAT_FNCT</v>
      </c>
      <c r="O342" s="22"/>
      <c r="P342" s="248" t="s">
        <v>3917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2075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3891</v>
      </c>
      <c r="D343" t="s">
        <v>24</v>
      </c>
      <c r="E343" s="305" t="str">
        <f t="shared" si="67"/>
        <v>"nmi" STD_RIGHT_ARROW "km"</v>
      </c>
      <c r="F343" s="11" t="s">
        <v>3926</v>
      </c>
      <c r="G343" s="44">
        <v>0</v>
      </c>
      <c r="H343" s="44">
        <v>0</v>
      </c>
      <c r="I343" s="92" t="s">
        <v>1</v>
      </c>
      <c r="J343" s="23" t="s">
        <v>1275</v>
      </c>
      <c r="K343" s="24" t="s">
        <v>3632</v>
      </c>
      <c r="L343" s="22" t="s">
        <v>4263</v>
      </c>
      <c r="M343" s="22" t="s">
        <v>4318</v>
      </c>
      <c r="N343" s="22" t="str">
        <f t="shared" si="66"/>
        <v>CAT_FNCT</v>
      </c>
      <c r="O343" s="22"/>
      <c r="P343" s="248" t="s">
        <v>3918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2075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3288</v>
      </c>
      <c r="D344" t="s">
        <v>144</v>
      </c>
      <c r="E344" s="305" t="str">
        <f t="shared" si="67"/>
        <v>"m" STD_RIGHT_ARROW "pc"</v>
      </c>
      <c r="F344" t="s">
        <v>208</v>
      </c>
      <c r="G344" s="44">
        <v>0</v>
      </c>
      <c r="H344" s="44">
        <v>0</v>
      </c>
      <c r="I344" s="92" t="s">
        <v>1</v>
      </c>
      <c r="J344" s="23" t="s">
        <v>1275</v>
      </c>
      <c r="K344" s="24" t="s">
        <v>3632</v>
      </c>
      <c r="L344" s="22" t="s">
        <v>4263</v>
      </c>
      <c r="M344" s="22" t="s">
        <v>4318</v>
      </c>
      <c r="N344" s="22" t="str">
        <f t="shared" si="66"/>
        <v>CAT_FNCT</v>
      </c>
      <c r="O344" s="22"/>
      <c r="P344" s="246" t="s">
        <v>1620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2075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3288</v>
      </c>
      <c r="D345" t="s">
        <v>24</v>
      </c>
      <c r="E345" s="305" t="str">
        <f t="shared" si="67"/>
        <v>"pc" STD_RIGHT_ARROW "m"</v>
      </c>
      <c r="F345" t="s">
        <v>229</v>
      </c>
      <c r="G345" s="44">
        <v>0</v>
      </c>
      <c r="H345" s="44">
        <v>0</v>
      </c>
      <c r="I345" s="92" t="s">
        <v>1</v>
      </c>
      <c r="J345" s="23" t="s">
        <v>1275</v>
      </c>
      <c r="K345" s="24" t="s">
        <v>3632</v>
      </c>
      <c r="L345" s="22" t="s">
        <v>4263</v>
      </c>
      <c r="M345" s="22" t="s">
        <v>4318</v>
      </c>
      <c r="N345" s="22" t="str">
        <f t="shared" si="66"/>
        <v>CAT_FNCT</v>
      </c>
      <c r="O345" s="22"/>
      <c r="P345" s="246" t="s">
        <v>1656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2075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3892</v>
      </c>
      <c r="D346" t="s">
        <v>144</v>
      </c>
      <c r="E346" s="305" t="str">
        <f t="shared" si="67"/>
        <v>"mm" STD_RIGHT_ARROW "point"</v>
      </c>
      <c r="F346" t="s">
        <v>4840</v>
      </c>
      <c r="G346" s="25">
        <v>0</v>
      </c>
      <c r="H346" s="25">
        <v>0</v>
      </c>
      <c r="I346" s="92" t="s">
        <v>1</v>
      </c>
      <c r="J346" s="23" t="s">
        <v>1275</v>
      </c>
      <c r="K346" s="24" t="s">
        <v>3632</v>
      </c>
      <c r="L346" s="22" t="s">
        <v>4263</v>
      </c>
      <c r="M346" s="22" t="s">
        <v>4318</v>
      </c>
      <c r="N346" s="22" t="str">
        <f t="shared" si="66"/>
        <v>CAT_FNCT</v>
      </c>
      <c r="O346" s="22"/>
      <c r="P346" s="248" t="s">
        <v>3919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2075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3514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1275</v>
      </c>
      <c r="K347" s="57" t="s">
        <v>3528</v>
      </c>
      <c r="L347" s="11" t="s">
        <v>4263</v>
      </c>
      <c r="M347" s="22" t="s">
        <v>4320</v>
      </c>
      <c r="N347" s="22" t="s">
        <v>2075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2075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4351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4356</v>
      </c>
      <c r="G348" s="28">
        <v>0</v>
      </c>
      <c r="H348" s="28">
        <v>0</v>
      </c>
      <c r="I348" s="92" t="s">
        <v>1</v>
      </c>
      <c r="J348" s="23" t="s">
        <v>1275</v>
      </c>
      <c r="K348" s="24" t="s">
        <v>3632</v>
      </c>
      <c r="L348" s="22" t="s">
        <v>4263</v>
      </c>
      <c r="M348" s="22" t="s">
        <v>4318</v>
      </c>
      <c r="N348" s="22" t="str">
        <f t="shared" si="66"/>
        <v>CAT_FNCT</v>
      </c>
      <c r="O348" s="22"/>
      <c r="P348" s="248" t="s">
        <v>4357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2075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3892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6056</v>
      </c>
      <c r="G349" s="44">
        <v>0</v>
      </c>
      <c r="H349" s="44">
        <v>0</v>
      </c>
      <c r="I349" s="92" t="s">
        <v>1</v>
      </c>
      <c r="J349" s="23" t="s">
        <v>1275</v>
      </c>
      <c r="K349" s="24" t="s">
        <v>3632</v>
      </c>
      <c r="L349" s="22" t="s">
        <v>4263</v>
      </c>
      <c r="M349" s="22" t="s">
        <v>4318</v>
      </c>
      <c r="N349" s="22" t="str">
        <f t="shared" si="66"/>
        <v>CAT_FNCT</v>
      </c>
      <c r="O349" s="22"/>
      <c r="P349" s="248" t="s">
        <v>3920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2075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3514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1275</v>
      </c>
      <c r="K350" s="57" t="s">
        <v>3528</v>
      </c>
      <c r="L350" s="11" t="s">
        <v>4263</v>
      </c>
      <c r="M350" s="22" t="s">
        <v>4320</v>
      </c>
      <c r="N350" s="22" t="s">
        <v>2075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2075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4351</v>
      </c>
      <c r="D351" t="s">
        <v>144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4355</v>
      </c>
      <c r="G351" s="25">
        <v>0</v>
      </c>
      <c r="H351" s="25">
        <v>0</v>
      </c>
      <c r="I351" s="92" t="s">
        <v>1</v>
      </c>
      <c r="J351" s="23" t="s">
        <v>1275</v>
      </c>
      <c r="K351" s="24" t="s">
        <v>3632</v>
      </c>
      <c r="L351" s="22" t="s">
        <v>4263</v>
      </c>
      <c r="M351" s="22" t="s">
        <v>4318</v>
      </c>
      <c r="N351" s="22" t="str">
        <f t="shared" si="66"/>
        <v>CAT_FNCT</v>
      </c>
      <c r="O351" s="22"/>
      <c r="P351" s="248" t="s">
        <v>4358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2075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3289</v>
      </c>
      <c r="D352" s="18" t="s">
        <v>144</v>
      </c>
      <c r="E352" s="305" t="str">
        <f t="shared" si="68"/>
        <v>"m" STD_RIGHT_ARROW "yd."</v>
      </c>
      <c r="F352" s="23" t="s">
        <v>209</v>
      </c>
      <c r="G352" s="44">
        <v>0</v>
      </c>
      <c r="H352" s="44">
        <v>0</v>
      </c>
      <c r="I352" s="92" t="s">
        <v>1</v>
      </c>
      <c r="J352" s="23" t="s">
        <v>1275</v>
      </c>
      <c r="K352" s="24" t="s">
        <v>3632</v>
      </c>
      <c r="L352" s="22" t="s">
        <v>4263</v>
      </c>
      <c r="M352" s="22" t="s">
        <v>4318</v>
      </c>
      <c r="N352" s="22" t="str">
        <f t="shared" si="66"/>
        <v>CAT_FNCT</v>
      </c>
      <c r="O352" s="22"/>
      <c r="P352" s="246" t="s">
        <v>1621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2075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3289</v>
      </c>
      <c r="D353" s="18" t="s">
        <v>24</v>
      </c>
      <c r="E353" s="305" t="str">
        <f t="shared" si="68"/>
        <v>"yd." STD_RIGHT_ARROW "m"</v>
      </c>
      <c r="F353" s="179" t="s">
        <v>354</v>
      </c>
      <c r="G353" s="44">
        <v>0</v>
      </c>
      <c r="H353" s="44">
        <v>0</v>
      </c>
      <c r="I353" s="92" t="s">
        <v>1</v>
      </c>
      <c r="J353" s="23" t="s">
        <v>1275</v>
      </c>
      <c r="K353" s="24" t="s">
        <v>3632</v>
      </c>
      <c r="L353" s="22" t="s">
        <v>4263</v>
      </c>
      <c r="M353" s="22" t="s">
        <v>4318</v>
      </c>
      <c r="N353" s="22" t="str">
        <f t="shared" si="66"/>
        <v>CAT_FNCT</v>
      </c>
      <c r="O353" s="22"/>
      <c r="P353" s="246" t="s">
        <v>1859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2075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3290</v>
      </c>
      <c r="D354" s="18" t="s">
        <v>24</v>
      </c>
      <c r="E354" s="305" t="str">
        <f t="shared" si="68"/>
        <v>"psi" STD_RIGHT_ARROW "Pa"</v>
      </c>
      <c r="F354" s="23" t="s">
        <v>240</v>
      </c>
      <c r="G354" s="44">
        <v>0</v>
      </c>
      <c r="H354" s="44">
        <v>0</v>
      </c>
      <c r="I354" s="92" t="s">
        <v>1</v>
      </c>
      <c r="J354" s="23" t="s">
        <v>1275</v>
      </c>
      <c r="K354" s="24" t="s">
        <v>3632</v>
      </c>
      <c r="L354" s="22" t="s">
        <v>4263</v>
      </c>
      <c r="M354" s="22" t="s">
        <v>4318</v>
      </c>
      <c r="N354" s="22" t="str">
        <f t="shared" si="66"/>
        <v>CAT_FNCT</v>
      </c>
      <c r="O354" s="22"/>
      <c r="P354" s="246" t="s">
        <v>1674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2075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3290</v>
      </c>
      <c r="D355" s="18" t="s">
        <v>144</v>
      </c>
      <c r="E355" s="305" t="str">
        <f t="shared" si="68"/>
        <v>"Pa" STD_RIGHT_ARROW "psi"</v>
      </c>
      <c r="F355" s="23" t="s">
        <v>228</v>
      </c>
      <c r="G355" s="44">
        <v>0</v>
      </c>
      <c r="H355" s="44">
        <v>0</v>
      </c>
      <c r="I355" s="92" t="s">
        <v>1</v>
      </c>
      <c r="J355" s="23" t="s">
        <v>1275</v>
      </c>
      <c r="K355" s="24" t="s">
        <v>3632</v>
      </c>
      <c r="L355" s="22" t="s">
        <v>4263</v>
      </c>
      <c r="M355" s="22" t="s">
        <v>4318</v>
      </c>
      <c r="N355" s="22" t="str">
        <f t="shared" si="66"/>
        <v>CAT_FNCT</v>
      </c>
      <c r="O355" s="22"/>
      <c r="P355" s="246" t="s">
        <v>1653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2075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3291</v>
      </c>
      <c r="D356" s="18" t="s">
        <v>144</v>
      </c>
      <c r="E356" s="305" t="str">
        <f t="shared" si="68"/>
        <v>"Pa" STD_RIGHT_ARROW "torr"</v>
      </c>
      <c r="F356" s="23" t="s">
        <v>4838</v>
      </c>
      <c r="G356" s="44">
        <v>0</v>
      </c>
      <c r="H356" s="44">
        <v>0</v>
      </c>
      <c r="I356" s="92" t="s">
        <v>1</v>
      </c>
      <c r="J356" s="23" t="s">
        <v>1275</v>
      </c>
      <c r="K356" s="24" t="s">
        <v>3632</v>
      </c>
      <c r="L356" s="22" t="s">
        <v>4263</v>
      </c>
      <c r="M356" s="22" t="s">
        <v>4318</v>
      </c>
      <c r="N356" s="22" t="str">
        <f t="shared" si="66"/>
        <v>CAT_FNCT</v>
      </c>
      <c r="O356" s="22"/>
      <c r="P356" s="246" t="s">
        <v>1654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2075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3514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1275</v>
      </c>
      <c r="K357" s="57" t="s">
        <v>3528</v>
      </c>
      <c r="L357" s="11" t="s">
        <v>4263</v>
      </c>
      <c r="M357" s="22" t="s">
        <v>4320</v>
      </c>
      <c r="N357" s="22" t="s">
        <v>2075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2075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3291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6057</v>
      </c>
      <c r="G358" s="44">
        <v>0</v>
      </c>
      <c r="H358" s="44">
        <v>0</v>
      </c>
      <c r="I358" s="92" t="s">
        <v>1</v>
      </c>
      <c r="J358" s="23" t="s">
        <v>1275</v>
      </c>
      <c r="K358" s="24" t="s">
        <v>3632</v>
      </c>
      <c r="L358" s="22" t="s">
        <v>4263</v>
      </c>
      <c r="M358" s="22" t="s">
        <v>4318</v>
      </c>
      <c r="N358" s="22" t="str">
        <f t="shared" si="66"/>
        <v>CAT_FNCT</v>
      </c>
      <c r="O358" s="22"/>
      <c r="P358" s="246" t="s">
        <v>1797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2075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3514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1275</v>
      </c>
      <c r="K359" s="57" t="s">
        <v>3528</v>
      </c>
      <c r="L359" s="11" t="s">
        <v>4263</v>
      </c>
      <c r="M359" s="22" t="s">
        <v>4320</v>
      </c>
      <c r="N359" s="22" t="s">
        <v>2075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2075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3292</v>
      </c>
      <c r="D360" s="18" t="s">
        <v>144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317</v>
      </c>
      <c r="G360" s="44">
        <v>0</v>
      </c>
      <c r="H360" s="44">
        <v>0</v>
      </c>
      <c r="I360" s="92" t="s">
        <v>1</v>
      </c>
      <c r="J360" s="23" t="s">
        <v>1275</v>
      </c>
      <c r="K360" s="24" t="s">
        <v>3632</v>
      </c>
      <c r="L360" s="22" t="s">
        <v>4263</v>
      </c>
      <c r="M360" s="22" t="s">
        <v>4318</v>
      </c>
      <c r="N360" s="22" t="str">
        <f t="shared" si="66"/>
        <v>CAT_FNCT</v>
      </c>
      <c r="O360" s="22"/>
      <c r="P360" s="246" t="s">
        <v>1784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2075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3292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356</v>
      </c>
      <c r="G361" s="44">
        <v>0</v>
      </c>
      <c r="H361" s="44">
        <v>0</v>
      </c>
      <c r="I361" s="92" t="s">
        <v>1</v>
      </c>
      <c r="J361" s="23" t="s">
        <v>1275</v>
      </c>
      <c r="K361" s="24" t="s">
        <v>3632</v>
      </c>
      <c r="L361" s="22" t="s">
        <v>4263</v>
      </c>
      <c r="M361" s="22" t="s">
        <v>4318</v>
      </c>
      <c r="N361" s="22" t="str">
        <f t="shared" si="66"/>
        <v>CAT_FNCT</v>
      </c>
      <c r="O361" s="22"/>
      <c r="P361" s="246" t="s">
        <v>1861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2075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3893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6058</v>
      </c>
      <c r="G362" s="44">
        <v>0</v>
      </c>
      <c r="H362" s="44">
        <v>0</v>
      </c>
      <c r="I362" s="92" t="s">
        <v>1</v>
      </c>
      <c r="J362" s="23" t="s">
        <v>1275</v>
      </c>
      <c r="K362" s="24" t="s">
        <v>3632</v>
      </c>
      <c r="L362" s="22" t="s">
        <v>4263</v>
      </c>
      <c r="M362" s="22" t="s">
        <v>4318</v>
      </c>
      <c r="N362" s="22" t="str">
        <f t="shared" si="66"/>
        <v>CAT_FNCT</v>
      </c>
      <c r="O362" s="22"/>
      <c r="P362" s="248" t="s">
        <v>3921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2075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3514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1275</v>
      </c>
      <c r="K363" s="57" t="s">
        <v>3528</v>
      </c>
      <c r="L363" s="11" t="s">
        <v>4263</v>
      </c>
      <c r="M363" s="22" t="s">
        <v>4320</v>
      </c>
      <c r="N363" s="22" t="s">
        <v>2075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2075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3868</v>
      </c>
      <c r="D364" t="s">
        <v>144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3869</v>
      </c>
      <c r="G364" s="25">
        <v>0</v>
      </c>
      <c r="H364" s="25">
        <v>0</v>
      </c>
      <c r="I364" s="92" t="s">
        <v>1</v>
      </c>
      <c r="J364" s="23" t="s">
        <v>1275</v>
      </c>
      <c r="K364" s="24" t="s">
        <v>3632</v>
      </c>
      <c r="L364" s="22" t="s">
        <v>4263</v>
      </c>
      <c r="M364" s="22" t="s">
        <v>4318</v>
      </c>
      <c r="N364" s="22" t="str">
        <f t="shared" si="66"/>
        <v>CAT_FNCT</v>
      </c>
      <c r="O364" s="22"/>
      <c r="P364" s="248" t="s">
        <v>3865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2075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3893</v>
      </c>
      <c r="D365" t="s">
        <v>144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4839</v>
      </c>
      <c r="G365" s="44">
        <v>0</v>
      </c>
      <c r="H365" s="44">
        <v>0</v>
      </c>
      <c r="I365" s="92" t="s">
        <v>1</v>
      </c>
      <c r="J365" s="23" t="s">
        <v>1275</v>
      </c>
      <c r="K365" s="24" t="s">
        <v>3632</v>
      </c>
      <c r="L365" s="22" t="s">
        <v>4263</v>
      </c>
      <c r="M365" s="22" t="s">
        <v>4318</v>
      </c>
      <c r="N365" s="22" t="str">
        <f t="shared" si="66"/>
        <v>CAT_FNCT</v>
      </c>
      <c r="O365" s="22"/>
      <c r="P365" s="248" t="s">
        <v>3922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2075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3514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1275</v>
      </c>
      <c r="K366" s="57" t="s">
        <v>3528</v>
      </c>
      <c r="L366" s="11" t="s">
        <v>4263</v>
      </c>
      <c r="M366" s="22" t="s">
        <v>4320</v>
      </c>
      <c r="N366" s="22" t="s">
        <v>2075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2075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3868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3870</v>
      </c>
      <c r="G367" s="25">
        <v>0</v>
      </c>
      <c r="H367" s="25">
        <v>0</v>
      </c>
      <c r="I367" s="92" t="s">
        <v>1</v>
      </c>
      <c r="J367" s="23" t="s">
        <v>1275</v>
      </c>
      <c r="K367" s="24" t="s">
        <v>3632</v>
      </c>
      <c r="L367" s="22" t="s">
        <v>4263</v>
      </c>
      <c r="M367" s="22" t="s">
        <v>4318</v>
      </c>
      <c r="N367" s="22" t="str">
        <f t="shared" si="66"/>
        <v>CAT_FNCT</v>
      </c>
      <c r="O367" s="22"/>
      <c r="P367" s="248" t="s">
        <v>3866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2075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3894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3895</v>
      </c>
      <c r="G368" s="25">
        <v>0</v>
      </c>
      <c r="H368" s="25">
        <v>0</v>
      </c>
      <c r="I368" s="92" t="s">
        <v>1</v>
      </c>
      <c r="J368" s="23" t="s">
        <v>1275</v>
      </c>
      <c r="K368" s="24" t="s">
        <v>3632</v>
      </c>
      <c r="L368" s="22" t="s">
        <v>4263</v>
      </c>
      <c r="M368" s="22" t="s">
        <v>4318</v>
      </c>
      <c r="N368" s="22" t="str">
        <f t="shared" si="66"/>
        <v>CAT_FNCT</v>
      </c>
      <c r="O368" s="22"/>
      <c r="P368" s="248" t="s">
        <v>3923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2075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3894</v>
      </c>
      <c r="D369" t="s">
        <v>144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3896</v>
      </c>
      <c r="G369" s="25">
        <v>0</v>
      </c>
      <c r="H369" s="25">
        <v>0</v>
      </c>
      <c r="I369" s="92" t="s">
        <v>1</v>
      </c>
      <c r="J369" s="23" t="s">
        <v>1275</v>
      </c>
      <c r="K369" s="24" t="s">
        <v>3632</v>
      </c>
      <c r="L369" s="22" t="s">
        <v>4263</v>
      </c>
      <c r="M369" s="22" t="s">
        <v>4318</v>
      </c>
      <c r="N369" s="22" t="str">
        <f t="shared" si="66"/>
        <v>CAT_FNCT</v>
      </c>
      <c r="O369" s="22"/>
      <c r="P369" s="248" t="s">
        <v>3924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2075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3293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6059</v>
      </c>
      <c r="G370" s="25">
        <v>0</v>
      </c>
      <c r="H370" s="25">
        <v>0</v>
      </c>
      <c r="I370" s="92" t="s">
        <v>1</v>
      </c>
      <c r="J370" s="23" t="s">
        <v>1275</v>
      </c>
      <c r="K370" s="24" t="s">
        <v>3632</v>
      </c>
      <c r="L370" s="22" t="s">
        <v>4263</v>
      </c>
      <c r="M370" s="22" t="s">
        <v>4318</v>
      </c>
      <c r="N370" s="22" t="str">
        <f t="shared" si="66"/>
        <v>CAT_FNCT</v>
      </c>
      <c r="O370" s="22"/>
      <c r="P370" s="246" t="s">
        <v>1997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2075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3514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1275</v>
      </c>
      <c r="K371" s="57" t="s">
        <v>3528</v>
      </c>
      <c r="L371" s="11" t="s">
        <v>4263</v>
      </c>
      <c r="M371" s="22" t="s">
        <v>4320</v>
      </c>
      <c r="N371" s="22" t="s">
        <v>2075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2075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4352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4354</v>
      </c>
      <c r="G372" s="25">
        <v>0</v>
      </c>
      <c r="H372" s="25">
        <v>0</v>
      </c>
      <c r="I372" s="92" t="s">
        <v>1</v>
      </c>
      <c r="J372" s="23" t="s">
        <v>1275</v>
      </c>
      <c r="K372" s="24" t="s">
        <v>3632</v>
      </c>
      <c r="L372" s="22" t="s">
        <v>4263</v>
      </c>
      <c r="M372" s="22" t="s">
        <v>4318</v>
      </c>
      <c r="N372" s="22" t="str">
        <f t="shared" si="66"/>
        <v>CAT_FNCT</v>
      </c>
      <c r="O372" s="22"/>
      <c r="P372" s="246" t="s">
        <v>4359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2075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3293</v>
      </c>
      <c r="D373" s="18" t="s">
        <v>144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4836</v>
      </c>
      <c r="G373" s="25">
        <v>0</v>
      </c>
      <c r="H373" s="25">
        <v>0</v>
      </c>
      <c r="I373" s="92" t="s">
        <v>1</v>
      </c>
      <c r="J373" s="23" t="s">
        <v>1275</v>
      </c>
      <c r="K373" s="24" t="s">
        <v>3632</v>
      </c>
      <c r="L373" s="22" t="s">
        <v>4263</v>
      </c>
      <c r="M373" s="22" t="s">
        <v>4318</v>
      </c>
      <c r="N373" s="22" t="str">
        <f t="shared" si="66"/>
        <v>CAT_FNCT</v>
      </c>
      <c r="O373" s="22"/>
      <c r="P373" s="246" t="s">
        <v>1998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2075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3514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1275</v>
      </c>
      <c r="K374" s="57" t="s">
        <v>3528</v>
      </c>
      <c r="L374" s="11" t="s">
        <v>4263</v>
      </c>
      <c r="M374" s="22" t="s">
        <v>4320</v>
      </c>
      <c r="N374" s="22" t="s">
        <v>2075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2075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4352</v>
      </c>
      <c r="D375" s="18" t="s">
        <v>144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4353</v>
      </c>
      <c r="G375" s="25">
        <v>0</v>
      </c>
      <c r="H375" s="25">
        <v>0</v>
      </c>
      <c r="I375" s="92" t="s">
        <v>1</v>
      </c>
      <c r="J375" s="23" t="s">
        <v>1275</v>
      </c>
      <c r="K375" s="24" t="s">
        <v>3632</v>
      </c>
      <c r="L375" s="22" t="s">
        <v>4263</v>
      </c>
      <c r="M375" s="22" t="s">
        <v>4318</v>
      </c>
      <c r="N375" s="22" t="str">
        <f t="shared" si="66"/>
        <v>CAT_FNCT</v>
      </c>
      <c r="O375" s="22"/>
      <c r="P375" s="246" t="s">
        <v>4360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2075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3294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6060</v>
      </c>
      <c r="G376" s="25">
        <v>0</v>
      </c>
      <c r="H376" s="25">
        <v>0</v>
      </c>
      <c r="I376" s="92" t="s">
        <v>1</v>
      </c>
      <c r="J376" s="23" t="s">
        <v>1275</v>
      </c>
      <c r="K376" s="24" t="s">
        <v>3632</v>
      </c>
      <c r="L376" s="22" t="s">
        <v>4263</v>
      </c>
      <c r="M376" s="22" t="s">
        <v>4318</v>
      </c>
      <c r="N376" s="22" t="str">
        <f t="shared" si="66"/>
        <v>CAT_FNCT</v>
      </c>
      <c r="O376" s="22"/>
      <c r="P376" s="246" t="s">
        <v>1999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2075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3514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1275</v>
      </c>
      <c r="K377" s="57" t="s">
        <v>3528</v>
      </c>
      <c r="L377" s="11" t="s">
        <v>4263</v>
      </c>
      <c r="M377" s="22" t="s">
        <v>4320</v>
      </c>
      <c r="N377" s="22" t="s">
        <v>2075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2075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3294</v>
      </c>
      <c r="D378" s="18" t="s">
        <v>144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4825</v>
      </c>
      <c r="G378" s="25">
        <v>0</v>
      </c>
      <c r="H378" s="25">
        <v>0</v>
      </c>
      <c r="I378" s="92" t="s">
        <v>1</v>
      </c>
      <c r="J378" s="23" t="s">
        <v>1275</v>
      </c>
      <c r="K378" s="24" t="s">
        <v>3632</v>
      </c>
      <c r="L378" s="22" t="s">
        <v>4263</v>
      </c>
      <c r="M378" s="22" t="s">
        <v>4318</v>
      </c>
      <c r="N378" s="22" t="str">
        <f t="shared" si="66"/>
        <v>CAT_FNCT</v>
      </c>
      <c r="O378" s="22"/>
      <c r="P378" s="246" t="s">
        <v>2000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2075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3514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1275</v>
      </c>
      <c r="K379" s="57" t="s">
        <v>3528</v>
      </c>
      <c r="L379" s="11" t="s">
        <v>4263</v>
      </c>
      <c r="M379" s="22" t="s">
        <v>4320</v>
      </c>
      <c r="N379" s="22" t="s">
        <v>2075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2075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3514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1275</v>
      </c>
      <c r="K380" s="57" t="s">
        <v>3528</v>
      </c>
      <c r="L380" s="11" t="s">
        <v>4263</v>
      </c>
      <c r="M380" s="22" t="s">
        <v>4320</v>
      </c>
      <c r="N380" s="22" t="s">
        <v>2075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2075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3514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1275</v>
      </c>
      <c r="K381" s="57" t="s">
        <v>3528</v>
      </c>
      <c r="L381" s="11" t="s">
        <v>4263</v>
      </c>
      <c r="M381" s="22" t="s">
        <v>4320</v>
      </c>
      <c r="N381" s="22" t="s">
        <v>2075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2075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3295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860</v>
      </c>
      <c r="G382" s="25">
        <v>0</v>
      </c>
      <c r="H382" s="25">
        <v>0</v>
      </c>
      <c r="I382" s="92" t="s">
        <v>1</v>
      </c>
      <c r="J382" s="23" t="s">
        <v>1275</v>
      </c>
      <c r="K382" s="24" t="s">
        <v>3632</v>
      </c>
      <c r="L382" s="22" t="s">
        <v>4263</v>
      </c>
      <c r="M382" s="22" t="s">
        <v>4318</v>
      </c>
      <c r="N382" s="22" t="str">
        <f t="shared" si="66"/>
        <v>CAT_FNCT</v>
      </c>
      <c r="O382" s="22"/>
      <c r="P382" s="246" t="s">
        <v>2021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2075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3295</v>
      </c>
      <c r="D383" s="18" t="s">
        <v>144</v>
      </c>
      <c r="E383" s="305" t="str">
        <f t="shared" si="73"/>
        <v>"m" STD_SUP_2 STD_RIGHT_ARROW "ha"</v>
      </c>
      <c r="F383" s="23" t="s">
        <v>861</v>
      </c>
      <c r="G383" s="25">
        <v>0</v>
      </c>
      <c r="H383" s="25">
        <v>0</v>
      </c>
      <c r="I383" s="92" t="s">
        <v>1</v>
      </c>
      <c r="J383" s="23" t="s">
        <v>1275</v>
      </c>
      <c r="K383" s="24" t="s">
        <v>3632</v>
      </c>
      <c r="L383" s="22" t="s">
        <v>4263</v>
      </c>
      <c r="M383" s="22" t="s">
        <v>4318</v>
      </c>
      <c r="N383" s="22" t="str">
        <f t="shared" si="66"/>
        <v>CAT_FNCT</v>
      </c>
      <c r="O383" s="22"/>
      <c r="P383" s="246" t="s">
        <v>2022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2075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3697</v>
      </c>
      <c r="D384" t="s">
        <v>144</v>
      </c>
      <c r="E384" s="305" t="str">
        <f t="shared" si="73"/>
        <v>"m" STD_u_BREVE STD_RIGHT_ARROW "m" STD_SUP_2</v>
      </c>
      <c r="F384" t="s">
        <v>3718</v>
      </c>
      <c r="G384" s="25">
        <v>0</v>
      </c>
      <c r="H384" s="25">
        <v>0</v>
      </c>
      <c r="I384" s="92" t="s">
        <v>1</v>
      </c>
      <c r="J384" s="23" t="s">
        <v>1275</v>
      </c>
      <c r="K384" s="24" t="s">
        <v>3632</v>
      </c>
      <c r="L384" s="22" t="s">
        <v>4263</v>
      </c>
      <c r="M384" s="22" t="s">
        <v>4318</v>
      </c>
      <c r="N384" s="22" t="str">
        <f t="shared" si="66"/>
        <v>CAT_FNCT</v>
      </c>
      <c r="O384" s="22"/>
      <c r="P384" s="248" t="s">
        <v>3704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2075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3697</v>
      </c>
      <c r="D385" t="s">
        <v>24</v>
      </c>
      <c r="E385" s="305" t="str">
        <f t="shared" si="73"/>
        <v>"m" STD_SUP_2 STD_RIGHT_ARROW "m" STD_u_BREVE</v>
      </c>
      <c r="F385" t="s">
        <v>3719</v>
      </c>
      <c r="G385" s="25">
        <v>0</v>
      </c>
      <c r="H385" s="25">
        <v>0</v>
      </c>
      <c r="I385" s="92" t="s">
        <v>1</v>
      </c>
      <c r="J385" s="23" t="s">
        <v>1275</v>
      </c>
      <c r="K385" s="24" t="s">
        <v>3632</v>
      </c>
      <c r="L385" s="22" t="s">
        <v>4263</v>
      </c>
      <c r="M385" s="22" t="s">
        <v>4318</v>
      </c>
      <c r="N385" s="22" t="str">
        <f t="shared" si="66"/>
        <v>CAT_FNCT</v>
      </c>
      <c r="O385" s="22"/>
      <c r="P385" s="248" t="s">
        <v>3705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2075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3698</v>
      </c>
      <c r="D386" t="s">
        <v>24</v>
      </c>
      <c r="E386" s="305" t="str">
        <f t="shared" si="73"/>
        <v>"l" STD_i_BREVE STD_RIGHT_ARROW "m"</v>
      </c>
      <c r="F386" t="s">
        <v>3720</v>
      </c>
      <c r="G386" s="25">
        <v>0</v>
      </c>
      <c r="H386" s="25">
        <v>0</v>
      </c>
      <c r="I386" s="92" t="s">
        <v>1</v>
      </c>
      <c r="J386" s="23" t="s">
        <v>1275</v>
      </c>
      <c r="K386" s="24" t="s">
        <v>3632</v>
      </c>
      <c r="L386" s="22" t="s">
        <v>4263</v>
      </c>
      <c r="M386" s="22" t="s">
        <v>4318</v>
      </c>
      <c r="N386" s="22" t="str">
        <f t="shared" si="66"/>
        <v>CAT_FNCT</v>
      </c>
      <c r="O386" s="22"/>
      <c r="P386" s="248" t="s">
        <v>3706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2075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3698</v>
      </c>
      <c r="D387" t="s">
        <v>144</v>
      </c>
      <c r="E387" s="305" t="str">
        <f t="shared" si="73"/>
        <v>"m" STD_RIGHT_ARROW "l" STD_i_BREVE</v>
      </c>
      <c r="F387" t="s">
        <v>3721</v>
      </c>
      <c r="G387" s="25">
        <v>0</v>
      </c>
      <c r="H387" s="25">
        <v>0</v>
      </c>
      <c r="I387" s="92" t="s">
        <v>1</v>
      </c>
      <c r="J387" s="23" t="s">
        <v>1275</v>
      </c>
      <c r="K387" s="24" t="s">
        <v>3632</v>
      </c>
      <c r="L387" s="22" t="s">
        <v>4263</v>
      </c>
      <c r="M387" s="22" t="s">
        <v>4318</v>
      </c>
      <c r="N387" s="22" t="str">
        <f t="shared" si="66"/>
        <v>CAT_FNCT</v>
      </c>
      <c r="O387" s="22"/>
      <c r="P387" s="248" t="s">
        <v>3707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2075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3699</v>
      </c>
      <c r="D388" t="s">
        <v>144</v>
      </c>
      <c r="E388" s="305" t="str">
        <f t="shared" si="73"/>
        <v>"ch" STD_i_BREVE STD_RIGHT_ARROW "m"</v>
      </c>
      <c r="F388" t="s">
        <v>3722</v>
      </c>
      <c r="G388" s="25">
        <v>0</v>
      </c>
      <c r="H388" s="25">
        <v>0</v>
      </c>
      <c r="I388" s="92" t="s">
        <v>1</v>
      </c>
      <c r="J388" s="23" t="s">
        <v>1275</v>
      </c>
      <c r="K388" s="24" t="s">
        <v>3632</v>
      </c>
      <c r="L388" s="22" t="s">
        <v>4263</v>
      </c>
      <c r="M388" s="22" t="s">
        <v>4318</v>
      </c>
      <c r="N388" s="22" t="str">
        <f t="shared" si="66"/>
        <v>CAT_FNCT</v>
      </c>
      <c r="O388" s="22"/>
      <c r="P388" s="248" t="s">
        <v>3708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2075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3699</v>
      </c>
      <c r="D389" t="s">
        <v>24</v>
      </c>
      <c r="E389" s="305" t="str">
        <f t="shared" si="73"/>
        <v>"m" STD_RIGHT_ARROW "ch" STD_i_BREVE</v>
      </c>
      <c r="F389" t="s">
        <v>3723</v>
      </c>
      <c r="G389" s="25">
        <v>0</v>
      </c>
      <c r="H389" s="25">
        <v>0</v>
      </c>
      <c r="I389" s="92" t="s">
        <v>1</v>
      </c>
      <c r="J389" s="23" t="s">
        <v>1275</v>
      </c>
      <c r="K389" s="24" t="s">
        <v>3632</v>
      </c>
      <c r="L389" s="22" t="s">
        <v>4263</v>
      </c>
      <c r="M389" s="22" t="s">
        <v>4318</v>
      </c>
      <c r="N389" s="22" t="str">
        <f t="shared" si="66"/>
        <v>CAT_FNCT</v>
      </c>
      <c r="O389" s="22"/>
      <c r="P389" s="248" t="s">
        <v>3709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2075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3700</v>
      </c>
      <c r="D390" t="s">
        <v>144</v>
      </c>
      <c r="E390" s="305" t="str">
        <f t="shared" si="73"/>
        <v>"y" STD_i_BREVE "n" STD_RIGHT_ARROW "m"</v>
      </c>
      <c r="F390" t="s">
        <v>3724</v>
      </c>
      <c r="G390" s="25">
        <v>0</v>
      </c>
      <c r="H390" s="25">
        <v>0</v>
      </c>
      <c r="I390" s="92" t="s">
        <v>1</v>
      </c>
      <c r="J390" s="23" t="s">
        <v>1275</v>
      </c>
      <c r="K390" s="24" t="s">
        <v>3632</v>
      </c>
      <c r="L390" s="22" t="s">
        <v>4263</v>
      </c>
      <c r="M390" s="22" t="s">
        <v>4318</v>
      </c>
      <c r="N390" s="22" t="str">
        <f t="shared" si="66"/>
        <v>CAT_FNCT</v>
      </c>
      <c r="O390" s="22"/>
      <c r="P390" s="248" t="s">
        <v>3710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2075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3700</v>
      </c>
      <c r="D391" t="s">
        <v>24</v>
      </c>
      <c r="E391" s="305" t="str">
        <f t="shared" si="73"/>
        <v>"m" STD_RIGHT_ARROW "y" STD_i_BREVE "n"</v>
      </c>
      <c r="F391" t="s">
        <v>3725</v>
      </c>
      <c r="G391" s="25">
        <v>0</v>
      </c>
      <c r="H391" s="25">
        <v>0</v>
      </c>
      <c r="I391" s="92" t="s">
        <v>1</v>
      </c>
      <c r="J391" s="23" t="s">
        <v>1275</v>
      </c>
      <c r="K391" s="24" t="s">
        <v>3632</v>
      </c>
      <c r="L391" s="22" t="s">
        <v>4263</v>
      </c>
      <c r="M391" s="22" t="s">
        <v>4318</v>
      </c>
      <c r="N391" s="22" t="str">
        <f t="shared" si="66"/>
        <v>CAT_FNCT</v>
      </c>
      <c r="O391" s="22"/>
      <c r="P391" s="248" t="s">
        <v>3711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2075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3701</v>
      </c>
      <c r="D392" t="s">
        <v>144</v>
      </c>
      <c r="E392" s="305" t="str">
        <f t="shared" si="73"/>
        <v>"c" STD_u_GRAVE "n" STD_RIGHT_ARROW "m"</v>
      </c>
      <c r="F392" t="s">
        <v>3726</v>
      </c>
      <c r="G392" s="25">
        <v>0</v>
      </c>
      <c r="H392" s="25">
        <v>0</v>
      </c>
      <c r="I392" s="92" t="s">
        <v>1</v>
      </c>
      <c r="J392" s="23" t="s">
        <v>1275</v>
      </c>
      <c r="K392" s="24" t="s">
        <v>3632</v>
      </c>
      <c r="L392" s="22" t="s">
        <v>4263</v>
      </c>
      <c r="M392" s="22" t="s">
        <v>4318</v>
      </c>
      <c r="N392" s="22" t="str">
        <f t="shared" si="66"/>
        <v>CAT_FNCT</v>
      </c>
      <c r="O392" s="22"/>
      <c r="P392" s="248" t="s">
        <v>3712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2075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3701</v>
      </c>
      <c r="D393" t="s">
        <v>24</v>
      </c>
      <c r="E393" s="305" t="str">
        <f t="shared" si="73"/>
        <v>"m" STD_RIGHT_ARROW "c" STD_u_GRAVE "n"</v>
      </c>
      <c r="F393" t="s">
        <v>3727</v>
      </c>
      <c r="G393" s="25">
        <v>0</v>
      </c>
      <c r="H393" s="25">
        <v>0</v>
      </c>
      <c r="I393" s="92" t="s">
        <v>1</v>
      </c>
      <c r="J393" s="23" t="s">
        <v>1275</v>
      </c>
      <c r="K393" s="24" t="s">
        <v>3632</v>
      </c>
      <c r="L393" s="22" t="s">
        <v>4263</v>
      </c>
      <c r="M393" s="22" t="s">
        <v>4318</v>
      </c>
      <c r="N393" s="22" t="str">
        <f t="shared" ref="N393:N403" si="78">IF(AND(C393=C392,D393=D392),"CAT_DUPL","CAT_FNCT")</f>
        <v>CAT_FNCT</v>
      </c>
      <c r="O393" s="22"/>
      <c r="P393" s="248" t="s">
        <v>3713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2075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3702</v>
      </c>
      <c r="D394" t="s">
        <v>144</v>
      </c>
      <c r="E394" s="305" t="str">
        <f t="shared" si="73"/>
        <v>"zh" STD_a_GRAVE "ng" STD_RIGHT_ARROW "m"</v>
      </c>
      <c r="F394" s="11" t="s">
        <v>6061</v>
      </c>
      <c r="G394" s="25">
        <v>0</v>
      </c>
      <c r="H394" s="25">
        <v>0</v>
      </c>
      <c r="I394" s="92" t="s">
        <v>1</v>
      </c>
      <c r="J394" s="23" t="s">
        <v>1275</v>
      </c>
      <c r="K394" s="24" t="s">
        <v>3632</v>
      </c>
      <c r="L394" s="22" t="s">
        <v>4263</v>
      </c>
      <c r="M394" s="22" t="s">
        <v>4318</v>
      </c>
      <c r="N394" s="22" t="str">
        <f t="shared" si="78"/>
        <v>CAT_FNCT</v>
      </c>
      <c r="O394" s="22"/>
      <c r="P394" s="248" t="s">
        <v>3716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2075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3514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1275</v>
      </c>
      <c r="K395" s="57" t="s">
        <v>3528</v>
      </c>
      <c r="L395" s="11" t="s">
        <v>4263</v>
      </c>
      <c r="M395" s="22" t="s">
        <v>4320</v>
      </c>
      <c r="N395" s="22" t="s">
        <v>2075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2075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3702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4836</v>
      </c>
      <c r="G396" s="25">
        <v>0</v>
      </c>
      <c r="H396" s="25">
        <v>0</v>
      </c>
      <c r="I396" s="92" t="s">
        <v>1</v>
      </c>
      <c r="J396" s="23" t="s">
        <v>1275</v>
      </c>
      <c r="K396" s="24" t="s">
        <v>3632</v>
      </c>
      <c r="L396" s="22" t="s">
        <v>4263</v>
      </c>
      <c r="M396" s="22" t="s">
        <v>4318</v>
      </c>
      <c r="N396" s="22" t="str">
        <f t="shared" si="78"/>
        <v>CAT_FNCT</v>
      </c>
      <c r="O396" s="22"/>
      <c r="P396" s="248" t="s">
        <v>3717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2075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3514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1275</v>
      </c>
      <c r="K397" s="57" t="s">
        <v>3528</v>
      </c>
      <c r="L397" s="11" t="s">
        <v>4263</v>
      </c>
      <c r="M397" s="22" t="s">
        <v>4320</v>
      </c>
      <c r="N397" s="22" t="s">
        <v>2075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2075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3703</v>
      </c>
      <c r="D398" t="s">
        <v>144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3728</v>
      </c>
      <c r="G398" s="25">
        <v>0</v>
      </c>
      <c r="H398" s="25">
        <v>0</v>
      </c>
      <c r="I398" s="92" t="s">
        <v>1</v>
      </c>
      <c r="J398" s="23" t="s">
        <v>1275</v>
      </c>
      <c r="K398" s="24" t="s">
        <v>3632</v>
      </c>
      <c r="L398" s="22" t="s">
        <v>4263</v>
      </c>
      <c r="M398" s="22" t="s">
        <v>4318</v>
      </c>
      <c r="N398" s="22" t="str">
        <f t="shared" si="78"/>
        <v>CAT_FNCT</v>
      </c>
      <c r="O398" s="22"/>
      <c r="P398" s="248" t="s">
        <v>3714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2075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3703</v>
      </c>
      <c r="D399" t="s">
        <v>24</v>
      </c>
      <c r="E399" s="305" t="str">
        <f t="shared" si="85"/>
        <v>"m" STD_RIGHT_ARROW "f" STD_e_MACRON "n"</v>
      </c>
      <c r="F399" t="s">
        <v>3729</v>
      </c>
      <c r="G399" s="25">
        <v>0</v>
      </c>
      <c r="H399" s="25">
        <v>0</v>
      </c>
      <c r="I399" s="92" t="s">
        <v>1</v>
      </c>
      <c r="J399" s="23" t="s">
        <v>1275</v>
      </c>
      <c r="K399" s="24" t="s">
        <v>3632</v>
      </c>
      <c r="L399" s="22" t="s">
        <v>4263</v>
      </c>
      <c r="M399" s="22" t="s">
        <v>4318</v>
      </c>
      <c r="N399" s="22" t="str">
        <f t="shared" si="78"/>
        <v>CAT_FNCT</v>
      </c>
      <c r="O399" s="22"/>
      <c r="P399" s="248" t="s">
        <v>3715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4845</v>
      </c>
      <c r="D400" s="18" t="s">
        <v>24</v>
      </c>
      <c r="E400" s="305" t="str">
        <f t="shared" si="85"/>
        <v>"mi" STD_SUP_2 STD_RIGHT_ARROW "km" STD_SUP_2</v>
      </c>
      <c r="F400" s="23" t="s">
        <v>4843</v>
      </c>
      <c r="G400" s="25">
        <v>0</v>
      </c>
      <c r="H400" s="25">
        <v>0</v>
      </c>
      <c r="I400" s="92" t="s">
        <v>1</v>
      </c>
      <c r="J400" s="23" t="s">
        <v>1275</v>
      </c>
      <c r="K400" s="24" t="s">
        <v>3632</v>
      </c>
      <c r="L400" s="22" t="s">
        <v>4263</v>
      </c>
      <c r="M400" s="22" t="s">
        <v>4318</v>
      </c>
      <c r="N400" s="22" t="str">
        <f t="shared" si="78"/>
        <v>CAT_FNCT</v>
      </c>
      <c r="O400" s="22"/>
      <c r="P400" s="246" t="s">
        <v>4841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2075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4845</v>
      </c>
      <c r="D401" s="18" t="s">
        <v>144</v>
      </c>
      <c r="E401" s="305" t="str">
        <f t="shared" si="85"/>
        <v>"km" STD_SUP_2 STD_RIGHT_ARROW "mi" STD_SUP_2</v>
      </c>
      <c r="F401" s="23" t="s">
        <v>4844</v>
      </c>
      <c r="G401" s="25">
        <v>0</v>
      </c>
      <c r="H401" s="25">
        <v>0</v>
      </c>
      <c r="I401" s="92" t="s">
        <v>1</v>
      </c>
      <c r="J401" s="23" t="s">
        <v>1275</v>
      </c>
      <c r="K401" s="24" t="s">
        <v>3632</v>
      </c>
      <c r="L401" s="22" t="s">
        <v>4263</v>
      </c>
      <c r="M401" s="22" t="s">
        <v>4318</v>
      </c>
      <c r="N401" s="22" t="str">
        <f t="shared" si="78"/>
        <v>CAT_FNCT</v>
      </c>
      <c r="O401" s="22"/>
      <c r="P401" s="246" t="s">
        <v>4842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2075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4848</v>
      </c>
      <c r="D402" s="18" t="s">
        <v>24</v>
      </c>
      <c r="E402" s="305" t="str">
        <f t="shared" si="85"/>
        <v>"nmi" STD_SUP_2 STD_RIGHT_ARROW "km" STD_SUP_2</v>
      </c>
      <c r="F402" s="23" t="s">
        <v>4847</v>
      </c>
      <c r="G402" s="25">
        <v>0</v>
      </c>
      <c r="H402" s="25">
        <v>0</v>
      </c>
      <c r="I402" s="92" t="s">
        <v>1</v>
      </c>
      <c r="J402" s="23" t="s">
        <v>1275</v>
      </c>
      <c r="K402" s="24" t="s">
        <v>3632</v>
      </c>
      <c r="L402" s="22" t="s">
        <v>4263</v>
      </c>
      <c r="M402" s="22" t="s">
        <v>4318</v>
      </c>
      <c r="N402" s="22" t="str">
        <f t="shared" si="78"/>
        <v>CAT_FNCT</v>
      </c>
      <c r="O402" s="22"/>
      <c r="P402" s="246" t="s">
        <v>4849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2075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4848</v>
      </c>
      <c r="D403" s="18" t="s">
        <v>144</v>
      </c>
      <c r="E403" s="305" t="str">
        <f t="shared" si="85"/>
        <v>"km" STD_SUP_2 STD_RIGHT_ARROW "nmi" STD_SUP_2</v>
      </c>
      <c r="F403" s="23" t="s">
        <v>4846</v>
      </c>
      <c r="G403" s="25">
        <v>0</v>
      </c>
      <c r="H403" s="25">
        <v>0</v>
      </c>
      <c r="I403" s="92" t="s">
        <v>1</v>
      </c>
      <c r="J403" s="23" t="s">
        <v>1275</v>
      </c>
      <c r="K403" s="24" t="s">
        <v>3632</v>
      </c>
      <c r="L403" s="22" t="s">
        <v>4263</v>
      </c>
      <c r="M403" s="22" t="s">
        <v>4318</v>
      </c>
      <c r="N403" s="22" t="str">
        <f t="shared" si="78"/>
        <v>CAT_FNCT</v>
      </c>
      <c r="O403" s="22"/>
      <c r="P403" s="246" t="s">
        <v>4850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2075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3514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1275</v>
      </c>
      <c r="K404" s="57" t="s">
        <v>3528</v>
      </c>
      <c r="L404" s="11" t="s">
        <v>4263</v>
      </c>
      <c r="M404" s="22" t="s">
        <v>4320</v>
      </c>
      <c r="N404" s="22" t="s">
        <v>2075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2075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3514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1275</v>
      </c>
      <c r="K405" s="57" t="s">
        <v>3528</v>
      </c>
      <c r="L405" s="11" t="s">
        <v>4263</v>
      </c>
      <c r="M405" s="22" t="s">
        <v>4320</v>
      </c>
      <c r="N405" s="22" t="s">
        <v>2075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2075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3514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1275</v>
      </c>
      <c r="K406" s="57" t="s">
        <v>3528</v>
      </c>
      <c r="L406" s="11" t="s">
        <v>4263</v>
      </c>
      <c r="M406" s="22" t="s">
        <v>4320</v>
      </c>
      <c r="N406" s="22" t="s">
        <v>2075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2075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3514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1275</v>
      </c>
      <c r="K407" s="57" t="s">
        <v>3528</v>
      </c>
      <c r="L407" s="11" t="s">
        <v>4263</v>
      </c>
      <c r="M407" s="22" t="s">
        <v>4320</v>
      </c>
      <c r="N407" s="22" t="s">
        <v>2075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2075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2075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2075</v>
      </c>
      <c r="O408" s="17"/>
      <c r="P408" s="246" t="s">
        <v>2075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2075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2075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2075</v>
      </c>
      <c r="O409" s="17"/>
      <c r="P409" s="246" t="s">
        <v>2075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2075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3745</v>
      </c>
      <c r="D410" s="18" t="s">
        <v>2577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2075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2075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3296</v>
      </c>
      <c r="D411" s="18" t="s">
        <v>2185</v>
      </c>
      <c r="E411" s="23" t="s">
        <v>91</v>
      </c>
      <c r="F411" s="23" t="s">
        <v>91</v>
      </c>
      <c r="G411" s="44">
        <v>0</v>
      </c>
      <c r="H411" s="44">
        <v>99</v>
      </c>
      <c r="I411" s="92" t="s">
        <v>3</v>
      </c>
      <c r="J411" s="23" t="s">
        <v>1275</v>
      </c>
      <c r="K411" s="24" t="s">
        <v>3632</v>
      </c>
      <c r="L411" s="22" t="s">
        <v>4263</v>
      </c>
      <c r="M411" s="22" t="s">
        <v>4325</v>
      </c>
      <c r="N411" s="22" t="s">
        <v>2075</v>
      </c>
      <c r="O411" s="22"/>
      <c r="P411" s="246" t="s">
        <v>1437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2075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3297</v>
      </c>
      <c r="D412" s="18" t="s">
        <v>2185</v>
      </c>
      <c r="E412" s="23" t="s">
        <v>93</v>
      </c>
      <c r="F412" s="23" t="s">
        <v>93</v>
      </c>
      <c r="G412" s="44">
        <v>0</v>
      </c>
      <c r="H412" s="44">
        <v>99</v>
      </c>
      <c r="I412" s="92" t="s">
        <v>3</v>
      </c>
      <c r="J412" s="23" t="s">
        <v>1275</v>
      </c>
      <c r="K412" s="24" t="s">
        <v>3632</v>
      </c>
      <c r="L412" s="22" t="s">
        <v>4263</v>
      </c>
      <c r="M412" s="22" t="s">
        <v>4325</v>
      </c>
      <c r="N412" s="22" t="s">
        <v>2075</v>
      </c>
      <c r="O412" s="22"/>
      <c r="P412" s="246" t="s">
        <v>1439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2075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3298</v>
      </c>
      <c r="D413" s="18" t="s">
        <v>2185</v>
      </c>
      <c r="E413" s="23" t="s">
        <v>92</v>
      </c>
      <c r="F413" s="23" t="s">
        <v>92</v>
      </c>
      <c r="G413" s="44">
        <v>0</v>
      </c>
      <c r="H413" s="44">
        <v>99</v>
      </c>
      <c r="I413" s="92" t="s">
        <v>3</v>
      </c>
      <c r="J413" s="23" t="s">
        <v>1275</v>
      </c>
      <c r="K413" s="24" t="s">
        <v>3632</v>
      </c>
      <c r="L413" s="22" t="s">
        <v>4263</v>
      </c>
      <c r="M413" s="22" t="s">
        <v>4325</v>
      </c>
      <c r="N413" s="22" t="s">
        <v>2075</v>
      </c>
      <c r="O413" s="22"/>
      <c r="P413" s="246" t="s">
        <v>1438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2075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3299</v>
      </c>
      <c r="D414" s="18" t="s">
        <v>2185</v>
      </c>
      <c r="E414" s="23" t="s">
        <v>101</v>
      </c>
      <c r="F414" s="23" t="s">
        <v>101</v>
      </c>
      <c r="G414" s="44">
        <v>0</v>
      </c>
      <c r="H414" s="44">
        <v>99</v>
      </c>
      <c r="I414" s="92" t="s">
        <v>3</v>
      </c>
      <c r="J414" s="23" t="s">
        <v>1275</v>
      </c>
      <c r="K414" s="24" t="s">
        <v>3632</v>
      </c>
      <c r="L414" s="22" t="s">
        <v>4263</v>
      </c>
      <c r="M414" s="22" t="s">
        <v>4325</v>
      </c>
      <c r="N414" s="22" t="s">
        <v>2075</v>
      </c>
      <c r="O414" s="22"/>
      <c r="P414" s="246" t="s">
        <v>1456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2075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3300</v>
      </c>
      <c r="D415" s="18" t="s">
        <v>2185</v>
      </c>
      <c r="E415" s="23" t="s">
        <v>103</v>
      </c>
      <c r="F415" s="23" t="s">
        <v>103</v>
      </c>
      <c r="G415" s="44">
        <v>0</v>
      </c>
      <c r="H415" s="44">
        <v>99</v>
      </c>
      <c r="I415" s="92" t="s">
        <v>3</v>
      </c>
      <c r="J415" s="23" t="s">
        <v>1275</v>
      </c>
      <c r="K415" s="24" t="s">
        <v>3632</v>
      </c>
      <c r="L415" s="22" t="s">
        <v>4263</v>
      </c>
      <c r="M415" s="22" t="s">
        <v>4325</v>
      </c>
      <c r="N415" s="22" t="s">
        <v>2075</v>
      </c>
      <c r="O415" s="22"/>
      <c r="P415" s="246" t="s">
        <v>1458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2075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3301</v>
      </c>
      <c r="D416" s="18" t="s">
        <v>2185</v>
      </c>
      <c r="E416" s="23" t="s">
        <v>102</v>
      </c>
      <c r="F416" s="23" t="s">
        <v>102</v>
      </c>
      <c r="G416" s="44">
        <v>0</v>
      </c>
      <c r="H416" s="44">
        <v>99</v>
      </c>
      <c r="I416" s="92" t="s">
        <v>3</v>
      </c>
      <c r="J416" s="23" t="s">
        <v>1275</v>
      </c>
      <c r="K416" s="24" t="s">
        <v>3632</v>
      </c>
      <c r="L416" s="22" t="s">
        <v>4263</v>
      </c>
      <c r="M416" s="22" t="s">
        <v>4325</v>
      </c>
      <c r="N416" s="22" t="s">
        <v>2075</v>
      </c>
      <c r="O416" s="22"/>
      <c r="P416" s="246" t="s">
        <v>1457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2075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3306</v>
      </c>
      <c r="D417" s="18" t="s">
        <v>7</v>
      </c>
      <c r="E417" s="23" t="s">
        <v>214</v>
      </c>
      <c r="F417" s="23" t="s">
        <v>214</v>
      </c>
      <c r="G417" s="99">
        <v>0</v>
      </c>
      <c r="H417" s="99">
        <v>0</v>
      </c>
      <c r="I417" s="92" t="s">
        <v>3</v>
      </c>
      <c r="J417" s="23" t="s">
        <v>1275</v>
      </c>
      <c r="K417" s="24" t="s">
        <v>3632</v>
      </c>
      <c r="L417" s="22" t="s">
        <v>4263</v>
      </c>
      <c r="M417" s="22" t="s">
        <v>4318</v>
      </c>
      <c r="N417" s="22" t="s">
        <v>2075</v>
      </c>
      <c r="O417" s="22"/>
      <c r="P417" s="246" t="s">
        <v>2987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2441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3307</v>
      </c>
      <c r="D418" s="18" t="s">
        <v>7</v>
      </c>
      <c r="E418" s="23" t="s">
        <v>1107</v>
      </c>
      <c r="F418" s="23" t="s">
        <v>1107</v>
      </c>
      <c r="G418" s="44">
        <v>0</v>
      </c>
      <c r="H418" s="44">
        <v>0</v>
      </c>
      <c r="I418" s="92" t="s">
        <v>3</v>
      </c>
      <c r="J418" s="23" t="s">
        <v>1275</v>
      </c>
      <c r="K418" s="24" t="s">
        <v>3632</v>
      </c>
      <c r="L418" s="22" t="s">
        <v>4263</v>
      </c>
      <c r="M418" s="22" t="s">
        <v>4318</v>
      </c>
      <c r="N418" s="22" t="s">
        <v>2075</v>
      </c>
      <c r="O418" s="22"/>
      <c r="P418" s="246" t="s">
        <v>2988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2441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3308</v>
      </c>
      <c r="D419" s="18" t="s">
        <v>7</v>
      </c>
      <c r="E419" s="23" t="s">
        <v>344</v>
      </c>
      <c r="F419" s="23" t="s">
        <v>344</v>
      </c>
      <c r="G419" s="44">
        <v>0</v>
      </c>
      <c r="H419" s="44">
        <v>0</v>
      </c>
      <c r="I419" s="92" t="s">
        <v>3</v>
      </c>
      <c r="J419" s="23" t="s">
        <v>1275</v>
      </c>
      <c r="K419" s="24" t="s">
        <v>3632</v>
      </c>
      <c r="L419" s="22" t="s">
        <v>4263</v>
      </c>
      <c r="M419" s="22" t="s">
        <v>4318</v>
      </c>
      <c r="N419" s="22" t="s">
        <v>2075</v>
      </c>
      <c r="O419" s="22"/>
      <c r="P419" s="246" t="s">
        <v>2989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2441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3309</v>
      </c>
      <c r="D420" s="18" t="s">
        <v>11</v>
      </c>
      <c r="E420" s="23" t="s">
        <v>971</v>
      </c>
      <c r="F420" s="23" t="s">
        <v>971</v>
      </c>
      <c r="G420" s="44">
        <v>0</v>
      </c>
      <c r="H420" s="44">
        <v>63</v>
      </c>
      <c r="I420" s="92" t="s">
        <v>3</v>
      </c>
      <c r="J420" s="23" t="s">
        <v>1275</v>
      </c>
      <c r="K420" s="24" t="s">
        <v>3632</v>
      </c>
      <c r="L420" s="22" t="s">
        <v>4263</v>
      </c>
      <c r="M420" s="22" t="s">
        <v>4319</v>
      </c>
      <c r="N420" s="22" t="s">
        <v>2075</v>
      </c>
      <c r="O420" s="22"/>
      <c r="P420" s="246" t="s">
        <v>1337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2075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3310</v>
      </c>
      <c r="D421" s="18" t="s">
        <v>11</v>
      </c>
      <c r="E421" s="23" t="s">
        <v>965</v>
      </c>
      <c r="F421" s="23" t="s">
        <v>965</v>
      </c>
      <c r="G421" s="44">
        <v>0</v>
      </c>
      <c r="H421" s="44">
        <v>63</v>
      </c>
      <c r="I421" s="92" t="s">
        <v>3</v>
      </c>
      <c r="J421" s="23" t="s">
        <v>1275</v>
      </c>
      <c r="K421" s="24" t="s">
        <v>3632</v>
      </c>
      <c r="L421" s="22" t="s">
        <v>4263</v>
      </c>
      <c r="M421" s="22" t="s">
        <v>4319</v>
      </c>
      <c r="N421" s="22" t="s">
        <v>2075</v>
      </c>
      <c r="O421" s="22"/>
      <c r="P421" s="246" t="s">
        <v>1325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2075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3311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1275</v>
      </c>
      <c r="K422" s="24" t="s">
        <v>3632</v>
      </c>
      <c r="L422" s="22" t="s">
        <v>4263</v>
      </c>
      <c r="M422" s="22" t="s">
        <v>4319</v>
      </c>
      <c r="N422" s="22" t="s">
        <v>2075</v>
      </c>
      <c r="O422" s="22"/>
      <c r="P422" s="246" t="s">
        <v>1350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2075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3312</v>
      </c>
      <c r="D423" s="18" t="s">
        <v>11</v>
      </c>
      <c r="E423" s="23" t="s">
        <v>276</v>
      </c>
      <c r="F423" s="23" t="s">
        <v>276</v>
      </c>
      <c r="G423" s="44">
        <v>0</v>
      </c>
      <c r="H423" s="44">
        <v>63</v>
      </c>
      <c r="I423" s="92" t="s">
        <v>3</v>
      </c>
      <c r="J423" s="23" t="s">
        <v>1275</v>
      </c>
      <c r="K423" s="24" t="s">
        <v>3632</v>
      </c>
      <c r="L423" s="22" t="s">
        <v>4263</v>
      </c>
      <c r="M423" s="22" t="s">
        <v>4319</v>
      </c>
      <c r="N423" s="22" t="s">
        <v>2075</v>
      </c>
      <c r="O423" s="22"/>
      <c r="P423" s="246" t="s">
        <v>1730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2075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3313</v>
      </c>
      <c r="D424" s="18" t="s">
        <v>11</v>
      </c>
      <c r="E424" s="23" t="s">
        <v>89</v>
      </c>
      <c r="F424" s="23" t="s">
        <v>89</v>
      </c>
      <c r="G424" s="44">
        <v>0</v>
      </c>
      <c r="H424" s="44">
        <v>63</v>
      </c>
      <c r="I424" s="92" t="s">
        <v>3</v>
      </c>
      <c r="J424" s="23" t="s">
        <v>1275</v>
      </c>
      <c r="K424" s="24" t="s">
        <v>3632</v>
      </c>
      <c r="L424" s="22" t="s">
        <v>4263</v>
      </c>
      <c r="M424" s="22" t="s">
        <v>4319</v>
      </c>
      <c r="N424" s="22" t="s">
        <v>2075</v>
      </c>
      <c r="O424" s="22"/>
      <c r="P424" s="246" t="s">
        <v>1434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2075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3314</v>
      </c>
      <c r="D425" s="18" t="s">
        <v>11</v>
      </c>
      <c r="E425" s="23" t="s">
        <v>261</v>
      </c>
      <c r="F425" s="23" t="s">
        <v>261</v>
      </c>
      <c r="G425" s="44">
        <v>0</v>
      </c>
      <c r="H425" s="44">
        <v>63</v>
      </c>
      <c r="I425" s="92" t="s">
        <v>3</v>
      </c>
      <c r="J425" s="23" t="s">
        <v>1275</v>
      </c>
      <c r="K425" s="24" t="s">
        <v>3632</v>
      </c>
      <c r="L425" s="22" t="s">
        <v>4263</v>
      </c>
      <c r="M425" s="22" t="s">
        <v>4319</v>
      </c>
      <c r="N425" s="22" t="s">
        <v>2075</v>
      </c>
      <c r="O425" s="22"/>
      <c r="P425" s="246" t="s">
        <v>1703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2441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3315</v>
      </c>
      <c r="D426" s="18" t="s">
        <v>11</v>
      </c>
      <c r="E426" s="23" t="s">
        <v>1139</v>
      </c>
      <c r="F426" s="23" t="s">
        <v>1139</v>
      </c>
      <c r="G426" s="44">
        <v>0</v>
      </c>
      <c r="H426" s="44">
        <v>63</v>
      </c>
      <c r="I426" s="92" t="s">
        <v>3</v>
      </c>
      <c r="J426" s="23" t="s">
        <v>1275</v>
      </c>
      <c r="K426" s="24" t="s">
        <v>3632</v>
      </c>
      <c r="L426" s="22" t="s">
        <v>4263</v>
      </c>
      <c r="M426" s="22" t="s">
        <v>4319</v>
      </c>
      <c r="N426" s="22" t="s">
        <v>2075</v>
      </c>
      <c r="O426" s="22"/>
      <c r="P426" s="246" t="s">
        <v>1704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2441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3316</v>
      </c>
      <c r="D427" s="18" t="s">
        <v>11</v>
      </c>
      <c r="E427" s="23" t="s">
        <v>264</v>
      </c>
      <c r="F427" s="23" t="s">
        <v>264</v>
      </c>
      <c r="G427" s="44">
        <v>0</v>
      </c>
      <c r="H427" s="44">
        <v>63</v>
      </c>
      <c r="I427" s="92" t="s">
        <v>3</v>
      </c>
      <c r="J427" s="23" t="s">
        <v>1275</v>
      </c>
      <c r="K427" s="24" t="s">
        <v>3632</v>
      </c>
      <c r="L427" s="22" t="s">
        <v>4263</v>
      </c>
      <c r="M427" s="22" t="s">
        <v>4319</v>
      </c>
      <c r="N427" s="22" t="s">
        <v>2075</v>
      </c>
      <c r="O427" s="22"/>
      <c r="P427" s="246" t="s">
        <v>1712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2441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3317</v>
      </c>
      <c r="D428" s="18" t="s">
        <v>11</v>
      </c>
      <c r="E428" s="23" t="s">
        <v>1143</v>
      </c>
      <c r="F428" s="23" t="s">
        <v>1143</v>
      </c>
      <c r="G428" s="44">
        <v>0</v>
      </c>
      <c r="H428" s="44">
        <v>63</v>
      </c>
      <c r="I428" s="92" t="s">
        <v>3</v>
      </c>
      <c r="J428" s="23" t="s">
        <v>1275</v>
      </c>
      <c r="K428" s="24" t="s">
        <v>3632</v>
      </c>
      <c r="L428" s="22" t="s">
        <v>4263</v>
      </c>
      <c r="M428" s="22" t="s">
        <v>4319</v>
      </c>
      <c r="N428" s="22" t="s">
        <v>2075</v>
      </c>
      <c r="O428" s="22"/>
      <c r="P428" s="246" t="s">
        <v>1713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2441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3318</v>
      </c>
      <c r="D429" s="18" t="s">
        <v>11</v>
      </c>
      <c r="E429" s="23" t="s">
        <v>299</v>
      </c>
      <c r="F429" s="23" t="s">
        <v>299</v>
      </c>
      <c r="G429" s="44">
        <v>0</v>
      </c>
      <c r="H429" s="44">
        <v>63</v>
      </c>
      <c r="I429" s="92" t="s">
        <v>3</v>
      </c>
      <c r="J429" s="23" t="s">
        <v>1275</v>
      </c>
      <c r="K429" s="24" t="s">
        <v>3632</v>
      </c>
      <c r="L429" s="22" t="s">
        <v>4263</v>
      </c>
      <c r="M429" s="22" t="s">
        <v>4319</v>
      </c>
      <c r="N429" s="22" t="s">
        <v>2075</v>
      </c>
      <c r="O429" s="22"/>
      <c r="P429" s="246" t="s">
        <v>1756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2441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3319</v>
      </c>
      <c r="D430" s="18" t="s">
        <v>11</v>
      </c>
      <c r="E430" s="23" t="s">
        <v>303</v>
      </c>
      <c r="F430" s="23" t="s">
        <v>303</v>
      </c>
      <c r="G430" s="44">
        <v>0</v>
      </c>
      <c r="H430" s="44">
        <v>63</v>
      </c>
      <c r="I430" s="92" t="s">
        <v>3</v>
      </c>
      <c r="J430" s="23" t="s">
        <v>1275</v>
      </c>
      <c r="K430" s="24" t="s">
        <v>3632</v>
      </c>
      <c r="L430" s="22" t="s">
        <v>4263</v>
      </c>
      <c r="M430" s="22" t="s">
        <v>4319</v>
      </c>
      <c r="N430" s="22" t="s">
        <v>2075</v>
      </c>
      <c r="O430" s="22"/>
      <c r="P430" s="246" t="s">
        <v>1763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2441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3320</v>
      </c>
      <c r="D431" s="18" t="s">
        <v>11</v>
      </c>
      <c r="E431" s="23" t="s">
        <v>962</v>
      </c>
      <c r="F431" s="23" t="s">
        <v>962</v>
      </c>
      <c r="G431" s="44">
        <v>0</v>
      </c>
      <c r="H431" s="44">
        <v>63</v>
      </c>
      <c r="I431" s="92" t="s">
        <v>3</v>
      </c>
      <c r="J431" s="23" t="s">
        <v>1275</v>
      </c>
      <c r="K431" s="24" t="s">
        <v>3632</v>
      </c>
      <c r="L431" s="22" t="s">
        <v>4263</v>
      </c>
      <c r="M431" s="22" t="s">
        <v>4319</v>
      </c>
      <c r="N431" s="22" t="s">
        <v>2075</v>
      </c>
      <c r="O431" s="22"/>
      <c r="P431" s="246" t="s">
        <v>1316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2075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3321</v>
      </c>
      <c r="D432" s="18" t="s">
        <v>7</v>
      </c>
      <c r="E432" s="23" t="s">
        <v>160</v>
      </c>
      <c r="F432" s="23" t="s">
        <v>160</v>
      </c>
      <c r="G432" s="44">
        <v>0</v>
      </c>
      <c r="H432" s="44">
        <v>0</v>
      </c>
      <c r="I432" s="92" t="s">
        <v>3</v>
      </c>
      <c r="J432" s="23" t="s">
        <v>1275</v>
      </c>
      <c r="K432" s="24" t="s">
        <v>3632</v>
      </c>
      <c r="L432" s="22" t="s">
        <v>4263</v>
      </c>
      <c r="M432" s="22" t="s">
        <v>4318</v>
      </c>
      <c r="N432" s="22" t="s">
        <v>2075</v>
      </c>
      <c r="O432" s="22"/>
      <c r="P432" s="246" t="s">
        <v>1546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2075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3322</v>
      </c>
      <c r="D433" s="18" t="s">
        <v>7</v>
      </c>
      <c r="E433" s="23" t="s">
        <v>259</v>
      </c>
      <c r="F433" s="23" t="s">
        <v>259</v>
      </c>
      <c r="G433" s="44">
        <v>0</v>
      </c>
      <c r="H433" s="44">
        <v>0</v>
      </c>
      <c r="I433" s="92" t="s">
        <v>3</v>
      </c>
      <c r="J433" s="23" t="s">
        <v>1275</v>
      </c>
      <c r="K433" s="24" t="s">
        <v>3632</v>
      </c>
      <c r="L433" s="22" t="s">
        <v>4263</v>
      </c>
      <c r="M433" s="22" t="s">
        <v>4318</v>
      </c>
      <c r="N433" s="22" t="s">
        <v>2075</v>
      </c>
      <c r="O433" s="22"/>
      <c r="P433" s="246" t="s">
        <v>1701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2075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3323</v>
      </c>
      <c r="D434" s="18" t="s">
        <v>11</v>
      </c>
      <c r="E434" s="23" t="s">
        <v>1073</v>
      </c>
      <c r="F434" s="23" t="s">
        <v>1073</v>
      </c>
      <c r="G434" s="44">
        <v>0</v>
      </c>
      <c r="H434" s="44">
        <v>64</v>
      </c>
      <c r="I434" s="92" t="s">
        <v>3</v>
      </c>
      <c r="J434" s="23" t="s">
        <v>1275</v>
      </c>
      <c r="K434" s="24" t="s">
        <v>3632</v>
      </c>
      <c r="L434" s="22" t="s">
        <v>4263</v>
      </c>
      <c r="M434" s="22" t="s">
        <v>4319</v>
      </c>
      <c r="N434" s="22" t="s">
        <v>2075</v>
      </c>
      <c r="O434" s="22"/>
      <c r="P434" s="246" t="s">
        <v>1571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2075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3324</v>
      </c>
      <c r="D435" s="18" t="s">
        <v>11</v>
      </c>
      <c r="E435" s="23" t="s">
        <v>1074</v>
      </c>
      <c r="F435" s="23" t="s">
        <v>1074</v>
      </c>
      <c r="G435" s="44">
        <v>0</v>
      </c>
      <c r="H435" s="44">
        <v>64</v>
      </c>
      <c r="I435" s="92" t="s">
        <v>3</v>
      </c>
      <c r="J435" s="23" t="s">
        <v>1275</v>
      </c>
      <c r="K435" s="24" t="s">
        <v>3632</v>
      </c>
      <c r="L435" s="22" t="s">
        <v>4263</v>
      </c>
      <c r="M435" s="22" t="s">
        <v>4319</v>
      </c>
      <c r="N435" s="22" t="s">
        <v>2075</v>
      </c>
      <c r="O435" s="22"/>
      <c r="P435" s="246" t="s">
        <v>1572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2075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3325</v>
      </c>
      <c r="D436" s="18" t="s">
        <v>7</v>
      </c>
      <c r="E436" s="23" t="s">
        <v>180</v>
      </c>
      <c r="F436" s="23" t="s">
        <v>180</v>
      </c>
      <c r="G436" s="44">
        <v>0</v>
      </c>
      <c r="H436" s="44">
        <v>0</v>
      </c>
      <c r="I436" s="92" t="s">
        <v>3</v>
      </c>
      <c r="J436" s="23" t="s">
        <v>1275</v>
      </c>
      <c r="K436" s="24" t="s">
        <v>3632</v>
      </c>
      <c r="L436" s="22" t="s">
        <v>4263</v>
      </c>
      <c r="M436" s="22" t="s">
        <v>4318</v>
      </c>
      <c r="N436" s="22" t="s">
        <v>2075</v>
      </c>
      <c r="O436" s="22"/>
      <c r="P436" s="246" t="s">
        <v>1582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2075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3326</v>
      </c>
      <c r="D437" s="18" t="s">
        <v>7</v>
      </c>
      <c r="E437" s="23" t="s">
        <v>421</v>
      </c>
      <c r="F437" s="32" t="s">
        <v>421</v>
      </c>
      <c r="G437" s="44">
        <v>0</v>
      </c>
      <c r="H437" s="44">
        <v>0</v>
      </c>
      <c r="I437" s="92" t="s">
        <v>3</v>
      </c>
      <c r="J437" s="23" t="s">
        <v>1275</v>
      </c>
      <c r="K437" s="24" t="s">
        <v>3632</v>
      </c>
      <c r="L437" s="22" t="s">
        <v>4263</v>
      </c>
      <c r="M437" s="22" t="s">
        <v>4318</v>
      </c>
      <c r="N437" s="22" t="s">
        <v>2075</v>
      </c>
      <c r="O437" s="22"/>
      <c r="P437" s="246" t="s">
        <v>1972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2441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3327</v>
      </c>
      <c r="D438" s="18" t="s">
        <v>11</v>
      </c>
      <c r="E438" s="33" t="s">
        <v>1148</v>
      </c>
      <c r="F438" s="34" t="s">
        <v>1148</v>
      </c>
      <c r="G438" s="44">
        <v>0</v>
      </c>
      <c r="H438" s="44">
        <v>99</v>
      </c>
      <c r="I438" s="92" t="s">
        <v>3</v>
      </c>
      <c r="J438" s="23" t="s">
        <v>1275</v>
      </c>
      <c r="K438" s="24" t="s">
        <v>3632</v>
      </c>
      <c r="L438" s="22" t="s">
        <v>4263</v>
      </c>
      <c r="M438" s="22" t="s">
        <v>4319</v>
      </c>
      <c r="N438" s="22" t="s">
        <v>2075</v>
      </c>
      <c r="O438" s="22"/>
      <c r="P438" s="246" t="s">
        <v>1734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2440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3328</v>
      </c>
      <c r="D439" s="18" t="s">
        <v>11</v>
      </c>
      <c r="E439" s="33" t="s">
        <v>1149</v>
      </c>
      <c r="F439" s="34" t="s">
        <v>1149</v>
      </c>
      <c r="G439" s="44">
        <v>0</v>
      </c>
      <c r="H439" s="44">
        <v>99</v>
      </c>
      <c r="I439" s="92" t="s">
        <v>3</v>
      </c>
      <c r="J439" s="23" t="s">
        <v>1275</v>
      </c>
      <c r="K439" s="24" t="s">
        <v>3632</v>
      </c>
      <c r="L439" s="22" t="s">
        <v>4263</v>
      </c>
      <c r="M439" s="22" t="s">
        <v>4319</v>
      </c>
      <c r="N439" s="22" t="s">
        <v>2075</v>
      </c>
      <c r="O439" s="22"/>
      <c r="P439" s="246" t="s">
        <v>1735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2440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3514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1275</v>
      </c>
      <c r="K440" s="57" t="s">
        <v>3528</v>
      </c>
      <c r="L440" s="11" t="s">
        <v>4263</v>
      </c>
      <c r="M440" s="22" t="s">
        <v>4320</v>
      </c>
      <c r="N440" s="22" t="s">
        <v>2075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2075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3514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1275</v>
      </c>
      <c r="K441" s="57" t="s">
        <v>3528</v>
      </c>
      <c r="L441" s="11" t="s">
        <v>4263</v>
      </c>
      <c r="M441" s="22" t="s">
        <v>4320</v>
      </c>
      <c r="N441" s="22" t="s">
        <v>2075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2075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3514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1275</v>
      </c>
      <c r="K442" s="57" t="s">
        <v>3528</v>
      </c>
      <c r="L442" s="11" t="s">
        <v>4263</v>
      </c>
      <c r="M442" s="22" t="s">
        <v>4320</v>
      </c>
      <c r="N442" s="22" t="s">
        <v>2075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2075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3514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1275</v>
      </c>
      <c r="K443" s="57" t="s">
        <v>3528</v>
      </c>
      <c r="L443" s="11" t="s">
        <v>4263</v>
      </c>
      <c r="M443" s="22" t="s">
        <v>4320</v>
      </c>
      <c r="N443" s="22" t="s">
        <v>2075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2075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3514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1275</v>
      </c>
      <c r="K444" s="57" t="s">
        <v>3528</v>
      </c>
      <c r="L444" s="11" t="s">
        <v>4263</v>
      </c>
      <c r="M444" s="22" t="s">
        <v>4320</v>
      </c>
      <c r="N444" s="22" t="s">
        <v>2075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2075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3514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1275</v>
      </c>
      <c r="K445" s="57" t="s">
        <v>3528</v>
      </c>
      <c r="L445" s="11" t="s">
        <v>4263</v>
      </c>
      <c r="M445" s="22" t="s">
        <v>4320</v>
      </c>
      <c r="N445" s="22" t="s">
        <v>2075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2075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3514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1275</v>
      </c>
      <c r="K446" s="57" t="s">
        <v>3528</v>
      </c>
      <c r="L446" s="11" t="s">
        <v>4263</v>
      </c>
      <c r="M446" s="22" t="s">
        <v>4320</v>
      </c>
      <c r="N446" s="22" t="s">
        <v>2075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2075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3514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1275</v>
      </c>
      <c r="K447" s="57" t="s">
        <v>3528</v>
      </c>
      <c r="L447" s="11" t="s">
        <v>4263</v>
      </c>
      <c r="M447" s="22" t="s">
        <v>4320</v>
      </c>
      <c r="N447" s="22" t="s">
        <v>2075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2075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2075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2075</v>
      </c>
      <c r="O448" s="17"/>
      <c r="P448" s="246" t="s">
        <v>2075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2075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2075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2075</v>
      </c>
      <c r="O449" s="17"/>
      <c r="P449" s="246" t="s">
        <v>2075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2075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2468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2075</v>
      </c>
      <c r="O450" s="17"/>
      <c r="P450" s="246" t="s">
        <v>2075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2075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3329</v>
      </c>
      <c r="D451" s="18">
        <v>1</v>
      </c>
      <c r="E451" s="90" t="s">
        <v>905</v>
      </c>
      <c r="F451" s="90" t="s">
        <v>905</v>
      </c>
      <c r="G451" s="44">
        <v>0</v>
      </c>
      <c r="H451" s="44">
        <v>0</v>
      </c>
      <c r="I451" s="92" t="s">
        <v>3</v>
      </c>
      <c r="J451" s="23" t="s">
        <v>1277</v>
      </c>
      <c r="K451" s="24" t="s">
        <v>3632</v>
      </c>
      <c r="L451" s="22" t="s">
        <v>4263</v>
      </c>
      <c r="M451" s="22" t="s">
        <v>4318</v>
      </c>
      <c r="N451" s="22" t="s">
        <v>2075</v>
      </c>
      <c r="O451" s="22"/>
      <c r="P451" s="246" t="s">
        <v>940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2445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3329</v>
      </c>
      <c r="D452" s="18">
        <v>2</v>
      </c>
      <c r="E452" s="90" t="s">
        <v>1221</v>
      </c>
      <c r="F452" s="90" t="s">
        <v>1221</v>
      </c>
      <c r="G452" s="44">
        <v>0</v>
      </c>
      <c r="H452" s="44">
        <v>0</v>
      </c>
      <c r="I452" s="92" t="s">
        <v>3</v>
      </c>
      <c r="J452" s="23" t="s">
        <v>1277</v>
      </c>
      <c r="K452" s="24" t="s">
        <v>3632</v>
      </c>
      <c r="L452" s="22" t="s">
        <v>4263</v>
      </c>
      <c r="M452" s="22" t="s">
        <v>4318</v>
      </c>
      <c r="N452" s="22" t="s">
        <v>2075</v>
      </c>
      <c r="O452" s="22"/>
      <c r="P452" s="246" t="s">
        <v>1919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2075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3330</v>
      </c>
      <c r="D453" s="18">
        <v>0</v>
      </c>
      <c r="E453" s="90" t="s">
        <v>1111</v>
      </c>
      <c r="F453" s="90" t="s">
        <v>461</v>
      </c>
      <c r="G453" s="44">
        <v>0</v>
      </c>
      <c r="H453" s="44">
        <v>0</v>
      </c>
      <c r="I453" s="92" t="s">
        <v>3</v>
      </c>
      <c r="J453" s="23" t="s">
        <v>1275</v>
      </c>
      <c r="K453" s="24" t="s">
        <v>3632</v>
      </c>
      <c r="L453" s="22" t="s">
        <v>4263</v>
      </c>
      <c r="M453" s="22" t="s">
        <v>4318</v>
      </c>
      <c r="N453" s="22" t="s">
        <v>2075</v>
      </c>
      <c r="O453" s="22"/>
      <c r="P453" s="246" t="s">
        <v>1643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2445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3330</v>
      </c>
      <c r="D454" s="13" t="s">
        <v>3973</v>
      </c>
      <c r="E454" s="90" t="s">
        <v>1216</v>
      </c>
      <c r="F454" s="90" t="s">
        <v>1216</v>
      </c>
      <c r="G454" s="44">
        <v>0</v>
      </c>
      <c r="H454" s="44">
        <v>0</v>
      </c>
      <c r="I454" s="92" t="s">
        <v>3</v>
      </c>
      <c r="J454" s="23" t="s">
        <v>1275</v>
      </c>
      <c r="K454" s="24" t="s">
        <v>3632</v>
      </c>
      <c r="L454" s="22" t="s">
        <v>4263</v>
      </c>
      <c r="M454" s="22" t="s">
        <v>4318</v>
      </c>
      <c r="N454" s="22" t="s">
        <v>2075</v>
      </c>
      <c r="O454" s="22"/>
      <c r="P454" s="246" t="s">
        <v>1911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2445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3330</v>
      </c>
      <c r="D455" s="13" t="s">
        <v>3974</v>
      </c>
      <c r="E455" s="90" t="s">
        <v>1219</v>
      </c>
      <c r="F455" s="90" t="s">
        <v>1219</v>
      </c>
      <c r="G455" s="44">
        <v>0</v>
      </c>
      <c r="H455" s="44">
        <v>0</v>
      </c>
      <c r="I455" s="92" t="s">
        <v>3</v>
      </c>
      <c r="J455" s="23" t="s">
        <v>1275</v>
      </c>
      <c r="K455" s="24" t="s">
        <v>3632</v>
      </c>
      <c r="L455" s="22" t="s">
        <v>4263</v>
      </c>
      <c r="M455" s="22" t="s">
        <v>4318</v>
      </c>
      <c r="N455" s="22" t="s">
        <v>2075</v>
      </c>
      <c r="O455" s="22"/>
      <c r="P455" s="246" t="s">
        <v>1916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2445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3330</v>
      </c>
      <c r="D456" s="13" t="s">
        <v>3975</v>
      </c>
      <c r="E456" s="90" t="s">
        <v>1217</v>
      </c>
      <c r="F456" s="90" t="s">
        <v>1217</v>
      </c>
      <c r="G456" s="44">
        <v>0</v>
      </c>
      <c r="H456" s="44">
        <v>0</v>
      </c>
      <c r="I456" s="92" t="s">
        <v>3</v>
      </c>
      <c r="J456" s="23" t="s">
        <v>1275</v>
      </c>
      <c r="K456" s="24" t="s">
        <v>3632</v>
      </c>
      <c r="L456" s="22" t="s">
        <v>4263</v>
      </c>
      <c r="M456" s="22" t="s">
        <v>4318</v>
      </c>
      <c r="N456" s="22" t="s">
        <v>2075</v>
      </c>
      <c r="O456" s="22"/>
      <c r="P456" s="246" t="s">
        <v>1912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2445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3330</v>
      </c>
      <c r="D457" s="13" t="s">
        <v>3976</v>
      </c>
      <c r="E457" s="90" t="s">
        <v>1218</v>
      </c>
      <c r="F457" s="90" t="s">
        <v>1218</v>
      </c>
      <c r="G457" s="44">
        <v>0</v>
      </c>
      <c r="H457" s="44">
        <v>0</v>
      </c>
      <c r="I457" s="92" t="s">
        <v>3</v>
      </c>
      <c r="J457" s="23" t="s">
        <v>1275</v>
      </c>
      <c r="K457" s="24" t="s">
        <v>3632</v>
      </c>
      <c r="L457" s="22" t="s">
        <v>4263</v>
      </c>
      <c r="M457" s="22" t="s">
        <v>4318</v>
      </c>
      <c r="N457" s="22" t="s">
        <v>2075</v>
      </c>
      <c r="O457" s="22"/>
      <c r="P457" s="246" t="s">
        <v>1913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2445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3330</v>
      </c>
      <c r="D458" s="13" t="s">
        <v>3977</v>
      </c>
      <c r="E458" s="90" t="s">
        <v>1220</v>
      </c>
      <c r="F458" s="297" t="s">
        <v>1220</v>
      </c>
      <c r="G458" s="44">
        <v>0</v>
      </c>
      <c r="H458" s="44">
        <v>0</v>
      </c>
      <c r="I458" s="92" t="s">
        <v>3</v>
      </c>
      <c r="J458" s="23" t="s">
        <v>1275</v>
      </c>
      <c r="K458" s="24" t="s">
        <v>3632</v>
      </c>
      <c r="L458" s="22" t="s">
        <v>4263</v>
      </c>
      <c r="M458" s="22" t="s">
        <v>4318</v>
      </c>
      <c r="N458" s="22" t="s">
        <v>2075</v>
      </c>
      <c r="O458" s="22"/>
      <c r="P458" s="246" t="s">
        <v>1917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2445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3330</v>
      </c>
      <c r="D459" s="13" t="s">
        <v>3978</v>
      </c>
      <c r="E459" s="298" t="s">
        <v>387</v>
      </c>
      <c r="F459" s="299" t="s">
        <v>387</v>
      </c>
      <c r="G459" s="44">
        <v>0</v>
      </c>
      <c r="H459" s="44">
        <v>0</v>
      </c>
      <c r="I459" s="92" t="s">
        <v>3</v>
      </c>
      <c r="J459" s="23" t="s">
        <v>1275</v>
      </c>
      <c r="K459" s="24" t="s">
        <v>3632</v>
      </c>
      <c r="L459" s="22" t="s">
        <v>4263</v>
      </c>
      <c r="M459" s="22" t="s">
        <v>4318</v>
      </c>
      <c r="N459" s="22" t="s">
        <v>2075</v>
      </c>
      <c r="O459" s="22"/>
      <c r="P459" s="246" t="s">
        <v>1915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2445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3330</v>
      </c>
      <c r="D460" s="13" t="s">
        <v>3979</v>
      </c>
      <c r="E460" s="302" t="s">
        <v>6011</v>
      </c>
      <c r="F460" s="302" t="s">
        <v>6011</v>
      </c>
      <c r="G460" s="44">
        <v>0</v>
      </c>
      <c r="H460" s="44">
        <v>0</v>
      </c>
      <c r="I460" s="92" t="s">
        <v>3</v>
      </c>
      <c r="J460" s="23" t="s">
        <v>1275</v>
      </c>
      <c r="K460" s="24" t="s">
        <v>3632</v>
      </c>
      <c r="L460" s="22" t="s">
        <v>4263</v>
      </c>
      <c r="M460" s="22" t="s">
        <v>4318</v>
      </c>
      <c r="N460" s="22" t="s">
        <v>2075</v>
      </c>
      <c r="O460" s="22"/>
      <c r="P460" s="246" t="s">
        <v>1909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2445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3330</v>
      </c>
      <c r="D461" s="13" t="s">
        <v>3980</v>
      </c>
      <c r="E461" s="90" t="s">
        <v>1214</v>
      </c>
      <c r="F461" s="90" t="s">
        <v>1214</v>
      </c>
      <c r="G461" s="44">
        <v>0</v>
      </c>
      <c r="H461" s="44">
        <v>0</v>
      </c>
      <c r="I461" s="92" t="s">
        <v>3</v>
      </c>
      <c r="J461" s="23" t="s">
        <v>1275</v>
      </c>
      <c r="K461" s="24" t="s">
        <v>3632</v>
      </c>
      <c r="L461" s="22" t="s">
        <v>4263</v>
      </c>
      <c r="M461" s="22" t="s">
        <v>4318</v>
      </c>
      <c r="N461" s="22" t="s">
        <v>2075</v>
      </c>
      <c r="O461" s="22"/>
      <c r="P461" s="246" t="s">
        <v>1908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2445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3330</v>
      </c>
      <c r="D462" s="13" t="s">
        <v>3981</v>
      </c>
      <c r="E462" s="90" t="s">
        <v>384</v>
      </c>
      <c r="F462" s="90" t="s">
        <v>384</v>
      </c>
      <c r="G462" s="44">
        <v>0</v>
      </c>
      <c r="H462" s="44">
        <v>0</v>
      </c>
      <c r="I462" s="92" t="s">
        <v>3</v>
      </c>
      <c r="J462" s="23" t="s">
        <v>1275</v>
      </c>
      <c r="K462" s="24" t="s">
        <v>3632</v>
      </c>
      <c r="L462" s="22" t="s">
        <v>4263</v>
      </c>
      <c r="M462" s="22" t="s">
        <v>4318</v>
      </c>
      <c r="N462" s="22" t="s">
        <v>2075</v>
      </c>
      <c r="O462" s="22"/>
      <c r="P462" s="246" t="s">
        <v>1906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2445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3330</v>
      </c>
      <c r="D463" s="13" t="s">
        <v>3982</v>
      </c>
      <c r="E463" s="300" t="s">
        <v>6012</v>
      </c>
      <c r="F463" s="300" t="s">
        <v>6012</v>
      </c>
      <c r="G463" s="44">
        <v>0</v>
      </c>
      <c r="H463" s="44">
        <v>0</v>
      </c>
      <c r="I463" s="92" t="s">
        <v>3</v>
      </c>
      <c r="J463" s="23" t="s">
        <v>1275</v>
      </c>
      <c r="K463" s="24" t="s">
        <v>3632</v>
      </c>
      <c r="L463" s="22" t="s">
        <v>4263</v>
      </c>
      <c r="M463" s="22" t="s">
        <v>4318</v>
      </c>
      <c r="N463" s="22" t="s">
        <v>2075</v>
      </c>
      <c r="O463" s="22"/>
      <c r="P463" s="246" t="s">
        <v>1918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2445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3330</v>
      </c>
      <c r="D464" s="13" t="s">
        <v>3983</v>
      </c>
      <c r="E464" s="90" t="s">
        <v>386</v>
      </c>
      <c r="F464" s="90" t="s">
        <v>386</v>
      </c>
      <c r="G464" s="44">
        <v>0</v>
      </c>
      <c r="H464" s="44">
        <v>0</v>
      </c>
      <c r="I464" s="92" t="s">
        <v>3</v>
      </c>
      <c r="J464" s="23" t="s">
        <v>1275</v>
      </c>
      <c r="K464" s="24" t="s">
        <v>3632</v>
      </c>
      <c r="L464" s="22" t="s">
        <v>4263</v>
      </c>
      <c r="M464" s="22" t="s">
        <v>4318</v>
      </c>
      <c r="N464" s="22" t="s">
        <v>2075</v>
      </c>
      <c r="O464" s="22"/>
      <c r="P464" s="246" t="s">
        <v>1910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2445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3330</v>
      </c>
      <c r="D465" s="13" t="s">
        <v>3984</v>
      </c>
      <c r="E465" s="90" t="s">
        <v>385</v>
      </c>
      <c r="F465" s="90" t="s">
        <v>385</v>
      </c>
      <c r="G465" s="44">
        <v>0</v>
      </c>
      <c r="H465" s="44">
        <v>0</v>
      </c>
      <c r="I465" s="92" t="s">
        <v>3</v>
      </c>
      <c r="J465" s="23" t="s">
        <v>1275</v>
      </c>
      <c r="K465" s="24" t="s">
        <v>3632</v>
      </c>
      <c r="L465" s="22" t="s">
        <v>4263</v>
      </c>
      <c r="M465" s="22" t="s">
        <v>4318</v>
      </c>
      <c r="N465" s="22" t="s">
        <v>2075</v>
      </c>
      <c r="O465" s="22"/>
      <c r="P465" s="246" t="s">
        <v>1907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2445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3330</v>
      </c>
      <c r="D466" s="13" t="s">
        <v>3985</v>
      </c>
      <c r="E466" s="300" t="s">
        <v>6013</v>
      </c>
      <c r="F466" s="300" t="s">
        <v>6013</v>
      </c>
      <c r="G466" s="44">
        <v>0</v>
      </c>
      <c r="H466" s="44">
        <v>0</v>
      </c>
      <c r="I466" s="92" t="s">
        <v>3</v>
      </c>
      <c r="J466" s="23" t="s">
        <v>1275</v>
      </c>
      <c r="K466" s="24" t="s">
        <v>3632</v>
      </c>
      <c r="L466" s="22" t="s">
        <v>4263</v>
      </c>
      <c r="M466" s="22" t="s">
        <v>4318</v>
      </c>
      <c r="N466" s="22" t="s">
        <v>2075</v>
      </c>
      <c r="O466" s="22"/>
      <c r="P466" s="246" t="s">
        <v>1914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2445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3330</v>
      </c>
      <c r="D467" s="301" t="s">
        <v>3986</v>
      </c>
      <c r="E467" s="300" t="s">
        <v>6014</v>
      </c>
      <c r="F467" s="300" t="s">
        <v>6014</v>
      </c>
      <c r="G467" s="25">
        <v>0</v>
      </c>
      <c r="H467" s="25">
        <v>0</v>
      </c>
      <c r="I467" s="92" t="s">
        <v>3</v>
      </c>
      <c r="J467" s="23" t="s">
        <v>1275</v>
      </c>
      <c r="K467" s="24" t="s">
        <v>3632</v>
      </c>
      <c r="L467" s="22" t="s">
        <v>4263</v>
      </c>
      <c r="M467" s="22" t="s">
        <v>4318</v>
      </c>
      <c r="N467" s="22" t="s">
        <v>2075</v>
      </c>
      <c r="O467" s="22"/>
      <c r="P467" s="249" t="s">
        <v>3995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2445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3330</v>
      </c>
      <c r="D468" s="13" t="s">
        <v>3972</v>
      </c>
      <c r="E468" s="303" t="s">
        <v>6019</v>
      </c>
      <c r="F468" s="303" t="s">
        <v>6019</v>
      </c>
      <c r="G468" s="25">
        <v>0</v>
      </c>
      <c r="H468" s="25">
        <v>0</v>
      </c>
      <c r="I468" s="92" t="s">
        <v>3</v>
      </c>
      <c r="J468" s="23" t="s">
        <v>1275</v>
      </c>
      <c r="K468" s="24" t="s">
        <v>3632</v>
      </c>
      <c r="L468" s="22" t="s">
        <v>4263</v>
      </c>
      <c r="M468" s="22" t="s">
        <v>4318</v>
      </c>
      <c r="N468" s="22" t="s">
        <v>2075</v>
      </c>
      <c r="O468" s="22"/>
      <c r="P468" s="246" t="s">
        <v>2003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2445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3330</v>
      </c>
      <c r="D469" s="13" t="s">
        <v>3987</v>
      </c>
      <c r="E469" s="90" t="s">
        <v>6010</v>
      </c>
      <c r="F469" s="90" t="s">
        <v>6010</v>
      </c>
      <c r="G469" s="25">
        <v>0</v>
      </c>
      <c r="H469" s="25">
        <v>0</v>
      </c>
      <c r="I469" s="92" t="s">
        <v>3</v>
      </c>
      <c r="J469" s="23" t="s">
        <v>1275</v>
      </c>
      <c r="K469" s="24" t="s">
        <v>3632</v>
      </c>
      <c r="L469" s="22" t="s">
        <v>4263</v>
      </c>
      <c r="M469" s="22" t="s">
        <v>4318</v>
      </c>
      <c r="N469" s="22" t="s">
        <v>2075</v>
      </c>
      <c r="O469" s="22"/>
      <c r="P469" s="246" t="s">
        <v>2004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2445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3330</v>
      </c>
      <c r="D470" s="13" t="s">
        <v>3988</v>
      </c>
      <c r="E470" s="90" t="s">
        <v>6005</v>
      </c>
      <c r="F470" s="90" t="s">
        <v>6005</v>
      </c>
      <c r="G470" s="25">
        <v>0</v>
      </c>
      <c r="H470" s="25">
        <v>0</v>
      </c>
      <c r="I470" s="92" t="s">
        <v>3</v>
      </c>
      <c r="J470" s="23" t="s">
        <v>1275</v>
      </c>
      <c r="K470" s="24" t="s">
        <v>3632</v>
      </c>
      <c r="L470" s="22" t="s">
        <v>4263</v>
      </c>
      <c r="M470" s="22" t="s">
        <v>4318</v>
      </c>
      <c r="N470" s="22" t="s">
        <v>2075</v>
      </c>
      <c r="O470" s="22"/>
      <c r="P470" s="246" t="s">
        <v>2005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2445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3330</v>
      </c>
      <c r="D471" s="13" t="s">
        <v>3989</v>
      </c>
      <c r="E471" s="90" t="s">
        <v>6006</v>
      </c>
      <c r="F471" s="90" t="s">
        <v>6006</v>
      </c>
      <c r="G471" s="25">
        <v>0</v>
      </c>
      <c r="H471" s="25">
        <v>0</v>
      </c>
      <c r="I471" s="92" t="s">
        <v>3</v>
      </c>
      <c r="J471" s="23" t="s">
        <v>1275</v>
      </c>
      <c r="K471" s="24" t="s">
        <v>3632</v>
      </c>
      <c r="L471" s="22" t="s">
        <v>4263</v>
      </c>
      <c r="M471" s="22" t="s">
        <v>4318</v>
      </c>
      <c r="N471" s="22" t="s">
        <v>2075</v>
      </c>
      <c r="O471" s="22"/>
      <c r="P471" s="246" t="s">
        <v>2006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2445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3330</v>
      </c>
      <c r="D472" s="13" t="s">
        <v>3990</v>
      </c>
      <c r="E472" s="90" t="s">
        <v>6009</v>
      </c>
      <c r="F472" s="90" t="s">
        <v>6009</v>
      </c>
      <c r="G472" s="25">
        <v>0</v>
      </c>
      <c r="H472" s="25">
        <v>0</v>
      </c>
      <c r="I472" s="92" t="s">
        <v>3</v>
      </c>
      <c r="J472" s="23" t="s">
        <v>1275</v>
      </c>
      <c r="K472" s="24" t="s">
        <v>3632</v>
      </c>
      <c r="L472" s="22" t="s">
        <v>4263</v>
      </c>
      <c r="M472" s="22" t="s">
        <v>4318</v>
      </c>
      <c r="N472" s="22" t="s">
        <v>2075</v>
      </c>
      <c r="O472" s="22"/>
      <c r="P472" s="246" t="s">
        <v>2007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2445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3330</v>
      </c>
      <c r="D473" s="13" t="s">
        <v>3991</v>
      </c>
      <c r="E473" s="90" t="s">
        <v>6007</v>
      </c>
      <c r="F473" s="90" t="s">
        <v>6007</v>
      </c>
      <c r="G473" s="25">
        <v>0</v>
      </c>
      <c r="H473" s="25">
        <v>0</v>
      </c>
      <c r="I473" s="92" t="s">
        <v>3</v>
      </c>
      <c r="J473" s="23" t="s">
        <v>1275</v>
      </c>
      <c r="K473" s="24" t="s">
        <v>3632</v>
      </c>
      <c r="L473" s="22" t="s">
        <v>4263</v>
      </c>
      <c r="M473" s="22" t="s">
        <v>4318</v>
      </c>
      <c r="N473" s="22" t="s">
        <v>2075</v>
      </c>
      <c r="O473" s="22"/>
      <c r="P473" s="246" t="s">
        <v>2008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2445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3330</v>
      </c>
      <c r="D474" s="13" t="s">
        <v>3992</v>
      </c>
      <c r="E474" s="90" t="s">
        <v>6008</v>
      </c>
      <c r="F474" s="90" t="s">
        <v>6008</v>
      </c>
      <c r="G474" s="25">
        <v>0</v>
      </c>
      <c r="H474" s="25">
        <v>0</v>
      </c>
      <c r="I474" s="92" t="s">
        <v>3</v>
      </c>
      <c r="J474" s="23" t="s">
        <v>1275</v>
      </c>
      <c r="K474" s="24" t="s">
        <v>3632</v>
      </c>
      <c r="L474" s="22" t="s">
        <v>4263</v>
      </c>
      <c r="M474" s="22" t="s">
        <v>4318</v>
      </c>
      <c r="N474" s="22" t="s">
        <v>2075</v>
      </c>
      <c r="O474" s="22"/>
      <c r="P474" s="246" t="s">
        <v>2009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2445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3330</v>
      </c>
      <c r="D475" s="13" t="s">
        <v>3993</v>
      </c>
      <c r="E475" s="90" t="s">
        <v>857</v>
      </c>
      <c r="F475" s="90" t="s">
        <v>857</v>
      </c>
      <c r="G475" s="25">
        <v>0</v>
      </c>
      <c r="H475" s="25">
        <v>0</v>
      </c>
      <c r="I475" s="92" t="s">
        <v>3</v>
      </c>
      <c r="J475" s="23" t="s">
        <v>1275</v>
      </c>
      <c r="K475" s="24" t="s">
        <v>3632</v>
      </c>
      <c r="L475" s="22" t="s">
        <v>4263</v>
      </c>
      <c r="M475" s="22" t="s">
        <v>4318</v>
      </c>
      <c r="N475" s="22" t="s">
        <v>2075</v>
      </c>
      <c r="O475" s="22"/>
      <c r="P475" s="246" t="s">
        <v>2010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2445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3330</v>
      </c>
      <c r="D476" s="13" t="s">
        <v>3994</v>
      </c>
      <c r="E476" s="90" t="s">
        <v>858</v>
      </c>
      <c r="F476" s="90" t="s">
        <v>858</v>
      </c>
      <c r="G476" s="25">
        <v>0</v>
      </c>
      <c r="H476" s="25">
        <v>0</v>
      </c>
      <c r="I476" s="92" t="s">
        <v>3</v>
      </c>
      <c r="J476" s="23" t="s">
        <v>1275</v>
      </c>
      <c r="K476" s="24" t="s">
        <v>3632</v>
      </c>
      <c r="L476" s="22" t="s">
        <v>4263</v>
      </c>
      <c r="M476" s="22" t="s">
        <v>4318</v>
      </c>
      <c r="N476" s="22" t="s">
        <v>2075</v>
      </c>
      <c r="O476" s="22"/>
      <c r="P476" s="246" t="s">
        <v>2011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2445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3514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1275</v>
      </c>
      <c r="K477" s="57" t="s">
        <v>3528</v>
      </c>
      <c r="L477" s="11" t="s">
        <v>4263</v>
      </c>
      <c r="M477" s="22" t="s">
        <v>4320</v>
      </c>
      <c r="N477" s="22" t="s">
        <v>2075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2075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3514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1275</v>
      </c>
      <c r="K478" s="57" t="s">
        <v>3528</v>
      </c>
      <c r="L478" s="11" t="s">
        <v>4263</v>
      </c>
      <c r="M478" s="22" t="s">
        <v>4320</v>
      </c>
      <c r="N478" s="22" t="s">
        <v>2075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2075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3514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1275</v>
      </c>
      <c r="K479" s="57" t="s">
        <v>3528</v>
      </c>
      <c r="L479" s="11" t="s">
        <v>4263</v>
      </c>
      <c r="M479" s="22" t="s">
        <v>4320</v>
      </c>
      <c r="N479" s="22" t="s">
        <v>2075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2075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3514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1275</v>
      </c>
      <c r="K480" s="57" t="s">
        <v>3528</v>
      </c>
      <c r="L480" s="11" t="s">
        <v>4263</v>
      </c>
      <c r="M480" s="22" t="s">
        <v>4320</v>
      </c>
      <c r="N480" s="22" t="s">
        <v>2075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2075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2075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2075</v>
      </c>
      <c r="O481" s="17"/>
      <c r="P481" s="246" t="s">
        <v>2075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2075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2075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2075</v>
      </c>
      <c r="O482" s="17"/>
      <c r="P482" s="246" t="s">
        <v>2075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2075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2467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2075</v>
      </c>
      <c r="O483" s="17"/>
      <c r="P483" s="246" t="s">
        <v>2075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2075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3331</v>
      </c>
      <c r="D484" s="18" t="s">
        <v>2191</v>
      </c>
      <c r="E484" s="29" t="s">
        <v>2225</v>
      </c>
      <c r="F484" s="29" t="s">
        <v>2225</v>
      </c>
      <c r="G484" s="30">
        <v>0</v>
      </c>
      <c r="H484" s="30">
        <v>0</v>
      </c>
      <c r="I484" s="23" t="s">
        <v>2224</v>
      </c>
      <c r="J484" s="23" t="s">
        <v>1275</v>
      </c>
      <c r="K484" s="24" t="s">
        <v>3528</v>
      </c>
      <c r="L484" s="22" t="s">
        <v>4263</v>
      </c>
      <c r="M484" s="22" t="s">
        <v>4320</v>
      </c>
      <c r="N484" s="22" t="s">
        <v>2075</v>
      </c>
      <c r="O484" s="20" t="s">
        <v>3636</v>
      </c>
      <c r="P484" s="246" t="s">
        <v>2250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2075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3331</v>
      </c>
      <c r="D485" s="18" t="s">
        <v>2192</v>
      </c>
      <c r="E485" s="29" t="s">
        <v>2226</v>
      </c>
      <c r="F485" s="29" t="s">
        <v>2226</v>
      </c>
      <c r="G485" s="30">
        <v>0</v>
      </c>
      <c r="H485" s="30">
        <v>0</v>
      </c>
      <c r="I485" s="23" t="s">
        <v>2224</v>
      </c>
      <c r="J485" s="23" t="s">
        <v>1275</v>
      </c>
      <c r="K485" s="24" t="s">
        <v>3528</v>
      </c>
      <c r="L485" s="22" t="s">
        <v>4263</v>
      </c>
      <c r="M485" s="22" t="s">
        <v>4320</v>
      </c>
      <c r="N485" s="22" t="s">
        <v>2075</v>
      </c>
      <c r="O485" s="20" t="s">
        <v>3635</v>
      </c>
      <c r="P485" s="246" t="s">
        <v>2251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2075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3331</v>
      </c>
      <c r="D486" s="18" t="s">
        <v>2193</v>
      </c>
      <c r="E486" s="29" t="s">
        <v>2227</v>
      </c>
      <c r="F486" s="29" t="s">
        <v>2227</v>
      </c>
      <c r="G486" s="30">
        <v>0</v>
      </c>
      <c r="H486" s="30">
        <v>0</v>
      </c>
      <c r="I486" s="23" t="s">
        <v>2224</v>
      </c>
      <c r="J486" s="23" t="s">
        <v>1275</v>
      </c>
      <c r="K486" s="24" t="s">
        <v>3528</v>
      </c>
      <c r="L486" s="22" t="s">
        <v>4263</v>
      </c>
      <c r="M486" s="22" t="s">
        <v>4320</v>
      </c>
      <c r="N486" s="22" t="s">
        <v>2075</v>
      </c>
      <c r="O486" s="20" t="s">
        <v>2578</v>
      </c>
      <c r="P486" s="246" t="s">
        <v>2252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2075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3331</v>
      </c>
      <c r="D487" s="18" t="s">
        <v>2194</v>
      </c>
      <c r="E487" s="29" t="s">
        <v>2228</v>
      </c>
      <c r="F487" s="29" t="s">
        <v>2228</v>
      </c>
      <c r="G487" s="30">
        <v>0</v>
      </c>
      <c r="H487" s="30">
        <v>0</v>
      </c>
      <c r="I487" s="23" t="s">
        <v>2224</v>
      </c>
      <c r="J487" s="23" t="s">
        <v>1275</v>
      </c>
      <c r="K487" s="24" t="s">
        <v>3528</v>
      </c>
      <c r="L487" s="22" t="s">
        <v>4263</v>
      </c>
      <c r="M487" s="22" t="s">
        <v>4320</v>
      </c>
      <c r="N487" s="22" t="s">
        <v>2075</v>
      </c>
      <c r="O487" s="20" t="s">
        <v>2579</v>
      </c>
      <c r="P487" s="246" t="s">
        <v>2253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2075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3331</v>
      </c>
      <c r="D488" s="18" t="s">
        <v>2195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2224</v>
      </c>
      <c r="J488" s="23" t="s">
        <v>1275</v>
      </c>
      <c r="K488" s="24" t="s">
        <v>3528</v>
      </c>
      <c r="L488" s="22" t="s">
        <v>4263</v>
      </c>
      <c r="M488" s="22" t="s">
        <v>4320</v>
      </c>
      <c r="N488" s="22" t="s">
        <v>2075</v>
      </c>
      <c r="O488" s="20" t="s">
        <v>2580</v>
      </c>
      <c r="P488" s="246" t="s">
        <v>2254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2075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3331</v>
      </c>
      <c r="D489" s="18" t="s">
        <v>2196</v>
      </c>
      <c r="E489" s="43" t="s">
        <v>5407</v>
      </c>
      <c r="F489" s="43" t="s">
        <v>5407</v>
      </c>
      <c r="G489" s="30">
        <v>0</v>
      </c>
      <c r="H489" s="30">
        <v>0</v>
      </c>
      <c r="I489" s="23" t="s">
        <v>2224</v>
      </c>
      <c r="J489" s="23" t="s">
        <v>1275</v>
      </c>
      <c r="K489" s="24" t="s">
        <v>3528</v>
      </c>
      <c r="L489" s="22" t="s">
        <v>4263</v>
      </c>
      <c r="M489" s="22" t="s">
        <v>4320</v>
      </c>
      <c r="N489" s="22" t="s">
        <v>2075</v>
      </c>
      <c r="O489" s="20" t="s">
        <v>2581</v>
      </c>
      <c r="P489" s="246" t="s">
        <v>2255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2075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3331</v>
      </c>
      <c r="D490" s="18" t="s">
        <v>2306</v>
      </c>
      <c r="E490" s="29" t="s">
        <v>235</v>
      </c>
      <c r="F490" s="29" t="s">
        <v>235</v>
      </c>
      <c r="G490" s="30">
        <v>0</v>
      </c>
      <c r="H490" s="30">
        <v>0</v>
      </c>
      <c r="I490" s="23" t="s">
        <v>2224</v>
      </c>
      <c r="J490" s="23" t="s">
        <v>1275</v>
      </c>
      <c r="K490" s="24" t="s">
        <v>3528</v>
      </c>
      <c r="L490" s="22" t="s">
        <v>4263</v>
      </c>
      <c r="M490" s="22" t="s">
        <v>4320</v>
      </c>
      <c r="N490" s="22" t="s">
        <v>2075</v>
      </c>
      <c r="O490" s="20"/>
      <c r="P490" s="246" t="s">
        <v>2309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2075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3331</v>
      </c>
      <c r="D491" s="18" t="s">
        <v>2197</v>
      </c>
      <c r="E491" s="29" t="s">
        <v>2229</v>
      </c>
      <c r="F491" s="29" t="s">
        <v>2229</v>
      </c>
      <c r="G491" s="30">
        <v>0</v>
      </c>
      <c r="H491" s="30">
        <v>0</v>
      </c>
      <c r="I491" s="23" t="s">
        <v>2224</v>
      </c>
      <c r="J491" s="23" t="s">
        <v>1275</v>
      </c>
      <c r="K491" s="24" t="s">
        <v>3528</v>
      </c>
      <c r="L491" s="22" t="s">
        <v>4263</v>
      </c>
      <c r="M491" s="22" t="s">
        <v>4320</v>
      </c>
      <c r="N491" s="22" t="s">
        <v>2075</v>
      </c>
      <c r="O491" s="20" t="s">
        <v>2582</v>
      </c>
      <c r="P491" s="246" t="s">
        <v>2256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2075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3331</v>
      </c>
      <c r="D492" s="18" t="s">
        <v>2198</v>
      </c>
      <c r="E492" s="29" t="s">
        <v>2230</v>
      </c>
      <c r="F492" s="29" t="s">
        <v>2230</v>
      </c>
      <c r="G492" s="30">
        <v>0</v>
      </c>
      <c r="H492" s="30">
        <v>0</v>
      </c>
      <c r="I492" s="23" t="s">
        <v>2224</v>
      </c>
      <c r="J492" s="23" t="s">
        <v>1275</v>
      </c>
      <c r="K492" s="24" t="s">
        <v>3528</v>
      </c>
      <c r="L492" s="22" t="s">
        <v>4263</v>
      </c>
      <c r="M492" s="22" t="s">
        <v>4320</v>
      </c>
      <c r="N492" s="22" t="s">
        <v>2075</v>
      </c>
      <c r="O492" s="20" t="s">
        <v>2583</v>
      </c>
      <c r="P492" s="246" t="s">
        <v>2257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2075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3331</v>
      </c>
      <c r="D493" s="18" t="s">
        <v>2199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2224</v>
      </c>
      <c r="J493" s="23" t="s">
        <v>1275</v>
      </c>
      <c r="K493" s="24" t="s">
        <v>3528</v>
      </c>
      <c r="L493" s="22" t="s">
        <v>4263</v>
      </c>
      <c r="M493" s="22" t="s">
        <v>4320</v>
      </c>
      <c r="N493" s="22" t="s">
        <v>2075</v>
      </c>
      <c r="O493" s="20"/>
      <c r="P493" s="246" t="s">
        <v>2258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2075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3331</v>
      </c>
      <c r="D494" s="18" t="s">
        <v>2200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2224</v>
      </c>
      <c r="J494" s="23" t="s">
        <v>1275</v>
      </c>
      <c r="K494" s="24" t="s">
        <v>3528</v>
      </c>
      <c r="L494" s="22" t="s">
        <v>4263</v>
      </c>
      <c r="M494" s="22" t="s">
        <v>4320</v>
      </c>
      <c r="N494" s="22" t="s">
        <v>2075</v>
      </c>
      <c r="O494" s="20"/>
      <c r="P494" s="246" t="s">
        <v>2259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2075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3331</v>
      </c>
      <c r="D495" s="18" t="s">
        <v>2201</v>
      </c>
      <c r="E495" s="29" t="s">
        <v>2231</v>
      </c>
      <c r="F495" s="29" t="s">
        <v>2231</v>
      </c>
      <c r="G495" s="30">
        <v>0</v>
      </c>
      <c r="H495" s="30">
        <v>0</v>
      </c>
      <c r="I495" s="23" t="s">
        <v>2224</v>
      </c>
      <c r="J495" s="23" t="s">
        <v>1275</v>
      </c>
      <c r="K495" s="24" t="s">
        <v>3528</v>
      </c>
      <c r="L495" s="22" t="s">
        <v>4263</v>
      </c>
      <c r="M495" s="22" t="s">
        <v>4320</v>
      </c>
      <c r="N495" s="22" t="s">
        <v>2075</v>
      </c>
      <c r="O495" s="20"/>
      <c r="P495" s="246" t="s">
        <v>2260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2075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3331</v>
      </c>
      <c r="D496" s="18" t="s">
        <v>2189</v>
      </c>
      <c r="E496" s="29" t="s">
        <v>2232</v>
      </c>
      <c r="F496" s="29" t="s">
        <v>2232</v>
      </c>
      <c r="G496" s="30">
        <v>0</v>
      </c>
      <c r="H496" s="30">
        <v>0</v>
      </c>
      <c r="I496" s="23" t="s">
        <v>2224</v>
      </c>
      <c r="J496" s="23" t="s">
        <v>1275</v>
      </c>
      <c r="K496" s="24" t="s">
        <v>3528</v>
      </c>
      <c r="L496" s="22" t="s">
        <v>4263</v>
      </c>
      <c r="M496" s="22" t="s">
        <v>4320</v>
      </c>
      <c r="N496" s="22" t="s">
        <v>2075</v>
      </c>
      <c r="O496" s="20"/>
      <c r="P496" s="246" t="s">
        <v>2261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2075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3331</v>
      </c>
      <c r="D497" s="18" t="s">
        <v>2202</v>
      </c>
      <c r="E497" s="29" t="s">
        <v>2233</v>
      </c>
      <c r="F497" s="29" t="s">
        <v>2233</v>
      </c>
      <c r="G497" s="30">
        <v>0</v>
      </c>
      <c r="H497" s="30">
        <v>0</v>
      </c>
      <c r="I497" s="23" t="s">
        <v>2224</v>
      </c>
      <c r="J497" s="23" t="s">
        <v>1275</v>
      </c>
      <c r="K497" s="24" t="s">
        <v>3528</v>
      </c>
      <c r="L497" s="22" t="s">
        <v>4263</v>
      </c>
      <c r="M497" s="22" t="s">
        <v>4320</v>
      </c>
      <c r="N497" s="22" t="s">
        <v>2075</v>
      </c>
      <c r="O497" s="20"/>
      <c r="P497" s="246" t="s">
        <v>2262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2075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3331</v>
      </c>
      <c r="D498" s="18" t="s">
        <v>2203</v>
      </c>
      <c r="E498" s="29" t="s">
        <v>849</v>
      </c>
      <c r="F498" s="29" t="s">
        <v>849</v>
      </c>
      <c r="G498" s="30">
        <v>0</v>
      </c>
      <c r="H498" s="30">
        <v>0</v>
      </c>
      <c r="I498" s="23" t="s">
        <v>2224</v>
      </c>
      <c r="J498" s="23" t="s">
        <v>1275</v>
      </c>
      <c r="K498" s="24" t="s">
        <v>3528</v>
      </c>
      <c r="L498" s="22" t="s">
        <v>4263</v>
      </c>
      <c r="M498" s="22" t="s">
        <v>4320</v>
      </c>
      <c r="N498" s="22" t="s">
        <v>2075</v>
      </c>
      <c r="O498" s="20"/>
      <c r="P498" s="246" t="s">
        <v>2263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2075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3331</v>
      </c>
      <c r="D499" s="18" t="s">
        <v>2190</v>
      </c>
      <c r="E499" s="29" t="s">
        <v>2249</v>
      </c>
      <c r="F499" s="37" t="s">
        <v>2249</v>
      </c>
      <c r="G499" s="30">
        <v>0</v>
      </c>
      <c r="H499" s="30">
        <v>0</v>
      </c>
      <c r="I499" s="23" t="s">
        <v>2224</v>
      </c>
      <c r="J499" s="23" t="s">
        <v>1275</v>
      </c>
      <c r="K499" s="24" t="s">
        <v>3528</v>
      </c>
      <c r="L499" s="22" t="s">
        <v>4263</v>
      </c>
      <c r="M499" s="22" t="s">
        <v>4320</v>
      </c>
      <c r="N499" s="22" t="s">
        <v>2075</v>
      </c>
      <c r="O499" s="20"/>
      <c r="P499" s="246" t="s">
        <v>2264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2075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3331</v>
      </c>
      <c r="D500" s="18" t="s">
        <v>2204</v>
      </c>
      <c r="E500" s="35" t="s">
        <v>2234</v>
      </c>
      <c r="F500" s="36" t="s">
        <v>2234</v>
      </c>
      <c r="G500" s="30">
        <v>0</v>
      </c>
      <c r="H500" s="30">
        <v>0</v>
      </c>
      <c r="I500" s="23" t="s">
        <v>2224</v>
      </c>
      <c r="J500" s="23" t="s">
        <v>1275</v>
      </c>
      <c r="K500" s="24" t="s">
        <v>3528</v>
      </c>
      <c r="L500" s="22" t="s">
        <v>4263</v>
      </c>
      <c r="M500" s="22" t="s">
        <v>4320</v>
      </c>
      <c r="N500" s="22" t="s">
        <v>2075</v>
      </c>
      <c r="O500" s="20"/>
      <c r="P500" s="246" t="s">
        <v>2265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2075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3331</v>
      </c>
      <c r="D501" s="18" t="s">
        <v>2205</v>
      </c>
      <c r="E501" s="35" t="s">
        <v>2235</v>
      </c>
      <c r="F501" s="36" t="s">
        <v>2235</v>
      </c>
      <c r="G501" s="30">
        <v>0</v>
      </c>
      <c r="H501" s="30">
        <v>0</v>
      </c>
      <c r="I501" s="23" t="s">
        <v>2224</v>
      </c>
      <c r="J501" s="23" t="s">
        <v>1275</v>
      </c>
      <c r="K501" s="24" t="s">
        <v>3528</v>
      </c>
      <c r="L501" s="22" t="s">
        <v>4263</v>
      </c>
      <c r="M501" s="22" t="s">
        <v>4320</v>
      </c>
      <c r="N501" s="22" t="s">
        <v>2075</v>
      </c>
      <c r="O501" s="20"/>
      <c r="P501" s="246" t="s">
        <v>2266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2075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3331</v>
      </c>
      <c r="D502" s="18" t="s">
        <v>4348</v>
      </c>
      <c r="E502" s="29" t="s">
        <v>4349</v>
      </c>
      <c r="F502" s="29" t="s">
        <v>4349</v>
      </c>
      <c r="G502" s="30">
        <v>0</v>
      </c>
      <c r="H502" s="30">
        <v>0</v>
      </c>
      <c r="I502" s="23" t="s">
        <v>2224</v>
      </c>
      <c r="J502" s="23" t="s">
        <v>1275</v>
      </c>
      <c r="K502" s="24" t="s">
        <v>3528</v>
      </c>
      <c r="L502" s="22" t="s">
        <v>4263</v>
      </c>
      <c r="M502" s="22" t="s">
        <v>4320</v>
      </c>
      <c r="N502" s="22" t="s">
        <v>2075</v>
      </c>
      <c r="O502" s="20"/>
      <c r="P502" s="246" t="s">
        <v>2267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2075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3331</v>
      </c>
      <c r="D503" s="18" t="s">
        <v>2206</v>
      </c>
      <c r="E503" s="29" t="s">
        <v>2236</v>
      </c>
      <c r="F503" s="29" t="s">
        <v>2236</v>
      </c>
      <c r="G503" s="30">
        <v>0</v>
      </c>
      <c r="H503" s="30">
        <v>0</v>
      </c>
      <c r="I503" s="23" t="s">
        <v>2224</v>
      </c>
      <c r="J503" s="23" t="s">
        <v>1275</v>
      </c>
      <c r="K503" s="24" t="s">
        <v>3528</v>
      </c>
      <c r="L503" s="22" t="s">
        <v>4263</v>
      </c>
      <c r="M503" s="22" t="s">
        <v>4320</v>
      </c>
      <c r="N503" s="22" t="s">
        <v>2075</v>
      </c>
      <c r="O503" s="20"/>
      <c r="P503" s="246" t="s">
        <v>2268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2075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3331</v>
      </c>
      <c r="D504" s="18" t="s">
        <v>2188</v>
      </c>
      <c r="E504" s="29" t="s">
        <v>842</v>
      </c>
      <c r="F504" s="29" t="s">
        <v>842</v>
      </c>
      <c r="G504" s="31">
        <v>0</v>
      </c>
      <c r="H504" s="31">
        <v>0</v>
      </c>
      <c r="I504" s="23" t="s">
        <v>2224</v>
      </c>
      <c r="J504" s="23" t="s">
        <v>1275</v>
      </c>
      <c r="K504" s="24" t="s">
        <v>3528</v>
      </c>
      <c r="L504" s="22" t="s">
        <v>4263</v>
      </c>
      <c r="M504" s="22" t="s">
        <v>4320</v>
      </c>
      <c r="N504" s="22" t="s">
        <v>2075</v>
      </c>
      <c r="O504" s="20"/>
      <c r="P504" s="246" t="s">
        <v>2269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2075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3331</v>
      </c>
      <c r="D505" s="18" t="s">
        <v>2207</v>
      </c>
      <c r="E505" s="29" t="s">
        <v>2237</v>
      </c>
      <c r="F505" s="29" t="s">
        <v>2237</v>
      </c>
      <c r="G505" s="30">
        <v>0</v>
      </c>
      <c r="H505" s="30">
        <v>0</v>
      </c>
      <c r="I505" s="23" t="s">
        <v>2224</v>
      </c>
      <c r="J505" s="23" t="s">
        <v>1275</v>
      </c>
      <c r="K505" s="24" t="s">
        <v>3528</v>
      </c>
      <c r="L505" s="22" t="s">
        <v>4263</v>
      </c>
      <c r="M505" s="22" t="s">
        <v>4320</v>
      </c>
      <c r="N505" s="22" t="s">
        <v>2075</v>
      </c>
      <c r="O505" s="20"/>
      <c r="P505" s="246" t="s">
        <v>2270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2075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3331</v>
      </c>
      <c r="D506" s="18" t="s">
        <v>2208</v>
      </c>
      <c r="E506" s="29" t="s">
        <v>300</v>
      </c>
      <c r="F506" s="29" t="s">
        <v>300</v>
      </c>
      <c r="G506" s="30">
        <v>0</v>
      </c>
      <c r="H506" s="30">
        <v>0</v>
      </c>
      <c r="I506" s="23" t="s">
        <v>2224</v>
      </c>
      <c r="J506" s="23" t="s">
        <v>1275</v>
      </c>
      <c r="K506" s="24" t="s">
        <v>3528</v>
      </c>
      <c r="L506" s="22" t="s">
        <v>4263</v>
      </c>
      <c r="M506" s="22" t="s">
        <v>4320</v>
      </c>
      <c r="N506" s="22" t="s">
        <v>2075</v>
      </c>
      <c r="O506" s="20"/>
      <c r="P506" s="246" t="s">
        <v>2271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2075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3331</v>
      </c>
      <c r="D507" s="18" t="s">
        <v>2209</v>
      </c>
      <c r="E507" s="29" t="s">
        <v>2238</v>
      </c>
      <c r="F507" s="29" t="s">
        <v>2238</v>
      </c>
      <c r="G507" s="30">
        <v>0</v>
      </c>
      <c r="H507" s="30">
        <v>0</v>
      </c>
      <c r="I507" s="23" t="s">
        <v>2224</v>
      </c>
      <c r="J507" s="23" t="s">
        <v>1275</v>
      </c>
      <c r="K507" s="24" t="s">
        <v>3528</v>
      </c>
      <c r="L507" s="22" t="s">
        <v>4263</v>
      </c>
      <c r="M507" s="22" t="s">
        <v>4320</v>
      </c>
      <c r="N507" s="22" t="s">
        <v>2075</v>
      </c>
      <c r="O507" s="20"/>
      <c r="P507" s="246" t="s">
        <v>2272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2075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3331</v>
      </c>
      <c r="D508" s="18" t="s">
        <v>2210</v>
      </c>
      <c r="E508" s="29" t="s">
        <v>304</v>
      </c>
      <c r="F508" s="29" t="s">
        <v>304</v>
      </c>
      <c r="G508" s="30">
        <v>0</v>
      </c>
      <c r="H508" s="30">
        <v>0</v>
      </c>
      <c r="I508" s="23" t="s">
        <v>2224</v>
      </c>
      <c r="J508" s="23" t="s">
        <v>1275</v>
      </c>
      <c r="K508" s="24" t="s">
        <v>3528</v>
      </c>
      <c r="L508" s="22" t="s">
        <v>4263</v>
      </c>
      <c r="M508" s="22" t="s">
        <v>4320</v>
      </c>
      <c r="N508" s="22" t="s">
        <v>2075</v>
      </c>
      <c r="O508" s="20"/>
      <c r="P508" s="246" t="s">
        <v>2273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2075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3331</v>
      </c>
      <c r="D509" s="18" t="s">
        <v>2211</v>
      </c>
      <c r="E509" s="29" t="s">
        <v>1125</v>
      </c>
      <c r="F509" s="29" t="s">
        <v>1125</v>
      </c>
      <c r="G509" s="30">
        <v>0</v>
      </c>
      <c r="H509" s="30">
        <v>0</v>
      </c>
      <c r="I509" s="23" t="s">
        <v>2224</v>
      </c>
      <c r="J509" s="23" t="s">
        <v>1275</v>
      </c>
      <c r="K509" s="24" t="s">
        <v>3528</v>
      </c>
      <c r="L509" s="22" t="s">
        <v>4263</v>
      </c>
      <c r="M509" s="22" t="s">
        <v>4320</v>
      </c>
      <c r="N509" s="22" t="s">
        <v>2075</v>
      </c>
      <c r="O509" s="20"/>
      <c r="P509" s="246" t="s">
        <v>2274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2075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3514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1275</v>
      </c>
      <c r="K510" s="57" t="s">
        <v>3528</v>
      </c>
      <c r="L510" s="11" t="s">
        <v>4263</v>
      </c>
      <c r="M510" s="22" t="s">
        <v>4320</v>
      </c>
      <c r="N510" s="22" t="s">
        <v>2075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2075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3331</v>
      </c>
      <c r="D511" s="18" t="s">
        <v>2212</v>
      </c>
      <c r="E511" s="29" t="s">
        <v>190</v>
      </c>
      <c r="F511" s="29" t="s">
        <v>190</v>
      </c>
      <c r="G511" s="31">
        <v>0</v>
      </c>
      <c r="H511" s="31">
        <v>0</v>
      </c>
      <c r="I511" s="23" t="s">
        <v>2224</v>
      </c>
      <c r="J511" s="23" t="s">
        <v>1275</v>
      </c>
      <c r="K511" s="24" t="s">
        <v>3528</v>
      </c>
      <c r="L511" s="22" t="s">
        <v>4263</v>
      </c>
      <c r="M511" s="22" t="s">
        <v>4320</v>
      </c>
      <c r="N511" s="22" t="s">
        <v>2075</v>
      </c>
      <c r="O511" s="20"/>
      <c r="P511" s="246" t="s">
        <v>2275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2075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3331</v>
      </c>
      <c r="D512" s="18" t="s">
        <v>2307</v>
      </c>
      <c r="E512" s="29" t="s">
        <v>2308</v>
      </c>
      <c r="F512" s="29" t="s">
        <v>2308</v>
      </c>
      <c r="G512" s="30">
        <v>0</v>
      </c>
      <c r="H512" s="30">
        <v>0</v>
      </c>
      <c r="I512" s="23" t="s">
        <v>2224</v>
      </c>
      <c r="J512" s="23" t="s">
        <v>1275</v>
      </c>
      <c r="K512" s="24" t="s">
        <v>3528</v>
      </c>
      <c r="L512" s="22" t="s">
        <v>4263</v>
      </c>
      <c r="M512" s="22" t="s">
        <v>4320</v>
      </c>
      <c r="N512" s="22" t="s">
        <v>2075</v>
      </c>
      <c r="O512" s="20"/>
      <c r="P512" s="246" t="s">
        <v>2310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2075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3331</v>
      </c>
      <c r="D513" s="18" t="s">
        <v>2213</v>
      </c>
      <c r="E513" s="29" t="s">
        <v>200</v>
      </c>
      <c r="F513" s="29" t="s">
        <v>200</v>
      </c>
      <c r="G513" s="30">
        <v>0</v>
      </c>
      <c r="H513" s="30">
        <v>0</v>
      </c>
      <c r="I513" s="23" t="s">
        <v>2224</v>
      </c>
      <c r="J513" s="23" t="s">
        <v>1275</v>
      </c>
      <c r="K513" s="24" t="s">
        <v>3528</v>
      </c>
      <c r="L513" s="22" t="s">
        <v>4263</v>
      </c>
      <c r="M513" s="22" t="s">
        <v>4320</v>
      </c>
      <c r="N513" s="22" t="s">
        <v>2075</v>
      </c>
      <c r="O513" s="20"/>
      <c r="P513" s="246" t="s">
        <v>2276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2075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3331</v>
      </c>
      <c r="D514" s="18" t="s">
        <v>2214</v>
      </c>
      <c r="E514" s="29" t="s">
        <v>2239</v>
      </c>
      <c r="F514" s="29" t="s">
        <v>2239</v>
      </c>
      <c r="G514" s="30">
        <v>0</v>
      </c>
      <c r="H514" s="30">
        <v>0</v>
      </c>
      <c r="I514" s="23" t="s">
        <v>2224</v>
      </c>
      <c r="J514" s="23" t="s">
        <v>1275</v>
      </c>
      <c r="K514" s="24" t="s">
        <v>3528</v>
      </c>
      <c r="L514" s="22" t="s">
        <v>4263</v>
      </c>
      <c r="M514" s="22" t="s">
        <v>4320</v>
      </c>
      <c r="N514" s="22" t="s">
        <v>2075</v>
      </c>
      <c r="O514" s="20"/>
      <c r="P514" s="246" t="s">
        <v>2277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2075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3331</v>
      </c>
      <c r="D515" s="18" t="s">
        <v>2215</v>
      </c>
      <c r="E515" s="29" t="s">
        <v>2240</v>
      </c>
      <c r="F515" s="29" t="s">
        <v>2240</v>
      </c>
      <c r="G515" s="30">
        <v>0</v>
      </c>
      <c r="H515" s="30">
        <v>0</v>
      </c>
      <c r="I515" s="23" t="s">
        <v>2224</v>
      </c>
      <c r="J515" s="23" t="s">
        <v>1275</v>
      </c>
      <c r="K515" s="24" t="s">
        <v>3528</v>
      </c>
      <c r="L515" s="22" t="s">
        <v>4263</v>
      </c>
      <c r="M515" s="22" t="s">
        <v>4320</v>
      </c>
      <c r="N515" s="22" t="s">
        <v>2075</v>
      </c>
      <c r="O515" s="20"/>
      <c r="P515" s="246" t="s">
        <v>2278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2075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3331</v>
      </c>
      <c r="D516" s="18" t="s">
        <v>2216</v>
      </c>
      <c r="E516" s="29" t="s">
        <v>2241</v>
      </c>
      <c r="F516" s="29" t="s">
        <v>2241</v>
      </c>
      <c r="G516" s="30">
        <v>0</v>
      </c>
      <c r="H516" s="30">
        <v>0</v>
      </c>
      <c r="I516" s="23" t="s">
        <v>2224</v>
      </c>
      <c r="J516" s="23" t="s">
        <v>1275</v>
      </c>
      <c r="K516" s="24" t="s">
        <v>3528</v>
      </c>
      <c r="L516" s="22" t="s">
        <v>4263</v>
      </c>
      <c r="M516" s="22" t="s">
        <v>4320</v>
      </c>
      <c r="N516" s="22" t="s">
        <v>2075</v>
      </c>
      <c r="O516" s="20"/>
      <c r="P516" s="246" t="s">
        <v>2279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2075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3331</v>
      </c>
      <c r="D517" s="18" t="s">
        <v>2217</v>
      </c>
      <c r="E517" s="29" t="s">
        <v>2242</v>
      </c>
      <c r="F517" s="29" t="s">
        <v>2242</v>
      </c>
      <c r="G517" s="30">
        <v>0</v>
      </c>
      <c r="H517" s="30">
        <v>0</v>
      </c>
      <c r="I517" s="23" t="s">
        <v>2224</v>
      </c>
      <c r="J517" s="23" t="s">
        <v>1275</v>
      </c>
      <c r="K517" s="24" t="s">
        <v>3528</v>
      </c>
      <c r="L517" s="22" t="s">
        <v>4263</v>
      </c>
      <c r="M517" s="22" t="s">
        <v>4320</v>
      </c>
      <c r="N517" s="22" t="s">
        <v>2075</v>
      </c>
      <c r="O517" s="20"/>
      <c r="P517" s="246" t="s">
        <v>2280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2075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3331</v>
      </c>
      <c r="D518" s="18" t="s">
        <v>2218</v>
      </c>
      <c r="E518" s="29" t="s">
        <v>2243</v>
      </c>
      <c r="F518" s="29" t="s">
        <v>2243</v>
      </c>
      <c r="G518" s="30">
        <v>0</v>
      </c>
      <c r="H518" s="30">
        <v>0</v>
      </c>
      <c r="I518" s="23" t="s">
        <v>2224</v>
      </c>
      <c r="J518" s="23" t="s">
        <v>1275</v>
      </c>
      <c r="K518" s="24" t="s">
        <v>3528</v>
      </c>
      <c r="L518" s="22" t="s">
        <v>4263</v>
      </c>
      <c r="M518" s="22" t="s">
        <v>4320</v>
      </c>
      <c r="N518" s="22" t="s">
        <v>2075</v>
      </c>
      <c r="O518" s="20"/>
      <c r="P518" s="246" t="s">
        <v>2281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2075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3331</v>
      </c>
      <c r="D519" s="18" t="s">
        <v>2219</v>
      </c>
      <c r="E519" s="29" t="s">
        <v>2244</v>
      </c>
      <c r="F519" s="29" t="s">
        <v>2244</v>
      </c>
      <c r="G519" s="30">
        <v>0</v>
      </c>
      <c r="H519" s="30">
        <v>0</v>
      </c>
      <c r="I519" s="23" t="s">
        <v>2224</v>
      </c>
      <c r="J519" s="23" t="s">
        <v>1275</v>
      </c>
      <c r="K519" s="24" t="s">
        <v>3528</v>
      </c>
      <c r="L519" s="22" t="s">
        <v>4263</v>
      </c>
      <c r="M519" s="22" t="s">
        <v>4320</v>
      </c>
      <c r="N519" s="22" t="s">
        <v>2075</v>
      </c>
      <c r="O519" s="20"/>
      <c r="P519" s="246" t="s">
        <v>2282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2075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3331</v>
      </c>
      <c r="D520" s="18" t="s">
        <v>2220</v>
      </c>
      <c r="E520" s="29" t="s">
        <v>2245</v>
      </c>
      <c r="F520" s="29" t="s">
        <v>2245</v>
      </c>
      <c r="G520" s="30">
        <v>0</v>
      </c>
      <c r="H520" s="30">
        <v>0</v>
      </c>
      <c r="I520" s="23" t="s">
        <v>2224</v>
      </c>
      <c r="J520" s="23" t="s">
        <v>1275</v>
      </c>
      <c r="K520" s="24" t="s">
        <v>3528</v>
      </c>
      <c r="L520" s="22" t="s">
        <v>4263</v>
      </c>
      <c r="M520" s="22" t="s">
        <v>4320</v>
      </c>
      <c r="N520" s="22" t="s">
        <v>2075</v>
      </c>
      <c r="O520" s="20"/>
      <c r="P520" s="246" t="s">
        <v>2283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2075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3331</v>
      </c>
      <c r="D521" s="18" t="s">
        <v>2221</v>
      </c>
      <c r="E521" s="29" t="s">
        <v>2246</v>
      </c>
      <c r="F521" s="29" t="s">
        <v>2246</v>
      </c>
      <c r="G521" s="31">
        <v>0</v>
      </c>
      <c r="H521" s="31">
        <v>0</v>
      </c>
      <c r="I521" s="23" t="s">
        <v>2224</v>
      </c>
      <c r="J521" s="23" t="s">
        <v>1275</v>
      </c>
      <c r="K521" s="24" t="s">
        <v>3528</v>
      </c>
      <c r="L521" s="22" t="s">
        <v>4263</v>
      </c>
      <c r="M521" s="22" t="s">
        <v>4320</v>
      </c>
      <c r="N521" s="22" t="s">
        <v>2075</v>
      </c>
      <c r="O521" s="20"/>
      <c r="P521" s="246" t="s">
        <v>2284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2075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3331</v>
      </c>
      <c r="D522" s="18" t="s">
        <v>2222</v>
      </c>
      <c r="E522" s="29" t="s">
        <v>2247</v>
      </c>
      <c r="F522" s="29" t="s">
        <v>2247</v>
      </c>
      <c r="G522" s="30">
        <v>0</v>
      </c>
      <c r="H522" s="30">
        <v>0</v>
      </c>
      <c r="I522" s="23" t="s">
        <v>2224</v>
      </c>
      <c r="J522" s="23" t="s">
        <v>1275</v>
      </c>
      <c r="K522" s="24" t="s">
        <v>3528</v>
      </c>
      <c r="L522" s="22" t="s">
        <v>4263</v>
      </c>
      <c r="M522" s="22" t="s">
        <v>4320</v>
      </c>
      <c r="N522" s="22" t="s">
        <v>2075</v>
      </c>
      <c r="O522" s="20"/>
      <c r="P522" s="246" t="s">
        <v>2285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2075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3331</v>
      </c>
      <c r="D523" s="18" t="s">
        <v>2223</v>
      </c>
      <c r="E523" s="29" t="s">
        <v>2248</v>
      </c>
      <c r="F523" s="29" t="s">
        <v>2248</v>
      </c>
      <c r="G523" s="30">
        <v>0</v>
      </c>
      <c r="H523" s="30">
        <v>0</v>
      </c>
      <c r="I523" s="23" t="s">
        <v>2224</v>
      </c>
      <c r="J523" s="23" t="s">
        <v>1275</v>
      </c>
      <c r="K523" s="24" t="s">
        <v>3528</v>
      </c>
      <c r="L523" s="22" t="s">
        <v>4263</v>
      </c>
      <c r="M523" s="22" t="s">
        <v>4320</v>
      </c>
      <c r="N523" s="22" t="s">
        <v>2075</v>
      </c>
      <c r="O523" s="20"/>
      <c r="P523" s="246" t="s">
        <v>2286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2075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3331</v>
      </c>
      <c r="D524" s="18" t="s">
        <v>2429</v>
      </c>
      <c r="E524" s="29" t="s">
        <v>2430</v>
      </c>
      <c r="F524" s="29" t="s">
        <v>2430</v>
      </c>
      <c r="G524" s="30">
        <v>0</v>
      </c>
      <c r="H524" s="30">
        <v>0</v>
      </c>
      <c r="I524" s="23" t="s">
        <v>2224</v>
      </c>
      <c r="J524" s="23" t="s">
        <v>1275</v>
      </c>
      <c r="K524" s="24" t="s">
        <v>3528</v>
      </c>
      <c r="L524" s="22" t="s">
        <v>4263</v>
      </c>
      <c r="M524" s="22" t="s">
        <v>4320</v>
      </c>
      <c r="N524" s="22" t="s">
        <v>2075</v>
      </c>
      <c r="O524" s="20"/>
      <c r="P524" s="246" t="s">
        <v>2431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2075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3331</v>
      </c>
      <c r="D525" s="18" t="s">
        <v>4240</v>
      </c>
      <c r="E525" s="29" t="s">
        <v>4241</v>
      </c>
      <c r="F525" s="29" t="s">
        <v>4241</v>
      </c>
      <c r="G525" s="30">
        <v>0</v>
      </c>
      <c r="H525" s="30">
        <v>0</v>
      </c>
      <c r="I525" s="23" t="s">
        <v>2224</v>
      </c>
      <c r="J525" s="23" t="s">
        <v>1275</v>
      </c>
      <c r="K525" s="24" t="s">
        <v>3528</v>
      </c>
      <c r="L525" s="22" t="s">
        <v>4263</v>
      </c>
      <c r="M525" s="22" t="s">
        <v>4320</v>
      </c>
      <c r="N525" s="22" t="s">
        <v>2075</v>
      </c>
      <c r="O525" s="20"/>
      <c r="P525" s="246" t="s">
        <v>4249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2075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3331</v>
      </c>
      <c r="D526" s="18" t="s">
        <v>4386</v>
      </c>
      <c r="E526" s="29" t="s">
        <v>4387</v>
      </c>
      <c r="F526" s="29" t="s">
        <v>4387</v>
      </c>
      <c r="G526" s="30">
        <v>0</v>
      </c>
      <c r="H526" s="30">
        <v>0</v>
      </c>
      <c r="I526" s="23" t="s">
        <v>2224</v>
      </c>
      <c r="J526" s="23" t="s">
        <v>1275</v>
      </c>
      <c r="K526" s="24" t="s">
        <v>3528</v>
      </c>
      <c r="L526" s="22" t="s">
        <v>4263</v>
      </c>
      <c r="M526" s="22" t="s">
        <v>4320</v>
      </c>
      <c r="N526" s="22" t="s">
        <v>2075</v>
      </c>
      <c r="O526" s="20"/>
      <c r="P526" s="246" t="s">
        <v>4388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2075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3331</v>
      </c>
      <c r="D527" s="18" t="s">
        <v>5041</v>
      </c>
      <c r="E527" s="29" t="s">
        <v>6090</v>
      </c>
      <c r="F527" s="29" t="s">
        <v>6090</v>
      </c>
      <c r="G527" s="30">
        <v>0</v>
      </c>
      <c r="H527" s="30">
        <v>0</v>
      </c>
      <c r="I527" s="23" t="s">
        <v>2224</v>
      </c>
      <c r="J527" s="23" t="s">
        <v>1275</v>
      </c>
      <c r="K527" s="24" t="s">
        <v>3528</v>
      </c>
      <c r="L527" s="22" t="s">
        <v>4263</v>
      </c>
      <c r="M527" s="22" t="s">
        <v>4320</v>
      </c>
      <c r="N527" s="22" t="s">
        <v>2075</v>
      </c>
      <c r="O527" s="20"/>
      <c r="P527" s="246" t="s">
        <v>5043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2075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3331</v>
      </c>
      <c r="D528" s="54" t="s">
        <v>5949</v>
      </c>
      <c r="E528" s="72" t="s">
        <v>5936</v>
      </c>
      <c r="F528" s="72" t="s">
        <v>5936</v>
      </c>
      <c r="G528" s="100">
        <v>0</v>
      </c>
      <c r="H528" s="100">
        <v>0</v>
      </c>
      <c r="I528" s="23" t="s">
        <v>2224</v>
      </c>
      <c r="J528" s="23" t="s">
        <v>1275</v>
      </c>
      <c r="K528" s="24" t="s">
        <v>3528</v>
      </c>
      <c r="L528" s="22" t="s">
        <v>4263</v>
      </c>
      <c r="M528" s="22" t="s">
        <v>4320</v>
      </c>
      <c r="N528" s="22" t="s">
        <v>2075</v>
      </c>
      <c r="O528" s="11"/>
      <c r="P528" s="246" t="s">
        <v>5962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2075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3331</v>
      </c>
      <c r="D529" s="54" t="s">
        <v>5950</v>
      </c>
      <c r="E529" s="72" t="s">
        <v>5937</v>
      </c>
      <c r="F529" s="72" t="s">
        <v>5937</v>
      </c>
      <c r="G529" s="100">
        <v>0</v>
      </c>
      <c r="H529" s="100">
        <v>0</v>
      </c>
      <c r="I529" s="23" t="s">
        <v>2224</v>
      </c>
      <c r="J529" s="23" t="s">
        <v>1275</v>
      </c>
      <c r="K529" s="24" t="s">
        <v>3528</v>
      </c>
      <c r="L529" s="22" t="s">
        <v>4263</v>
      </c>
      <c r="M529" s="22" t="s">
        <v>4320</v>
      </c>
      <c r="N529" s="22" t="s">
        <v>2075</v>
      </c>
      <c r="O529" s="11"/>
      <c r="P529" s="246" t="s">
        <v>5963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2075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3331</v>
      </c>
      <c r="D530" s="54" t="s">
        <v>5951</v>
      </c>
      <c r="E530" s="72" t="s">
        <v>5938</v>
      </c>
      <c r="F530" s="72" t="s">
        <v>5938</v>
      </c>
      <c r="G530" s="100">
        <v>0</v>
      </c>
      <c r="H530" s="100">
        <v>0</v>
      </c>
      <c r="I530" s="23" t="s">
        <v>2224</v>
      </c>
      <c r="J530" s="23" t="s">
        <v>1275</v>
      </c>
      <c r="K530" s="24" t="s">
        <v>3528</v>
      </c>
      <c r="L530" s="22" t="s">
        <v>4263</v>
      </c>
      <c r="M530" s="22" t="s">
        <v>4320</v>
      </c>
      <c r="N530" s="22" t="s">
        <v>2075</v>
      </c>
      <c r="O530" s="11"/>
      <c r="P530" s="246" t="s">
        <v>5964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2075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3331</v>
      </c>
      <c r="D531" s="54" t="s">
        <v>5975</v>
      </c>
      <c r="E531" s="72" t="s">
        <v>5976</v>
      </c>
      <c r="F531" s="72" t="s">
        <v>5976</v>
      </c>
      <c r="G531" s="100">
        <v>0</v>
      </c>
      <c r="H531" s="100">
        <v>0</v>
      </c>
      <c r="I531" s="23" t="s">
        <v>2224</v>
      </c>
      <c r="J531" s="23" t="s">
        <v>1275</v>
      </c>
      <c r="K531" s="24" t="s">
        <v>3528</v>
      </c>
      <c r="L531" s="22" t="s">
        <v>4263</v>
      </c>
      <c r="M531" s="22" t="s">
        <v>4320</v>
      </c>
      <c r="N531" s="22" t="s">
        <v>2075</v>
      </c>
      <c r="O531" s="11"/>
      <c r="P531" s="246" t="s">
        <v>5977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2075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3331</v>
      </c>
      <c r="D532" s="54" t="s">
        <v>5952</v>
      </c>
      <c r="E532" s="72" t="s">
        <v>5939</v>
      </c>
      <c r="F532" s="72" t="s">
        <v>5939</v>
      </c>
      <c r="G532" s="100">
        <v>0</v>
      </c>
      <c r="H532" s="100">
        <v>0</v>
      </c>
      <c r="I532" s="23" t="s">
        <v>2224</v>
      </c>
      <c r="J532" s="23" t="s">
        <v>1275</v>
      </c>
      <c r="K532" s="24" t="s">
        <v>3528</v>
      </c>
      <c r="L532" s="22" t="s">
        <v>4263</v>
      </c>
      <c r="M532" s="22" t="s">
        <v>4320</v>
      </c>
      <c r="N532" s="22" t="s">
        <v>2075</v>
      </c>
      <c r="O532" s="11"/>
      <c r="P532" s="246" t="s">
        <v>5965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2075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3331</v>
      </c>
      <c r="D533" s="54" t="s">
        <v>5953</v>
      </c>
      <c r="E533" s="72" t="s">
        <v>5940</v>
      </c>
      <c r="F533" s="72" t="s">
        <v>5940</v>
      </c>
      <c r="G533" s="100">
        <v>0</v>
      </c>
      <c r="H533" s="100">
        <v>0</v>
      </c>
      <c r="I533" s="23" t="s">
        <v>2224</v>
      </c>
      <c r="J533" s="23" t="s">
        <v>1275</v>
      </c>
      <c r="K533" s="24" t="s">
        <v>3528</v>
      </c>
      <c r="L533" s="22" t="s">
        <v>4263</v>
      </c>
      <c r="M533" s="22" t="s">
        <v>4320</v>
      </c>
      <c r="N533" s="22" t="s">
        <v>2075</v>
      </c>
      <c r="O533" s="11"/>
      <c r="P533" s="246" t="s">
        <v>5966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2075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3331</v>
      </c>
      <c r="D534" s="54" t="s">
        <v>5954</v>
      </c>
      <c r="E534" s="72" t="s">
        <v>5941</v>
      </c>
      <c r="F534" s="72" t="s">
        <v>5941</v>
      </c>
      <c r="G534" s="100">
        <v>0</v>
      </c>
      <c r="H534" s="100">
        <v>0</v>
      </c>
      <c r="I534" s="23" t="s">
        <v>2224</v>
      </c>
      <c r="J534" s="23" t="s">
        <v>1275</v>
      </c>
      <c r="K534" s="24" t="s">
        <v>3528</v>
      </c>
      <c r="L534" s="22" t="s">
        <v>4263</v>
      </c>
      <c r="M534" s="22" t="s">
        <v>4320</v>
      </c>
      <c r="N534" s="22" t="s">
        <v>2075</v>
      </c>
      <c r="O534" s="11"/>
      <c r="P534" s="246" t="s">
        <v>5967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2075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3331</v>
      </c>
      <c r="D535" s="54" t="s">
        <v>5979</v>
      </c>
      <c r="E535" s="72" t="s">
        <v>5978</v>
      </c>
      <c r="F535" s="72" t="s">
        <v>5978</v>
      </c>
      <c r="G535" s="100">
        <v>0</v>
      </c>
      <c r="H535" s="100">
        <v>0</v>
      </c>
      <c r="I535" s="23" t="s">
        <v>2224</v>
      </c>
      <c r="J535" s="23" t="s">
        <v>1275</v>
      </c>
      <c r="K535" s="24" t="s">
        <v>3528</v>
      </c>
      <c r="L535" s="22" t="s">
        <v>4263</v>
      </c>
      <c r="M535" s="22" t="s">
        <v>4320</v>
      </c>
      <c r="N535" s="22" t="s">
        <v>2075</v>
      </c>
      <c r="O535" s="11"/>
      <c r="P535" s="246" t="s">
        <v>5980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2075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3331</v>
      </c>
      <c r="D536" s="54" t="s">
        <v>5955</v>
      </c>
      <c r="E536" s="72" t="s">
        <v>5942</v>
      </c>
      <c r="F536" s="72" t="s">
        <v>5942</v>
      </c>
      <c r="G536" s="100">
        <v>0</v>
      </c>
      <c r="H536" s="100">
        <v>0</v>
      </c>
      <c r="I536" s="23" t="s">
        <v>2224</v>
      </c>
      <c r="J536" s="23" t="s">
        <v>1275</v>
      </c>
      <c r="K536" s="24" t="s">
        <v>3528</v>
      </c>
      <c r="L536" s="22" t="s">
        <v>4263</v>
      </c>
      <c r="M536" s="22" t="s">
        <v>4320</v>
      </c>
      <c r="N536" s="22" t="s">
        <v>2075</v>
      </c>
      <c r="O536" s="11"/>
      <c r="P536" s="246" t="s">
        <v>5968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2075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3331</v>
      </c>
      <c r="D537" s="54" t="s">
        <v>5981</v>
      </c>
      <c r="E537" s="72" t="s">
        <v>5982</v>
      </c>
      <c r="F537" s="72" t="s">
        <v>5982</v>
      </c>
      <c r="G537" s="100">
        <v>0</v>
      </c>
      <c r="H537" s="100">
        <v>0</v>
      </c>
      <c r="I537" s="23" t="s">
        <v>2224</v>
      </c>
      <c r="J537" s="23" t="s">
        <v>1275</v>
      </c>
      <c r="K537" s="24" t="s">
        <v>3528</v>
      </c>
      <c r="L537" s="22" t="s">
        <v>4263</v>
      </c>
      <c r="M537" s="22" t="s">
        <v>4320</v>
      </c>
      <c r="N537" s="22" t="s">
        <v>2075</v>
      </c>
      <c r="O537" s="11"/>
      <c r="P537" s="246" t="s">
        <v>5983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2075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3331</v>
      </c>
      <c r="D538" s="54" t="s">
        <v>5956</v>
      </c>
      <c r="E538" s="72" t="s">
        <v>5943</v>
      </c>
      <c r="F538" s="72" t="s">
        <v>5943</v>
      </c>
      <c r="G538" s="100">
        <v>0</v>
      </c>
      <c r="H538" s="100">
        <v>0</v>
      </c>
      <c r="I538" s="23" t="s">
        <v>2224</v>
      </c>
      <c r="J538" s="23" t="s">
        <v>1275</v>
      </c>
      <c r="K538" s="24" t="s">
        <v>3528</v>
      </c>
      <c r="L538" s="22" t="s">
        <v>4263</v>
      </c>
      <c r="M538" s="22" t="s">
        <v>4320</v>
      </c>
      <c r="N538" s="22" t="s">
        <v>2075</v>
      </c>
      <c r="O538" s="11"/>
      <c r="P538" s="246" t="s">
        <v>5969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2075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3331</v>
      </c>
      <c r="D539" s="54" t="s">
        <v>5957</v>
      </c>
      <c r="E539" s="72" t="s">
        <v>5944</v>
      </c>
      <c r="F539" s="72" t="s">
        <v>5944</v>
      </c>
      <c r="G539" s="100">
        <v>0</v>
      </c>
      <c r="H539" s="100">
        <v>0</v>
      </c>
      <c r="I539" s="23" t="s">
        <v>2224</v>
      </c>
      <c r="J539" s="23" t="s">
        <v>1275</v>
      </c>
      <c r="K539" s="24" t="s">
        <v>3528</v>
      </c>
      <c r="L539" s="22" t="s">
        <v>4263</v>
      </c>
      <c r="M539" s="22" t="s">
        <v>4320</v>
      </c>
      <c r="N539" s="22" t="s">
        <v>2075</v>
      </c>
      <c r="O539" s="11"/>
      <c r="P539" s="246" t="s">
        <v>5970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2075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3331</v>
      </c>
      <c r="D540" s="54" t="s">
        <v>5958</v>
      </c>
      <c r="E540" s="72" t="s">
        <v>5945</v>
      </c>
      <c r="F540" s="72" t="s">
        <v>5945</v>
      </c>
      <c r="G540" s="100">
        <v>0</v>
      </c>
      <c r="H540" s="100">
        <v>0</v>
      </c>
      <c r="I540" s="23" t="s">
        <v>2224</v>
      </c>
      <c r="J540" s="23" t="s">
        <v>1275</v>
      </c>
      <c r="K540" s="24" t="s">
        <v>3528</v>
      </c>
      <c r="L540" s="22" t="s">
        <v>4263</v>
      </c>
      <c r="M540" s="22" t="s">
        <v>4320</v>
      </c>
      <c r="N540" s="22" t="s">
        <v>2075</v>
      </c>
      <c r="O540" s="11"/>
      <c r="P540" s="246" t="s">
        <v>5971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2075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3331</v>
      </c>
      <c r="D541" s="54" t="s">
        <v>5959</v>
      </c>
      <c r="E541" s="72" t="s">
        <v>5946</v>
      </c>
      <c r="F541" s="72" t="s">
        <v>5946</v>
      </c>
      <c r="G541" s="100">
        <v>0</v>
      </c>
      <c r="H541" s="100">
        <v>0</v>
      </c>
      <c r="I541" s="23" t="s">
        <v>2224</v>
      </c>
      <c r="J541" s="23" t="s">
        <v>1275</v>
      </c>
      <c r="K541" s="24" t="s">
        <v>3528</v>
      </c>
      <c r="L541" s="22" t="s">
        <v>4263</v>
      </c>
      <c r="M541" s="22" t="s">
        <v>4320</v>
      </c>
      <c r="N541" s="22" t="s">
        <v>2075</v>
      </c>
      <c r="O541" s="11"/>
      <c r="P541" s="246" t="s">
        <v>5972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2075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3331</v>
      </c>
      <c r="D542" s="54" t="s">
        <v>5960</v>
      </c>
      <c r="E542" s="72" t="s">
        <v>5947</v>
      </c>
      <c r="F542" s="72" t="s">
        <v>5947</v>
      </c>
      <c r="G542" s="100">
        <v>0</v>
      </c>
      <c r="H542" s="100">
        <v>0</v>
      </c>
      <c r="I542" s="23" t="s">
        <v>2224</v>
      </c>
      <c r="J542" s="23" t="s">
        <v>1275</v>
      </c>
      <c r="K542" s="24" t="s">
        <v>3528</v>
      </c>
      <c r="L542" s="22" t="s">
        <v>4263</v>
      </c>
      <c r="M542" s="22" t="s">
        <v>4320</v>
      </c>
      <c r="N542" s="22" t="s">
        <v>2075</v>
      </c>
      <c r="O542" s="11"/>
      <c r="P542" s="246" t="s">
        <v>5973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2075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3331</v>
      </c>
      <c r="D543" s="54" t="s">
        <v>5961</v>
      </c>
      <c r="E543" s="72" t="s">
        <v>5948</v>
      </c>
      <c r="F543" s="72" t="s">
        <v>5948</v>
      </c>
      <c r="G543" s="100">
        <v>0</v>
      </c>
      <c r="H543" s="100">
        <v>0</v>
      </c>
      <c r="I543" s="23" t="s">
        <v>2224</v>
      </c>
      <c r="J543" s="23" t="s">
        <v>1275</v>
      </c>
      <c r="K543" s="24" t="s">
        <v>3528</v>
      </c>
      <c r="L543" s="22" t="s">
        <v>4263</v>
      </c>
      <c r="M543" s="22" t="s">
        <v>4320</v>
      </c>
      <c r="N543" s="22" t="s">
        <v>2075</v>
      </c>
      <c r="O543" s="11"/>
      <c r="P543" s="246" t="s">
        <v>5974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2075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3331</v>
      </c>
      <c r="D544" s="54" t="s">
        <v>6085</v>
      </c>
      <c r="E544" s="72" t="s">
        <v>6091</v>
      </c>
      <c r="F544" s="72" t="s">
        <v>6091</v>
      </c>
      <c r="G544" s="100">
        <v>0</v>
      </c>
      <c r="H544" s="100">
        <v>0</v>
      </c>
      <c r="I544" s="23" t="s">
        <v>2224</v>
      </c>
      <c r="J544" s="23" t="s">
        <v>1275</v>
      </c>
      <c r="K544" s="24" t="s">
        <v>3528</v>
      </c>
      <c r="L544" s="22" t="s">
        <v>4263</v>
      </c>
      <c r="M544" s="22" t="s">
        <v>4320</v>
      </c>
      <c r="N544" s="22" t="s">
        <v>2075</v>
      </c>
      <c r="O544" s="11"/>
      <c r="P544" s="246" t="s">
        <v>6088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2075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3514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1275</v>
      </c>
      <c r="K545" s="57" t="s">
        <v>3528</v>
      </c>
      <c r="L545" s="11" t="s">
        <v>4263</v>
      </c>
      <c r="M545" s="22" t="s">
        <v>4320</v>
      </c>
      <c r="N545" s="22" t="s">
        <v>2075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2075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3514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1275</v>
      </c>
      <c r="K546" s="57" t="s">
        <v>3528</v>
      </c>
      <c r="L546" s="11" t="s">
        <v>4263</v>
      </c>
      <c r="M546" s="22" t="s">
        <v>4320</v>
      </c>
      <c r="N546" s="22" t="s">
        <v>2075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2075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3514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1275</v>
      </c>
      <c r="K547" s="57" t="s">
        <v>3528</v>
      </c>
      <c r="L547" s="11" t="s">
        <v>4263</v>
      </c>
      <c r="M547" s="22" t="s">
        <v>4320</v>
      </c>
      <c r="N547" s="22" t="s">
        <v>2075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2075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2075</v>
      </c>
      <c r="O548" s="17"/>
      <c r="P548" s="246" t="s">
        <v>2075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2075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2075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2075</v>
      </c>
      <c r="O549" s="17"/>
      <c r="P549" s="246" t="s">
        <v>2075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2075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2469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2075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2075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3515</v>
      </c>
      <c r="D551" s="144" t="s">
        <v>927</v>
      </c>
      <c r="E551" s="139" t="s">
        <v>446</v>
      </c>
      <c r="F551" s="139" t="s">
        <v>446</v>
      </c>
      <c r="G551" s="145">
        <v>0</v>
      </c>
      <c r="H551" s="145">
        <v>0</v>
      </c>
      <c r="I551" s="139" t="s">
        <v>2305</v>
      </c>
      <c r="J551" s="139" t="s">
        <v>1276</v>
      </c>
      <c r="K551" s="146" t="s">
        <v>3528</v>
      </c>
      <c r="L551" s="147" t="s">
        <v>4263</v>
      </c>
      <c r="M551" s="147" t="s">
        <v>4320</v>
      </c>
      <c r="N551" s="22" t="s">
        <v>2075</v>
      </c>
      <c r="O551" s="22" t="s">
        <v>2584</v>
      </c>
      <c r="P551" s="246" t="s">
        <v>1976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2453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3515</v>
      </c>
      <c r="D552" s="144" t="s">
        <v>928</v>
      </c>
      <c r="E552" s="139" t="s">
        <v>447</v>
      </c>
      <c r="F552" s="139" t="s">
        <v>447</v>
      </c>
      <c r="G552" s="145">
        <v>0</v>
      </c>
      <c r="H552" s="145">
        <v>0</v>
      </c>
      <c r="I552" s="139" t="s">
        <v>2305</v>
      </c>
      <c r="J552" s="139" t="s">
        <v>1276</v>
      </c>
      <c r="K552" s="146" t="s">
        <v>3528</v>
      </c>
      <c r="L552" s="147" t="s">
        <v>4263</v>
      </c>
      <c r="M552" s="147" t="s">
        <v>4320</v>
      </c>
      <c r="N552" s="22" t="s">
        <v>2075</v>
      </c>
      <c r="O552" s="22" t="s">
        <v>2585</v>
      </c>
      <c r="P552" s="246" t="s">
        <v>1977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2453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3515</v>
      </c>
      <c r="D553" s="144" t="s">
        <v>929</v>
      </c>
      <c r="E553" s="139" t="s">
        <v>448</v>
      </c>
      <c r="F553" s="139" t="s">
        <v>448</v>
      </c>
      <c r="G553" s="145">
        <v>0</v>
      </c>
      <c r="H553" s="145">
        <v>0</v>
      </c>
      <c r="I553" s="139" t="s">
        <v>2305</v>
      </c>
      <c r="J553" s="139" t="s">
        <v>1276</v>
      </c>
      <c r="K553" s="146" t="s">
        <v>3528</v>
      </c>
      <c r="L553" s="147" t="s">
        <v>4263</v>
      </c>
      <c r="M553" s="147" t="s">
        <v>4320</v>
      </c>
      <c r="N553" s="22" t="s">
        <v>2075</v>
      </c>
      <c r="O553" s="22" t="s">
        <v>2586</v>
      </c>
      <c r="P553" s="246" t="s">
        <v>1978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2453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3515</v>
      </c>
      <c r="D554" s="144" t="s">
        <v>926</v>
      </c>
      <c r="E554" s="139" t="s">
        <v>442</v>
      </c>
      <c r="F554" s="139" t="s">
        <v>442</v>
      </c>
      <c r="G554" s="145">
        <v>0</v>
      </c>
      <c r="H554" s="145">
        <v>0</v>
      </c>
      <c r="I554" s="139" t="s">
        <v>2305</v>
      </c>
      <c r="J554" s="139" t="s">
        <v>1276</v>
      </c>
      <c r="K554" s="146" t="s">
        <v>3528</v>
      </c>
      <c r="L554" s="147" t="s">
        <v>4263</v>
      </c>
      <c r="M554" s="147" t="s">
        <v>4320</v>
      </c>
      <c r="N554" s="22" t="s">
        <v>2075</v>
      </c>
      <c r="O554" s="22" t="s">
        <v>2587</v>
      </c>
      <c r="P554" s="246" t="s">
        <v>1979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2453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3515</v>
      </c>
      <c r="D555" s="144" t="s">
        <v>922</v>
      </c>
      <c r="E555" s="139" t="s">
        <v>313</v>
      </c>
      <c r="F555" s="139" t="s">
        <v>313</v>
      </c>
      <c r="G555" s="145">
        <v>0</v>
      </c>
      <c r="H555" s="145">
        <v>0</v>
      </c>
      <c r="I555" s="139" t="s">
        <v>2305</v>
      </c>
      <c r="J555" s="139" t="s">
        <v>1276</v>
      </c>
      <c r="K555" s="146" t="s">
        <v>3528</v>
      </c>
      <c r="L555" s="147" t="s">
        <v>4263</v>
      </c>
      <c r="M555" s="147" t="s">
        <v>4320</v>
      </c>
      <c r="N555" s="22" t="s">
        <v>2075</v>
      </c>
      <c r="O555" s="22" t="s">
        <v>2588</v>
      </c>
      <c r="P555" s="246" t="s">
        <v>1980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2453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3515</v>
      </c>
      <c r="D556" s="144" t="s">
        <v>923</v>
      </c>
      <c r="E556" s="139" t="s">
        <v>314</v>
      </c>
      <c r="F556" s="139" t="s">
        <v>314</v>
      </c>
      <c r="G556" s="145">
        <v>0</v>
      </c>
      <c r="H556" s="145">
        <v>0</v>
      </c>
      <c r="I556" s="139" t="s">
        <v>2305</v>
      </c>
      <c r="J556" s="139" t="s">
        <v>1276</v>
      </c>
      <c r="K556" s="146" t="s">
        <v>3528</v>
      </c>
      <c r="L556" s="147" t="s">
        <v>4263</v>
      </c>
      <c r="M556" s="147" t="s">
        <v>4320</v>
      </c>
      <c r="N556" s="22" t="s">
        <v>2075</v>
      </c>
      <c r="O556" s="22" t="s">
        <v>2589</v>
      </c>
      <c r="P556" s="246" t="s">
        <v>1981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2453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3515</v>
      </c>
      <c r="D557" s="144" t="s">
        <v>924</v>
      </c>
      <c r="E557" s="139" t="s">
        <v>315</v>
      </c>
      <c r="F557" s="139" t="s">
        <v>315</v>
      </c>
      <c r="G557" s="145">
        <v>0</v>
      </c>
      <c r="H557" s="145">
        <v>0</v>
      </c>
      <c r="I557" s="139" t="s">
        <v>2305</v>
      </c>
      <c r="J557" s="139" t="s">
        <v>1276</v>
      </c>
      <c r="K557" s="146" t="s">
        <v>3528</v>
      </c>
      <c r="L557" s="147" t="s">
        <v>4263</v>
      </c>
      <c r="M557" s="147" t="s">
        <v>4320</v>
      </c>
      <c r="N557" s="22" t="s">
        <v>2075</v>
      </c>
      <c r="O557" s="22" t="s">
        <v>2590</v>
      </c>
      <c r="P557" s="246" t="s">
        <v>1982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2453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3515</v>
      </c>
      <c r="D558" s="144" t="s">
        <v>925</v>
      </c>
      <c r="E558" s="139" t="s">
        <v>316</v>
      </c>
      <c r="F558" s="139" t="s">
        <v>316</v>
      </c>
      <c r="G558" s="145">
        <v>0</v>
      </c>
      <c r="H558" s="145">
        <v>0</v>
      </c>
      <c r="I558" s="139" t="s">
        <v>2305</v>
      </c>
      <c r="J558" s="139" t="s">
        <v>1276</v>
      </c>
      <c r="K558" s="146" t="s">
        <v>3528</v>
      </c>
      <c r="L558" s="147" t="s">
        <v>4263</v>
      </c>
      <c r="M558" s="147" t="s">
        <v>4320</v>
      </c>
      <c r="N558" s="22" t="s">
        <v>2075</v>
      </c>
      <c r="O558" s="22" t="s">
        <v>2591</v>
      </c>
      <c r="P558" s="246" t="s">
        <v>1983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2453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3515</v>
      </c>
      <c r="D559" s="144" t="s">
        <v>918</v>
      </c>
      <c r="E559" s="139" t="s">
        <v>154</v>
      </c>
      <c r="F559" s="139" t="s">
        <v>154</v>
      </c>
      <c r="G559" s="148">
        <v>0</v>
      </c>
      <c r="H559" s="148">
        <v>0</v>
      </c>
      <c r="I559" s="139" t="s">
        <v>2305</v>
      </c>
      <c r="J559" s="139" t="s">
        <v>1276</v>
      </c>
      <c r="K559" s="146" t="s">
        <v>3528</v>
      </c>
      <c r="L559" s="147" t="s">
        <v>4263</v>
      </c>
      <c r="M559" s="147" t="s">
        <v>4320</v>
      </c>
      <c r="N559" s="22" t="s">
        <v>2075</v>
      </c>
      <c r="O559" s="22" t="s">
        <v>2592</v>
      </c>
      <c r="P559" s="246" t="s">
        <v>1984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2453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3515</v>
      </c>
      <c r="D560" s="144" t="s">
        <v>915</v>
      </c>
      <c r="E560" s="139" t="s">
        <v>128</v>
      </c>
      <c r="F560" s="139" t="s">
        <v>128</v>
      </c>
      <c r="G560" s="148">
        <v>0</v>
      </c>
      <c r="H560" s="148">
        <v>0</v>
      </c>
      <c r="I560" s="139" t="s">
        <v>2305</v>
      </c>
      <c r="J560" s="139" t="s">
        <v>1276</v>
      </c>
      <c r="K560" s="146" t="s">
        <v>3528</v>
      </c>
      <c r="L560" s="147" t="s">
        <v>4263</v>
      </c>
      <c r="M560" s="147" t="s">
        <v>4320</v>
      </c>
      <c r="N560" s="22" t="s">
        <v>2075</v>
      </c>
      <c r="O560" s="18" t="s">
        <v>2593</v>
      </c>
      <c r="P560" s="246" t="s">
        <v>1985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2453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3515</v>
      </c>
      <c r="D561" s="144" t="s">
        <v>916</v>
      </c>
      <c r="E561" s="139" t="s">
        <v>139</v>
      </c>
      <c r="F561" s="139" t="s">
        <v>139</v>
      </c>
      <c r="G561" s="148">
        <v>0</v>
      </c>
      <c r="H561" s="148">
        <v>0</v>
      </c>
      <c r="I561" s="139" t="s">
        <v>2305</v>
      </c>
      <c r="J561" s="139" t="s">
        <v>1276</v>
      </c>
      <c r="K561" s="146" t="s">
        <v>3528</v>
      </c>
      <c r="L561" s="147" t="s">
        <v>4263</v>
      </c>
      <c r="M561" s="147" t="s">
        <v>4320</v>
      </c>
      <c r="N561" s="22" t="s">
        <v>2075</v>
      </c>
      <c r="O561" s="18" t="s">
        <v>2594</v>
      </c>
      <c r="P561" s="246" t="s">
        <v>1986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2453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3515</v>
      </c>
      <c r="D562" s="144" t="s">
        <v>917</v>
      </c>
      <c r="E562" s="139" t="s">
        <v>146</v>
      </c>
      <c r="F562" s="139" t="s">
        <v>146</v>
      </c>
      <c r="G562" s="148">
        <v>0</v>
      </c>
      <c r="H562" s="148">
        <v>0</v>
      </c>
      <c r="I562" s="139" t="s">
        <v>2305</v>
      </c>
      <c r="J562" s="139" t="s">
        <v>1276</v>
      </c>
      <c r="K562" s="146" t="s">
        <v>3528</v>
      </c>
      <c r="L562" s="147" t="s">
        <v>4263</v>
      </c>
      <c r="M562" s="147" t="s">
        <v>4320</v>
      </c>
      <c r="N562" s="22" t="s">
        <v>2075</v>
      </c>
      <c r="O562" s="18" t="s">
        <v>2471</v>
      </c>
      <c r="P562" s="246" t="s">
        <v>1987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2453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3515</v>
      </c>
      <c r="D563" s="144" t="s">
        <v>932</v>
      </c>
      <c r="E563" s="139" t="s">
        <v>752</v>
      </c>
      <c r="F563" s="139" t="s">
        <v>752</v>
      </c>
      <c r="G563" s="148">
        <v>0</v>
      </c>
      <c r="H563" s="148">
        <v>0</v>
      </c>
      <c r="I563" s="139" t="s">
        <v>1</v>
      </c>
      <c r="J563" s="139" t="s">
        <v>1276</v>
      </c>
      <c r="K563" s="146" t="s">
        <v>3528</v>
      </c>
      <c r="L563" s="147" t="s">
        <v>4263</v>
      </c>
      <c r="M563" s="147" t="s">
        <v>4320</v>
      </c>
      <c r="N563" s="22" t="s">
        <v>2075</v>
      </c>
      <c r="O563" s="18"/>
      <c r="P563" s="246" t="s">
        <v>932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2453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3515</v>
      </c>
      <c r="D564" s="144" t="s">
        <v>2595</v>
      </c>
      <c r="E564" s="140" t="s">
        <v>474</v>
      </c>
      <c r="F564" s="140" t="s">
        <v>424</v>
      </c>
      <c r="G564" s="149">
        <v>0</v>
      </c>
      <c r="H564" s="149">
        <v>0</v>
      </c>
      <c r="I564" s="139" t="s">
        <v>1</v>
      </c>
      <c r="J564" s="139" t="s">
        <v>1276</v>
      </c>
      <c r="K564" s="146" t="s">
        <v>3528</v>
      </c>
      <c r="L564" s="147" t="s">
        <v>4263</v>
      </c>
      <c r="M564" s="147" t="s">
        <v>4320</v>
      </c>
      <c r="N564" s="22" t="s">
        <v>2075</v>
      </c>
      <c r="O564" s="11"/>
      <c r="P564" s="246" t="s">
        <v>2595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2075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3515</v>
      </c>
      <c r="D565" s="144" t="s">
        <v>2596</v>
      </c>
      <c r="E565" s="140" t="s">
        <v>474</v>
      </c>
      <c r="F565" s="140" t="s">
        <v>425</v>
      </c>
      <c r="G565" s="149">
        <v>0</v>
      </c>
      <c r="H565" s="149">
        <v>0</v>
      </c>
      <c r="I565" s="139" t="s">
        <v>1</v>
      </c>
      <c r="J565" s="139" t="s">
        <v>1276</v>
      </c>
      <c r="K565" s="146" t="s">
        <v>3528</v>
      </c>
      <c r="L565" s="147" t="s">
        <v>4263</v>
      </c>
      <c r="M565" s="147" t="s">
        <v>4320</v>
      </c>
      <c r="N565" s="22" t="s">
        <v>2075</v>
      </c>
      <c r="O565" s="11"/>
      <c r="P565" s="246" t="s">
        <v>2596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2075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3515</v>
      </c>
      <c r="D566" s="144" t="s">
        <v>2597</v>
      </c>
      <c r="E566" s="140" t="s">
        <v>474</v>
      </c>
      <c r="F566" s="140" t="s">
        <v>426</v>
      </c>
      <c r="G566" s="149">
        <v>0</v>
      </c>
      <c r="H566" s="149">
        <v>0</v>
      </c>
      <c r="I566" s="139" t="s">
        <v>1</v>
      </c>
      <c r="J566" s="139" t="s">
        <v>1276</v>
      </c>
      <c r="K566" s="146" t="s">
        <v>3528</v>
      </c>
      <c r="L566" s="147" t="s">
        <v>4263</v>
      </c>
      <c r="M566" s="147" t="s">
        <v>4320</v>
      </c>
      <c r="N566" s="22" t="s">
        <v>2075</v>
      </c>
      <c r="O566" s="11"/>
      <c r="P566" s="246" t="s">
        <v>2597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2075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3515</v>
      </c>
      <c r="D567" s="144" t="s">
        <v>2598</v>
      </c>
      <c r="E567" s="140" t="s">
        <v>474</v>
      </c>
      <c r="F567" s="140" t="s">
        <v>427</v>
      </c>
      <c r="G567" s="149">
        <v>0</v>
      </c>
      <c r="H567" s="149">
        <v>0</v>
      </c>
      <c r="I567" s="139" t="s">
        <v>1</v>
      </c>
      <c r="J567" s="139" t="s">
        <v>1276</v>
      </c>
      <c r="K567" s="146" t="s">
        <v>3528</v>
      </c>
      <c r="L567" s="147" t="s">
        <v>4263</v>
      </c>
      <c r="M567" s="147" t="s">
        <v>4320</v>
      </c>
      <c r="N567" s="22" t="s">
        <v>2075</v>
      </c>
      <c r="O567" s="11"/>
      <c r="P567" s="246" t="s">
        <v>2598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2075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3515</v>
      </c>
      <c r="D568" s="144" t="s">
        <v>2599</v>
      </c>
      <c r="E568" s="140" t="s">
        <v>474</v>
      </c>
      <c r="F568" s="140" t="s">
        <v>428</v>
      </c>
      <c r="G568" s="149">
        <v>0</v>
      </c>
      <c r="H568" s="149">
        <v>0</v>
      </c>
      <c r="I568" s="139" t="s">
        <v>1</v>
      </c>
      <c r="J568" s="139" t="s">
        <v>1276</v>
      </c>
      <c r="K568" s="146" t="s">
        <v>3528</v>
      </c>
      <c r="L568" s="147" t="s">
        <v>4263</v>
      </c>
      <c r="M568" s="147" t="s">
        <v>4320</v>
      </c>
      <c r="N568" s="22" t="s">
        <v>2075</v>
      </c>
      <c r="O568" s="11"/>
      <c r="P568" s="246" t="s">
        <v>2599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2075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3515</v>
      </c>
      <c r="D569" s="144" t="s">
        <v>2600</v>
      </c>
      <c r="E569" s="140" t="s">
        <v>474</v>
      </c>
      <c r="F569" s="140" t="s">
        <v>429</v>
      </c>
      <c r="G569" s="149">
        <v>0</v>
      </c>
      <c r="H569" s="149">
        <v>0</v>
      </c>
      <c r="I569" s="139" t="s">
        <v>1</v>
      </c>
      <c r="J569" s="139" t="s">
        <v>1276</v>
      </c>
      <c r="K569" s="146" t="s">
        <v>3528</v>
      </c>
      <c r="L569" s="147" t="s">
        <v>4263</v>
      </c>
      <c r="M569" s="147" t="s">
        <v>4320</v>
      </c>
      <c r="N569" s="22" t="s">
        <v>2075</v>
      </c>
      <c r="O569" s="11"/>
      <c r="P569" s="246" t="s">
        <v>2600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2075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3515</v>
      </c>
      <c r="D570" s="144" t="s">
        <v>2601</v>
      </c>
      <c r="E570" s="140" t="s">
        <v>474</v>
      </c>
      <c r="F570" s="140" t="s">
        <v>430</v>
      </c>
      <c r="G570" s="149">
        <v>0</v>
      </c>
      <c r="H570" s="149">
        <v>0</v>
      </c>
      <c r="I570" s="139" t="s">
        <v>1</v>
      </c>
      <c r="J570" s="139" t="s">
        <v>1276</v>
      </c>
      <c r="K570" s="146" t="s">
        <v>3528</v>
      </c>
      <c r="L570" s="147" t="s">
        <v>4263</v>
      </c>
      <c r="M570" s="147" t="s">
        <v>4320</v>
      </c>
      <c r="N570" s="22" t="s">
        <v>2075</v>
      </c>
      <c r="O570" s="11"/>
      <c r="P570" s="246" t="s">
        <v>2601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2075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3515</v>
      </c>
      <c r="D571" s="144" t="s">
        <v>2602</v>
      </c>
      <c r="E571" s="140" t="s">
        <v>474</v>
      </c>
      <c r="F571" s="140" t="s">
        <v>431</v>
      </c>
      <c r="G571" s="149">
        <v>0</v>
      </c>
      <c r="H571" s="149">
        <v>0</v>
      </c>
      <c r="I571" s="139" t="s">
        <v>1</v>
      </c>
      <c r="J571" s="139" t="s">
        <v>1276</v>
      </c>
      <c r="K571" s="146" t="s">
        <v>3528</v>
      </c>
      <c r="L571" s="147" t="s">
        <v>4263</v>
      </c>
      <c r="M571" s="147" t="s">
        <v>4320</v>
      </c>
      <c r="N571" s="22" t="s">
        <v>2075</v>
      </c>
      <c r="O571" s="11"/>
      <c r="P571" s="246" t="s">
        <v>2602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2075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3515</v>
      </c>
      <c r="D572" s="144" t="s">
        <v>2603</v>
      </c>
      <c r="E572" s="139" t="s">
        <v>474</v>
      </c>
      <c r="F572" s="139" t="s">
        <v>432</v>
      </c>
      <c r="G572" s="148">
        <v>0</v>
      </c>
      <c r="H572" s="148">
        <v>0</v>
      </c>
      <c r="I572" s="139" t="s">
        <v>1</v>
      </c>
      <c r="J572" s="139" t="s">
        <v>1276</v>
      </c>
      <c r="K572" s="146" t="s">
        <v>3528</v>
      </c>
      <c r="L572" s="147" t="s">
        <v>4263</v>
      </c>
      <c r="M572" s="147" t="s">
        <v>4320</v>
      </c>
      <c r="N572" s="22" t="s">
        <v>2075</v>
      </c>
      <c r="O572" s="22"/>
      <c r="P572" s="246" t="s">
        <v>2603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2075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3515</v>
      </c>
      <c r="D573" s="144" t="s">
        <v>2604</v>
      </c>
      <c r="E573" s="139" t="s">
        <v>474</v>
      </c>
      <c r="F573" s="139" t="s">
        <v>433</v>
      </c>
      <c r="G573" s="150">
        <v>0</v>
      </c>
      <c r="H573" s="150">
        <v>0</v>
      </c>
      <c r="I573" s="139" t="s">
        <v>1</v>
      </c>
      <c r="J573" s="139" t="s">
        <v>1276</v>
      </c>
      <c r="K573" s="146" t="s">
        <v>3528</v>
      </c>
      <c r="L573" s="147" t="s">
        <v>4263</v>
      </c>
      <c r="M573" s="147" t="s">
        <v>4320</v>
      </c>
      <c r="N573" s="22" t="s">
        <v>2075</v>
      </c>
      <c r="O573" s="22"/>
      <c r="P573" s="246" t="s">
        <v>2604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2075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3515</v>
      </c>
      <c r="D574" s="144" t="s">
        <v>2605</v>
      </c>
      <c r="E574" s="139" t="s">
        <v>313</v>
      </c>
      <c r="F574" s="139" t="s">
        <v>313</v>
      </c>
      <c r="G574" s="148">
        <v>0</v>
      </c>
      <c r="H574" s="148">
        <v>0</v>
      </c>
      <c r="I574" s="139" t="s">
        <v>2303</v>
      </c>
      <c r="J574" s="139" t="s">
        <v>1276</v>
      </c>
      <c r="K574" s="146" t="s">
        <v>3528</v>
      </c>
      <c r="L574" s="147" t="s">
        <v>4263</v>
      </c>
      <c r="M574" s="147" t="s">
        <v>4320</v>
      </c>
      <c r="N574" s="22" t="s">
        <v>2075</v>
      </c>
      <c r="O574" s="22"/>
      <c r="P574" s="246" t="s">
        <v>2605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2075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3515</v>
      </c>
      <c r="D575" s="144" t="s">
        <v>2606</v>
      </c>
      <c r="E575" s="139" t="s">
        <v>314</v>
      </c>
      <c r="F575" s="139" t="s">
        <v>314</v>
      </c>
      <c r="G575" s="148">
        <v>0</v>
      </c>
      <c r="H575" s="148">
        <v>0</v>
      </c>
      <c r="I575" s="139" t="s">
        <v>2303</v>
      </c>
      <c r="J575" s="139" t="s">
        <v>1276</v>
      </c>
      <c r="K575" s="146" t="s">
        <v>3528</v>
      </c>
      <c r="L575" s="147" t="s">
        <v>4263</v>
      </c>
      <c r="M575" s="147" t="s">
        <v>4320</v>
      </c>
      <c r="N575" s="22" t="s">
        <v>2075</v>
      </c>
      <c r="O575" s="22"/>
      <c r="P575" s="246" t="s">
        <v>2606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2075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3515</v>
      </c>
      <c r="D576" s="144" t="s">
        <v>2607</v>
      </c>
      <c r="E576" s="139" t="s">
        <v>315</v>
      </c>
      <c r="F576" s="139" t="s">
        <v>315</v>
      </c>
      <c r="G576" s="148">
        <v>0</v>
      </c>
      <c r="H576" s="148">
        <v>0</v>
      </c>
      <c r="I576" s="139" t="s">
        <v>2303</v>
      </c>
      <c r="J576" s="139" t="s">
        <v>1276</v>
      </c>
      <c r="K576" s="146" t="s">
        <v>3528</v>
      </c>
      <c r="L576" s="147" t="s">
        <v>4263</v>
      </c>
      <c r="M576" s="147" t="s">
        <v>4320</v>
      </c>
      <c r="N576" s="22" t="s">
        <v>2075</v>
      </c>
      <c r="O576" s="22"/>
      <c r="P576" s="246" t="s">
        <v>2607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2075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3515</v>
      </c>
      <c r="D577" s="144" t="s">
        <v>2608</v>
      </c>
      <c r="E577" s="139" t="s">
        <v>316</v>
      </c>
      <c r="F577" s="139" t="s">
        <v>316</v>
      </c>
      <c r="G577" s="148">
        <v>0</v>
      </c>
      <c r="H577" s="148">
        <v>0</v>
      </c>
      <c r="I577" s="139" t="s">
        <v>2303</v>
      </c>
      <c r="J577" s="139" t="s">
        <v>1276</v>
      </c>
      <c r="K577" s="146" t="s">
        <v>3528</v>
      </c>
      <c r="L577" s="147" t="s">
        <v>4263</v>
      </c>
      <c r="M577" s="147" t="s">
        <v>4320</v>
      </c>
      <c r="N577" s="22" t="s">
        <v>2075</v>
      </c>
      <c r="O577" s="22"/>
      <c r="P577" s="246" t="s">
        <v>2608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2075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3515</v>
      </c>
      <c r="D578" s="144" t="s">
        <v>2609</v>
      </c>
      <c r="E578" s="139" t="s">
        <v>434</v>
      </c>
      <c r="F578" s="139" t="s">
        <v>434</v>
      </c>
      <c r="G578" s="148">
        <v>0</v>
      </c>
      <c r="H578" s="148">
        <v>0</v>
      </c>
      <c r="I578" s="139" t="s">
        <v>2303</v>
      </c>
      <c r="J578" s="139" t="s">
        <v>1276</v>
      </c>
      <c r="K578" s="146" t="s">
        <v>3528</v>
      </c>
      <c r="L578" s="147" t="s">
        <v>4263</v>
      </c>
      <c r="M578" s="147" t="s">
        <v>4320</v>
      </c>
      <c r="N578" s="22" t="s">
        <v>2075</v>
      </c>
      <c r="O578" s="22"/>
      <c r="P578" s="246" t="s">
        <v>2609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2075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3515</v>
      </c>
      <c r="D579" s="144" t="s">
        <v>2610</v>
      </c>
      <c r="E579" s="139" t="s">
        <v>88</v>
      </c>
      <c r="F579" s="139" t="s">
        <v>88</v>
      </c>
      <c r="G579" s="148">
        <v>0</v>
      </c>
      <c r="H579" s="148">
        <v>0</v>
      </c>
      <c r="I579" s="139" t="s">
        <v>2303</v>
      </c>
      <c r="J579" s="139" t="s">
        <v>1276</v>
      </c>
      <c r="K579" s="146" t="s">
        <v>3528</v>
      </c>
      <c r="L579" s="147" t="s">
        <v>4263</v>
      </c>
      <c r="M579" s="147" t="s">
        <v>4320</v>
      </c>
      <c r="N579" s="22" t="s">
        <v>2075</v>
      </c>
      <c r="O579" s="22"/>
      <c r="P579" s="246" t="s">
        <v>2610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2075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3515</v>
      </c>
      <c r="D580" s="144" t="s">
        <v>2611</v>
      </c>
      <c r="E580" s="139" t="s">
        <v>112</v>
      </c>
      <c r="F580" s="139" t="s">
        <v>112</v>
      </c>
      <c r="G580" s="148">
        <v>0</v>
      </c>
      <c r="H580" s="148">
        <v>0</v>
      </c>
      <c r="I580" s="139" t="s">
        <v>2303</v>
      </c>
      <c r="J580" s="139" t="s">
        <v>1276</v>
      </c>
      <c r="K580" s="146" t="s">
        <v>3528</v>
      </c>
      <c r="L580" s="147" t="s">
        <v>4263</v>
      </c>
      <c r="M580" s="147" t="s">
        <v>4320</v>
      </c>
      <c r="N580" s="22" t="s">
        <v>2075</v>
      </c>
      <c r="O580" s="22"/>
      <c r="P580" s="246" t="s">
        <v>2611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2075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3515</v>
      </c>
      <c r="D581" s="144" t="s">
        <v>2612</v>
      </c>
      <c r="E581" s="139" t="s">
        <v>435</v>
      </c>
      <c r="F581" s="139" t="s">
        <v>435</v>
      </c>
      <c r="G581" s="148">
        <v>0</v>
      </c>
      <c r="H581" s="148">
        <v>0</v>
      </c>
      <c r="I581" s="139" t="s">
        <v>2303</v>
      </c>
      <c r="J581" s="139" t="s">
        <v>1276</v>
      </c>
      <c r="K581" s="146" t="s">
        <v>3528</v>
      </c>
      <c r="L581" s="147" t="s">
        <v>4263</v>
      </c>
      <c r="M581" s="147" t="s">
        <v>4320</v>
      </c>
      <c r="N581" s="22" t="s">
        <v>2075</v>
      </c>
      <c r="O581" s="22"/>
      <c r="P581" s="246" t="s">
        <v>2612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2075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3515</v>
      </c>
      <c r="D582" s="144" t="s">
        <v>2613</v>
      </c>
      <c r="E582" s="139" t="s">
        <v>128</v>
      </c>
      <c r="F582" s="139" t="s">
        <v>128</v>
      </c>
      <c r="G582" s="148">
        <v>0</v>
      </c>
      <c r="H582" s="148">
        <v>0</v>
      </c>
      <c r="I582" s="139" t="s">
        <v>2303</v>
      </c>
      <c r="J582" s="139" t="s">
        <v>1276</v>
      </c>
      <c r="K582" s="146" t="s">
        <v>3528</v>
      </c>
      <c r="L582" s="147" t="s">
        <v>4263</v>
      </c>
      <c r="M582" s="147" t="s">
        <v>4320</v>
      </c>
      <c r="N582" s="22" t="s">
        <v>2075</v>
      </c>
      <c r="O582" s="22"/>
      <c r="P582" s="246" t="s">
        <v>2613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2075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3515</v>
      </c>
      <c r="D583" s="144" t="s">
        <v>2614</v>
      </c>
      <c r="E583" s="139" t="s">
        <v>139</v>
      </c>
      <c r="F583" s="139" t="s">
        <v>139</v>
      </c>
      <c r="G583" s="148">
        <v>0</v>
      </c>
      <c r="H583" s="148">
        <v>0</v>
      </c>
      <c r="I583" s="139" t="s">
        <v>2303</v>
      </c>
      <c r="J583" s="139" t="s">
        <v>1276</v>
      </c>
      <c r="K583" s="146" t="s">
        <v>3528</v>
      </c>
      <c r="L583" s="147" t="s">
        <v>4263</v>
      </c>
      <c r="M583" s="147" t="s">
        <v>4320</v>
      </c>
      <c r="N583" s="22" t="s">
        <v>2075</v>
      </c>
      <c r="O583" s="22"/>
      <c r="P583" s="246" t="s">
        <v>2614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2075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3515</v>
      </c>
      <c r="D584" s="144" t="s">
        <v>2615</v>
      </c>
      <c r="E584" s="139" t="s">
        <v>146</v>
      </c>
      <c r="F584" s="139" t="s">
        <v>146</v>
      </c>
      <c r="G584" s="148">
        <v>0</v>
      </c>
      <c r="H584" s="148">
        <v>0</v>
      </c>
      <c r="I584" s="139" t="s">
        <v>2303</v>
      </c>
      <c r="J584" s="139" t="s">
        <v>1276</v>
      </c>
      <c r="K584" s="146" t="s">
        <v>3528</v>
      </c>
      <c r="L584" s="147" t="s">
        <v>4263</v>
      </c>
      <c r="M584" s="147" t="s">
        <v>4320</v>
      </c>
      <c r="N584" s="22" t="s">
        <v>2075</v>
      </c>
      <c r="O584" s="22"/>
      <c r="P584" s="246" t="s">
        <v>2615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2075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3515</v>
      </c>
      <c r="D585" s="144" t="s">
        <v>2616</v>
      </c>
      <c r="E585" s="139" t="s">
        <v>154</v>
      </c>
      <c r="F585" s="139" t="s">
        <v>154</v>
      </c>
      <c r="G585" s="148">
        <v>0</v>
      </c>
      <c r="H585" s="148">
        <v>0</v>
      </c>
      <c r="I585" s="139" t="s">
        <v>2303</v>
      </c>
      <c r="J585" s="139" t="s">
        <v>1276</v>
      </c>
      <c r="K585" s="146" t="s">
        <v>3528</v>
      </c>
      <c r="L585" s="147" t="s">
        <v>4263</v>
      </c>
      <c r="M585" s="147" t="s">
        <v>4320</v>
      </c>
      <c r="N585" s="22" t="s">
        <v>2075</v>
      </c>
      <c r="O585" s="22"/>
      <c r="P585" s="246" t="s">
        <v>2616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2075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3515</v>
      </c>
      <c r="D586" s="144" t="s">
        <v>2617</v>
      </c>
      <c r="E586" s="139" t="s">
        <v>436</v>
      </c>
      <c r="F586" s="139" t="s">
        <v>436</v>
      </c>
      <c r="G586" s="148">
        <v>0</v>
      </c>
      <c r="H586" s="148">
        <v>0</v>
      </c>
      <c r="I586" s="139" t="s">
        <v>2303</v>
      </c>
      <c r="J586" s="139" t="s">
        <v>1276</v>
      </c>
      <c r="K586" s="146" t="s">
        <v>3528</v>
      </c>
      <c r="L586" s="147" t="s">
        <v>4263</v>
      </c>
      <c r="M586" s="147" t="s">
        <v>4320</v>
      </c>
      <c r="N586" s="22" t="s">
        <v>2075</v>
      </c>
      <c r="O586" s="22"/>
      <c r="P586" s="246" t="s">
        <v>2617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2075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3515</v>
      </c>
      <c r="D587" s="144" t="s">
        <v>2618</v>
      </c>
      <c r="E587" s="139" t="s">
        <v>437</v>
      </c>
      <c r="F587" s="139" t="s">
        <v>437</v>
      </c>
      <c r="G587" s="148">
        <v>0</v>
      </c>
      <c r="H587" s="148">
        <v>0</v>
      </c>
      <c r="I587" s="139" t="s">
        <v>2303</v>
      </c>
      <c r="J587" s="139" t="s">
        <v>1276</v>
      </c>
      <c r="K587" s="146" t="s">
        <v>3528</v>
      </c>
      <c r="L587" s="147" t="s">
        <v>4263</v>
      </c>
      <c r="M587" s="147" t="s">
        <v>4320</v>
      </c>
      <c r="N587" s="22" t="s">
        <v>2075</v>
      </c>
      <c r="O587" s="22"/>
      <c r="P587" s="246" t="s">
        <v>2618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2075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3515</v>
      </c>
      <c r="D588" s="144" t="s">
        <v>2619</v>
      </c>
      <c r="E588" s="139" t="s">
        <v>438</v>
      </c>
      <c r="F588" s="139" t="s">
        <v>438</v>
      </c>
      <c r="G588" s="148">
        <v>0</v>
      </c>
      <c r="H588" s="148">
        <v>0</v>
      </c>
      <c r="I588" s="139" t="s">
        <v>2303</v>
      </c>
      <c r="J588" s="139" t="s">
        <v>1276</v>
      </c>
      <c r="K588" s="146" t="s">
        <v>3528</v>
      </c>
      <c r="L588" s="147" t="s">
        <v>4263</v>
      </c>
      <c r="M588" s="147" t="s">
        <v>4320</v>
      </c>
      <c r="N588" s="22" t="s">
        <v>2075</v>
      </c>
      <c r="O588" s="22"/>
      <c r="P588" s="246" t="s">
        <v>2619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2075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3515</v>
      </c>
      <c r="D589" s="144" t="s">
        <v>2620</v>
      </c>
      <c r="E589" s="139" t="s">
        <v>439</v>
      </c>
      <c r="F589" s="139" t="s">
        <v>439</v>
      </c>
      <c r="G589" s="148">
        <v>0</v>
      </c>
      <c r="H589" s="148">
        <v>0</v>
      </c>
      <c r="I589" s="139" t="s">
        <v>2303</v>
      </c>
      <c r="J589" s="139" t="s">
        <v>1276</v>
      </c>
      <c r="K589" s="146" t="s">
        <v>3528</v>
      </c>
      <c r="L589" s="147" t="s">
        <v>4263</v>
      </c>
      <c r="M589" s="147" t="s">
        <v>4320</v>
      </c>
      <c r="N589" s="22" t="s">
        <v>2075</v>
      </c>
      <c r="O589" s="22"/>
      <c r="P589" s="246" t="s">
        <v>2620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2075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3515</v>
      </c>
      <c r="D590" s="144" t="s">
        <v>2621</v>
      </c>
      <c r="E590" s="139" t="s">
        <v>440</v>
      </c>
      <c r="F590" s="139" t="s">
        <v>440</v>
      </c>
      <c r="G590" s="148">
        <v>0</v>
      </c>
      <c r="H590" s="148">
        <v>0</v>
      </c>
      <c r="I590" s="139" t="s">
        <v>2303</v>
      </c>
      <c r="J590" s="139" t="s">
        <v>1276</v>
      </c>
      <c r="K590" s="146" t="s">
        <v>3528</v>
      </c>
      <c r="L590" s="147" t="s">
        <v>4263</v>
      </c>
      <c r="M590" s="147" t="s">
        <v>4320</v>
      </c>
      <c r="N590" s="22" t="s">
        <v>2075</v>
      </c>
      <c r="O590" s="22"/>
      <c r="P590" s="246" t="s">
        <v>2621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2075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3515</v>
      </c>
      <c r="D591" s="144" t="s">
        <v>2622</v>
      </c>
      <c r="E591" s="139" t="s">
        <v>244</v>
      </c>
      <c r="F591" s="139" t="s">
        <v>244</v>
      </c>
      <c r="G591" s="148">
        <v>0</v>
      </c>
      <c r="H591" s="148">
        <v>0</v>
      </c>
      <c r="I591" s="139" t="s">
        <v>2303</v>
      </c>
      <c r="J591" s="139" t="s">
        <v>1276</v>
      </c>
      <c r="K591" s="146" t="s">
        <v>3528</v>
      </c>
      <c r="L591" s="147" t="s">
        <v>4263</v>
      </c>
      <c r="M591" s="147" t="s">
        <v>4320</v>
      </c>
      <c r="N591" s="22" t="s">
        <v>2075</v>
      </c>
      <c r="O591" s="22"/>
      <c r="P591" s="246" t="s">
        <v>2622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2075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3515</v>
      </c>
      <c r="D592" s="144" t="s">
        <v>1727</v>
      </c>
      <c r="E592" s="139" t="s">
        <v>441</v>
      </c>
      <c r="F592" s="139" t="s">
        <v>441</v>
      </c>
      <c r="G592" s="148">
        <v>0</v>
      </c>
      <c r="H592" s="148">
        <v>0</v>
      </c>
      <c r="I592" s="139" t="s">
        <v>2303</v>
      </c>
      <c r="J592" s="139" t="s">
        <v>1276</v>
      </c>
      <c r="K592" s="146" t="s">
        <v>3528</v>
      </c>
      <c r="L592" s="147" t="s">
        <v>4263</v>
      </c>
      <c r="M592" s="147" t="s">
        <v>4320</v>
      </c>
      <c r="N592" s="22" t="s">
        <v>2075</v>
      </c>
      <c r="O592" s="22"/>
      <c r="P592" s="246" t="s">
        <v>1727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2075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3515</v>
      </c>
      <c r="D593" s="144" t="s">
        <v>2623</v>
      </c>
      <c r="E593" s="139" t="s">
        <v>442</v>
      </c>
      <c r="F593" s="139" t="s">
        <v>442</v>
      </c>
      <c r="G593" s="148">
        <v>0</v>
      </c>
      <c r="H593" s="148">
        <v>0</v>
      </c>
      <c r="I593" s="139" t="s">
        <v>2303</v>
      </c>
      <c r="J593" s="139" t="s">
        <v>1276</v>
      </c>
      <c r="K593" s="146" t="s">
        <v>3528</v>
      </c>
      <c r="L593" s="147" t="s">
        <v>4263</v>
      </c>
      <c r="M593" s="147" t="s">
        <v>4320</v>
      </c>
      <c r="N593" s="22" t="s">
        <v>2075</v>
      </c>
      <c r="O593" s="22"/>
      <c r="P593" s="246" t="s">
        <v>2623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2075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3515</v>
      </c>
      <c r="D594" s="144" t="s">
        <v>2624</v>
      </c>
      <c r="E594" s="139" t="s">
        <v>443</v>
      </c>
      <c r="F594" s="139" t="s">
        <v>443</v>
      </c>
      <c r="G594" s="148">
        <v>0</v>
      </c>
      <c r="H594" s="148">
        <v>0</v>
      </c>
      <c r="I594" s="139" t="s">
        <v>2303</v>
      </c>
      <c r="J594" s="139" t="s">
        <v>1276</v>
      </c>
      <c r="K594" s="146" t="s">
        <v>3528</v>
      </c>
      <c r="L594" s="147" t="s">
        <v>4263</v>
      </c>
      <c r="M594" s="147" t="s">
        <v>4320</v>
      </c>
      <c r="N594" s="22" t="s">
        <v>2075</v>
      </c>
      <c r="O594" s="22"/>
      <c r="P594" s="246" t="s">
        <v>2624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2075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3515</v>
      </c>
      <c r="D595" s="144" t="s">
        <v>2625</v>
      </c>
      <c r="E595" s="139" t="s">
        <v>444</v>
      </c>
      <c r="F595" s="139" t="s">
        <v>444</v>
      </c>
      <c r="G595" s="148">
        <v>0</v>
      </c>
      <c r="H595" s="148">
        <v>0</v>
      </c>
      <c r="I595" s="139" t="s">
        <v>2303</v>
      </c>
      <c r="J595" s="139" t="s">
        <v>1276</v>
      </c>
      <c r="K595" s="146" t="s">
        <v>3528</v>
      </c>
      <c r="L595" s="147" t="s">
        <v>4263</v>
      </c>
      <c r="M595" s="147" t="s">
        <v>4320</v>
      </c>
      <c r="N595" s="22" t="s">
        <v>2075</v>
      </c>
      <c r="O595" s="22"/>
      <c r="P595" s="246" t="s">
        <v>2625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2075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3515</v>
      </c>
      <c r="D596" s="144" t="s">
        <v>2626</v>
      </c>
      <c r="E596" s="139" t="s">
        <v>445</v>
      </c>
      <c r="F596" s="139" t="s">
        <v>445</v>
      </c>
      <c r="G596" s="148">
        <v>0</v>
      </c>
      <c r="H596" s="148">
        <v>0</v>
      </c>
      <c r="I596" s="139" t="s">
        <v>2303</v>
      </c>
      <c r="J596" s="139" t="s">
        <v>1276</v>
      </c>
      <c r="K596" s="146" t="s">
        <v>3528</v>
      </c>
      <c r="L596" s="147" t="s">
        <v>4263</v>
      </c>
      <c r="M596" s="147" t="s">
        <v>4320</v>
      </c>
      <c r="N596" s="22" t="s">
        <v>2075</v>
      </c>
      <c r="O596" s="22"/>
      <c r="P596" s="246" t="s">
        <v>2626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2075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3515</v>
      </c>
      <c r="D597" s="144" t="s">
        <v>2627</v>
      </c>
      <c r="E597" s="139" t="s">
        <v>446</v>
      </c>
      <c r="F597" s="139" t="s">
        <v>446</v>
      </c>
      <c r="G597" s="148">
        <v>0</v>
      </c>
      <c r="H597" s="148">
        <v>0</v>
      </c>
      <c r="I597" s="139" t="s">
        <v>2303</v>
      </c>
      <c r="J597" s="139" t="s">
        <v>1276</v>
      </c>
      <c r="K597" s="146" t="s">
        <v>3528</v>
      </c>
      <c r="L597" s="147" t="s">
        <v>4263</v>
      </c>
      <c r="M597" s="147" t="s">
        <v>4320</v>
      </c>
      <c r="N597" s="22" t="s">
        <v>2075</v>
      </c>
      <c r="O597" s="22"/>
      <c r="P597" s="246" t="s">
        <v>2627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2075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3515</v>
      </c>
      <c r="D598" s="144" t="s">
        <v>2628</v>
      </c>
      <c r="E598" s="139" t="s">
        <v>447</v>
      </c>
      <c r="F598" s="139" t="s">
        <v>447</v>
      </c>
      <c r="G598" s="148">
        <v>0</v>
      </c>
      <c r="H598" s="148">
        <v>0</v>
      </c>
      <c r="I598" s="139" t="s">
        <v>2303</v>
      </c>
      <c r="J598" s="139" t="s">
        <v>1276</v>
      </c>
      <c r="K598" s="146" t="s">
        <v>3528</v>
      </c>
      <c r="L598" s="147" t="s">
        <v>4263</v>
      </c>
      <c r="M598" s="147" t="s">
        <v>4320</v>
      </c>
      <c r="N598" s="22" t="s">
        <v>2075</v>
      </c>
      <c r="O598" s="22"/>
      <c r="P598" s="246" t="s">
        <v>2628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2075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3515</v>
      </c>
      <c r="D599" s="144" t="s">
        <v>2629</v>
      </c>
      <c r="E599" s="139" t="s">
        <v>448</v>
      </c>
      <c r="F599" s="139" t="s">
        <v>448</v>
      </c>
      <c r="G599" s="148">
        <v>0</v>
      </c>
      <c r="H599" s="148">
        <v>0</v>
      </c>
      <c r="I599" s="139" t="s">
        <v>2303</v>
      </c>
      <c r="J599" s="139" t="s">
        <v>1276</v>
      </c>
      <c r="K599" s="146" t="s">
        <v>3528</v>
      </c>
      <c r="L599" s="147" t="s">
        <v>4263</v>
      </c>
      <c r="M599" s="147" t="s">
        <v>4320</v>
      </c>
      <c r="N599" s="22" t="s">
        <v>2075</v>
      </c>
      <c r="O599" s="22"/>
      <c r="P599" s="246" t="s">
        <v>2629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2075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3515</v>
      </c>
      <c r="D600" s="144" t="s">
        <v>2630</v>
      </c>
      <c r="E600" s="139" t="s">
        <v>449</v>
      </c>
      <c r="F600" s="139" t="s">
        <v>449</v>
      </c>
      <c r="G600" s="148">
        <v>0</v>
      </c>
      <c r="H600" s="148">
        <v>0</v>
      </c>
      <c r="I600" s="139" t="s">
        <v>2304</v>
      </c>
      <c r="J600" s="139" t="s">
        <v>1276</v>
      </c>
      <c r="K600" s="146" t="s">
        <v>3528</v>
      </c>
      <c r="L600" s="147" t="s">
        <v>4263</v>
      </c>
      <c r="M600" s="147" t="s">
        <v>4320</v>
      </c>
      <c r="N600" s="22" t="s">
        <v>2075</v>
      </c>
      <c r="O600" s="22"/>
      <c r="P600" s="246" t="s">
        <v>2630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2075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3515</v>
      </c>
      <c r="D601" s="144" t="s">
        <v>2631</v>
      </c>
      <c r="E601" s="139" t="s">
        <v>450</v>
      </c>
      <c r="F601" s="139" t="s">
        <v>450</v>
      </c>
      <c r="G601" s="148">
        <v>0</v>
      </c>
      <c r="H601" s="148">
        <v>0</v>
      </c>
      <c r="I601" s="139" t="s">
        <v>2304</v>
      </c>
      <c r="J601" s="139" t="s">
        <v>1276</v>
      </c>
      <c r="K601" s="146" t="s">
        <v>3528</v>
      </c>
      <c r="L601" s="147" t="s">
        <v>4263</v>
      </c>
      <c r="M601" s="147" t="s">
        <v>4320</v>
      </c>
      <c r="N601" s="22" t="s">
        <v>2075</v>
      </c>
      <c r="O601" s="22"/>
      <c r="P601" s="246" t="s">
        <v>2631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2075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3515</v>
      </c>
      <c r="D602" s="144" t="s">
        <v>2632</v>
      </c>
      <c r="E602" s="139" t="s">
        <v>451</v>
      </c>
      <c r="F602" s="139" t="s">
        <v>451</v>
      </c>
      <c r="G602" s="148">
        <v>0</v>
      </c>
      <c r="H602" s="148">
        <v>0</v>
      </c>
      <c r="I602" s="139" t="s">
        <v>2304</v>
      </c>
      <c r="J602" s="139" t="s">
        <v>1276</v>
      </c>
      <c r="K602" s="146" t="s">
        <v>3528</v>
      </c>
      <c r="L602" s="147" t="s">
        <v>4263</v>
      </c>
      <c r="M602" s="147" t="s">
        <v>4320</v>
      </c>
      <c r="N602" s="22" t="s">
        <v>2075</v>
      </c>
      <c r="O602" s="22"/>
      <c r="P602" s="246" t="s">
        <v>2632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2075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3515</v>
      </c>
      <c r="D603" s="144" t="s">
        <v>2633</v>
      </c>
      <c r="E603" s="139" t="s">
        <v>452</v>
      </c>
      <c r="F603" s="139" t="s">
        <v>452</v>
      </c>
      <c r="G603" s="148">
        <v>0</v>
      </c>
      <c r="H603" s="148">
        <v>0</v>
      </c>
      <c r="I603" s="139" t="s">
        <v>2304</v>
      </c>
      <c r="J603" s="139" t="s">
        <v>1276</v>
      </c>
      <c r="K603" s="146" t="s">
        <v>3528</v>
      </c>
      <c r="L603" s="147" t="s">
        <v>4263</v>
      </c>
      <c r="M603" s="147" t="s">
        <v>4320</v>
      </c>
      <c r="N603" s="22" t="s">
        <v>2075</v>
      </c>
      <c r="O603" s="22"/>
      <c r="P603" s="246" t="s">
        <v>2633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2075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3515</v>
      </c>
      <c r="D604" s="144" t="s">
        <v>2634</v>
      </c>
      <c r="E604" s="139" t="s">
        <v>453</v>
      </c>
      <c r="F604" s="139" t="s">
        <v>453</v>
      </c>
      <c r="G604" s="148">
        <v>0</v>
      </c>
      <c r="H604" s="148">
        <v>0</v>
      </c>
      <c r="I604" s="139" t="s">
        <v>2304</v>
      </c>
      <c r="J604" s="139" t="s">
        <v>1276</v>
      </c>
      <c r="K604" s="146" t="s">
        <v>3528</v>
      </c>
      <c r="L604" s="147" t="s">
        <v>4263</v>
      </c>
      <c r="M604" s="147" t="s">
        <v>4320</v>
      </c>
      <c r="N604" s="22" t="s">
        <v>2075</v>
      </c>
      <c r="O604" s="22"/>
      <c r="P604" s="246" t="s">
        <v>2634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2075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3515</v>
      </c>
      <c r="D605" s="144" t="s">
        <v>2635</v>
      </c>
      <c r="E605" s="139" t="s">
        <v>454</v>
      </c>
      <c r="F605" s="139" t="s">
        <v>454</v>
      </c>
      <c r="G605" s="148">
        <v>0</v>
      </c>
      <c r="H605" s="148">
        <v>0</v>
      </c>
      <c r="I605" s="139" t="s">
        <v>2304</v>
      </c>
      <c r="J605" s="139" t="s">
        <v>1276</v>
      </c>
      <c r="K605" s="146" t="s">
        <v>3528</v>
      </c>
      <c r="L605" s="147" t="s">
        <v>4263</v>
      </c>
      <c r="M605" s="147" t="s">
        <v>4320</v>
      </c>
      <c r="N605" s="22" t="s">
        <v>2075</v>
      </c>
      <c r="O605" s="22"/>
      <c r="P605" s="246" t="s">
        <v>2635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2075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3515</v>
      </c>
      <c r="D606" s="144" t="s">
        <v>2636</v>
      </c>
      <c r="E606" s="139" t="s">
        <v>455</v>
      </c>
      <c r="F606" s="139" t="s">
        <v>455</v>
      </c>
      <c r="G606" s="148">
        <v>0</v>
      </c>
      <c r="H606" s="148">
        <v>0</v>
      </c>
      <c r="I606" s="139" t="s">
        <v>2304</v>
      </c>
      <c r="J606" s="139" t="s">
        <v>1276</v>
      </c>
      <c r="K606" s="146" t="s">
        <v>3528</v>
      </c>
      <c r="L606" s="147" t="s">
        <v>4263</v>
      </c>
      <c r="M606" s="147" t="s">
        <v>4320</v>
      </c>
      <c r="N606" s="22" t="s">
        <v>2075</v>
      </c>
      <c r="O606" s="22"/>
      <c r="P606" s="246" t="s">
        <v>2636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2075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3515</v>
      </c>
      <c r="D607" s="144" t="s">
        <v>2637</v>
      </c>
      <c r="E607" s="139" t="s">
        <v>456</v>
      </c>
      <c r="F607" s="139" t="s">
        <v>456</v>
      </c>
      <c r="G607" s="148">
        <v>0</v>
      </c>
      <c r="H607" s="148">
        <v>0</v>
      </c>
      <c r="I607" s="139" t="s">
        <v>2304</v>
      </c>
      <c r="J607" s="139" t="s">
        <v>1276</v>
      </c>
      <c r="K607" s="146" t="s">
        <v>3528</v>
      </c>
      <c r="L607" s="147" t="s">
        <v>4263</v>
      </c>
      <c r="M607" s="147" t="s">
        <v>4320</v>
      </c>
      <c r="N607" s="22" t="s">
        <v>2075</v>
      </c>
      <c r="O607" s="22"/>
      <c r="P607" s="246" t="s">
        <v>2637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2075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3515</v>
      </c>
      <c r="D608" s="144" t="s">
        <v>2638</v>
      </c>
      <c r="E608" s="139" t="s">
        <v>457</v>
      </c>
      <c r="F608" s="139" t="s">
        <v>457</v>
      </c>
      <c r="G608" s="148">
        <v>0</v>
      </c>
      <c r="H608" s="148">
        <v>0</v>
      </c>
      <c r="I608" s="139" t="s">
        <v>2304</v>
      </c>
      <c r="J608" s="139" t="s">
        <v>1276</v>
      </c>
      <c r="K608" s="146" t="s">
        <v>3528</v>
      </c>
      <c r="L608" s="147" t="s">
        <v>4263</v>
      </c>
      <c r="M608" s="147" t="s">
        <v>4320</v>
      </c>
      <c r="N608" s="22" t="s">
        <v>2075</v>
      </c>
      <c r="O608" s="22"/>
      <c r="P608" s="246" t="s">
        <v>2638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2075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3515</v>
      </c>
      <c r="D609" s="144" t="s">
        <v>2639</v>
      </c>
      <c r="E609" s="139" t="s">
        <v>458</v>
      </c>
      <c r="F609" s="139" t="s">
        <v>458</v>
      </c>
      <c r="G609" s="148">
        <v>0</v>
      </c>
      <c r="H609" s="148">
        <v>0</v>
      </c>
      <c r="I609" s="139" t="s">
        <v>2304</v>
      </c>
      <c r="J609" s="139" t="s">
        <v>1276</v>
      </c>
      <c r="K609" s="146" t="s">
        <v>3528</v>
      </c>
      <c r="L609" s="147" t="s">
        <v>4263</v>
      </c>
      <c r="M609" s="147" t="s">
        <v>4320</v>
      </c>
      <c r="N609" s="22" t="s">
        <v>2075</v>
      </c>
      <c r="O609" s="22"/>
      <c r="P609" s="246" t="s">
        <v>2639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2075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3515</v>
      </c>
      <c r="D610" s="144" t="s">
        <v>2640</v>
      </c>
      <c r="E610" s="139" t="s">
        <v>147</v>
      </c>
      <c r="F610" s="139" t="s">
        <v>147</v>
      </c>
      <c r="G610" s="148">
        <v>0</v>
      </c>
      <c r="H610" s="148">
        <v>0</v>
      </c>
      <c r="I610" s="139" t="s">
        <v>2304</v>
      </c>
      <c r="J610" s="139" t="s">
        <v>1276</v>
      </c>
      <c r="K610" s="146" t="s">
        <v>3528</v>
      </c>
      <c r="L610" s="147" t="s">
        <v>4263</v>
      </c>
      <c r="M610" s="147" t="s">
        <v>4320</v>
      </c>
      <c r="N610" s="22" t="s">
        <v>2075</v>
      </c>
      <c r="O610" s="22"/>
      <c r="P610" s="246" t="s">
        <v>2640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2075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3515</v>
      </c>
      <c r="D611" s="144" t="s">
        <v>2641</v>
      </c>
      <c r="E611" s="139" t="s">
        <v>459</v>
      </c>
      <c r="F611" s="139" t="s">
        <v>459</v>
      </c>
      <c r="G611" s="148">
        <v>0</v>
      </c>
      <c r="H611" s="148">
        <v>0</v>
      </c>
      <c r="I611" s="139" t="s">
        <v>2304</v>
      </c>
      <c r="J611" s="139" t="s">
        <v>1276</v>
      </c>
      <c r="K611" s="146" t="s">
        <v>3528</v>
      </c>
      <c r="L611" s="147" t="s">
        <v>4263</v>
      </c>
      <c r="M611" s="147" t="s">
        <v>4320</v>
      </c>
      <c r="N611" s="22" t="s">
        <v>2075</v>
      </c>
      <c r="O611" s="22"/>
      <c r="P611" s="246" t="s">
        <v>2641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2075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3515</v>
      </c>
      <c r="D612" s="144" t="s">
        <v>2642</v>
      </c>
      <c r="E612" s="139" t="s">
        <v>460</v>
      </c>
      <c r="F612" s="139" t="s">
        <v>460</v>
      </c>
      <c r="G612" s="148">
        <v>0</v>
      </c>
      <c r="H612" s="148">
        <v>0</v>
      </c>
      <c r="I612" s="139" t="s">
        <v>2304</v>
      </c>
      <c r="J612" s="139" t="s">
        <v>1276</v>
      </c>
      <c r="K612" s="146" t="s">
        <v>3528</v>
      </c>
      <c r="L612" s="147" t="s">
        <v>4263</v>
      </c>
      <c r="M612" s="147" t="s">
        <v>4320</v>
      </c>
      <c r="N612" s="22" t="s">
        <v>2075</v>
      </c>
      <c r="O612" s="22"/>
      <c r="P612" s="246" t="s">
        <v>2642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2075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3515</v>
      </c>
      <c r="D613" s="144" t="s">
        <v>2643</v>
      </c>
      <c r="E613" s="139" t="s">
        <v>461</v>
      </c>
      <c r="F613" s="139" t="s">
        <v>461</v>
      </c>
      <c r="G613" s="150">
        <v>0</v>
      </c>
      <c r="H613" s="150">
        <v>0</v>
      </c>
      <c r="I613" s="139" t="s">
        <v>2304</v>
      </c>
      <c r="J613" s="139" t="s">
        <v>1276</v>
      </c>
      <c r="K613" s="146" t="s">
        <v>3528</v>
      </c>
      <c r="L613" s="147" t="s">
        <v>4263</v>
      </c>
      <c r="M613" s="147" t="s">
        <v>4320</v>
      </c>
      <c r="N613" s="22" t="s">
        <v>2075</v>
      </c>
      <c r="O613" s="22"/>
      <c r="P613" s="246" t="s">
        <v>2643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2075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3515</v>
      </c>
      <c r="D614" s="144" t="s">
        <v>2644</v>
      </c>
      <c r="E614" s="139" t="s">
        <v>462</v>
      </c>
      <c r="F614" s="139" t="s">
        <v>462</v>
      </c>
      <c r="G614" s="148">
        <v>0</v>
      </c>
      <c r="H614" s="148">
        <v>0</v>
      </c>
      <c r="I614" s="139" t="s">
        <v>2304</v>
      </c>
      <c r="J614" s="139" t="s">
        <v>1276</v>
      </c>
      <c r="K614" s="146" t="s">
        <v>3528</v>
      </c>
      <c r="L614" s="147" t="s">
        <v>4263</v>
      </c>
      <c r="M614" s="147" t="s">
        <v>4320</v>
      </c>
      <c r="N614" s="22" t="s">
        <v>2075</v>
      </c>
      <c r="O614" s="22"/>
      <c r="P614" s="246" t="s">
        <v>2644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2075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3515</v>
      </c>
      <c r="D615" s="144" t="s">
        <v>2645</v>
      </c>
      <c r="E615" s="139" t="s">
        <v>463</v>
      </c>
      <c r="F615" s="139" t="s">
        <v>463</v>
      </c>
      <c r="G615" s="148">
        <v>0</v>
      </c>
      <c r="H615" s="148">
        <v>0</v>
      </c>
      <c r="I615" s="139" t="s">
        <v>2304</v>
      </c>
      <c r="J615" s="139" t="s">
        <v>1276</v>
      </c>
      <c r="K615" s="146" t="s">
        <v>3528</v>
      </c>
      <c r="L615" s="147" t="s">
        <v>4263</v>
      </c>
      <c r="M615" s="147" t="s">
        <v>4320</v>
      </c>
      <c r="N615" s="22" t="s">
        <v>2075</v>
      </c>
      <c r="O615" s="22"/>
      <c r="P615" s="246" t="s">
        <v>2645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2075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3515</v>
      </c>
      <c r="D616" s="144" t="s">
        <v>2646</v>
      </c>
      <c r="E616" s="139" t="s">
        <v>464</v>
      </c>
      <c r="F616" s="139" t="s">
        <v>464</v>
      </c>
      <c r="G616" s="148">
        <v>0</v>
      </c>
      <c r="H616" s="148">
        <v>0</v>
      </c>
      <c r="I616" s="139" t="s">
        <v>2304</v>
      </c>
      <c r="J616" s="139" t="s">
        <v>1276</v>
      </c>
      <c r="K616" s="146" t="s">
        <v>3528</v>
      </c>
      <c r="L616" s="147" t="s">
        <v>4263</v>
      </c>
      <c r="M616" s="147" t="s">
        <v>4320</v>
      </c>
      <c r="N616" s="22" t="s">
        <v>2075</v>
      </c>
      <c r="O616" s="22"/>
      <c r="P616" s="246" t="s">
        <v>2646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2075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3515</v>
      </c>
      <c r="D617" s="144" t="s">
        <v>2647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2304</v>
      </c>
      <c r="J617" s="139" t="s">
        <v>1276</v>
      </c>
      <c r="K617" s="146" t="s">
        <v>3528</v>
      </c>
      <c r="L617" s="147" t="s">
        <v>4263</v>
      </c>
      <c r="M617" s="147" t="s">
        <v>4320</v>
      </c>
      <c r="N617" s="22" t="s">
        <v>2075</v>
      </c>
      <c r="O617" s="22"/>
      <c r="P617" s="246" t="s">
        <v>2647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2075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3515</v>
      </c>
      <c r="D618" s="144" t="s">
        <v>2648</v>
      </c>
      <c r="E618" s="139" t="s">
        <v>465</v>
      </c>
      <c r="F618" s="139" t="s">
        <v>465</v>
      </c>
      <c r="G618" s="148">
        <v>0</v>
      </c>
      <c r="H618" s="148">
        <v>0</v>
      </c>
      <c r="I618" s="139" t="s">
        <v>2304</v>
      </c>
      <c r="J618" s="139" t="s">
        <v>1276</v>
      </c>
      <c r="K618" s="146" t="s">
        <v>3528</v>
      </c>
      <c r="L618" s="147" t="s">
        <v>4263</v>
      </c>
      <c r="M618" s="147" t="s">
        <v>4320</v>
      </c>
      <c r="N618" s="22" t="s">
        <v>2075</v>
      </c>
      <c r="O618" s="22"/>
      <c r="P618" s="246" t="s">
        <v>2648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2075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3515</v>
      </c>
      <c r="D619" s="144" t="s">
        <v>2649</v>
      </c>
      <c r="E619" s="139" t="s">
        <v>466</v>
      </c>
      <c r="F619" s="139" t="s">
        <v>466</v>
      </c>
      <c r="G619" s="148">
        <v>0</v>
      </c>
      <c r="H619" s="148">
        <v>0</v>
      </c>
      <c r="I619" s="139" t="s">
        <v>2304</v>
      </c>
      <c r="J619" s="139" t="s">
        <v>1276</v>
      </c>
      <c r="K619" s="146" t="s">
        <v>3528</v>
      </c>
      <c r="L619" s="147" t="s">
        <v>4263</v>
      </c>
      <c r="M619" s="147" t="s">
        <v>4320</v>
      </c>
      <c r="N619" s="22" t="s">
        <v>2075</v>
      </c>
      <c r="O619" s="22"/>
      <c r="P619" s="246" t="s">
        <v>2649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2075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3515</v>
      </c>
      <c r="D620" s="144" t="s">
        <v>2650</v>
      </c>
      <c r="E620" s="139" t="s">
        <v>467</v>
      </c>
      <c r="F620" s="139" t="s">
        <v>467</v>
      </c>
      <c r="G620" s="148">
        <v>0</v>
      </c>
      <c r="H620" s="148">
        <v>0</v>
      </c>
      <c r="I620" s="139" t="s">
        <v>2304</v>
      </c>
      <c r="J620" s="139" t="s">
        <v>1276</v>
      </c>
      <c r="K620" s="146" t="s">
        <v>3528</v>
      </c>
      <c r="L620" s="147" t="s">
        <v>4263</v>
      </c>
      <c r="M620" s="147" t="s">
        <v>4320</v>
      </c>
      <c r="N620" s="22" t="s">
        <v>2075</v>
      </c>
      <c r="O620" s="22"/>
      <c r="P620" s="246" t="s">
        <v>2650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2075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3515</v>
      </c>
      <c r="D621" s="144" t="s">
        <v>2651</v>
      </c>
      <c r="E621" s="139" t="s">
        <v>468</v>
      </c>
      <c r="F621" s="139" t="s">
        <v>468</v>
      </c>
      <c r="G621" s="148">
        <v>0</v>
      </c>
      <c r="H621" s="148">
        <v>0</v>
      </c>
      <c r="I621" s="139" t="s">
        <v>2304</v>
      </c>
      <c r="J621" s="139" t="s">
        <v>1276</v>
      </c>
      <c r="K621" s="146" t="s">
        <v>3528</v>
      </c>
      <c r="L621" s="147" t="s">
        <v>4263</v>
      </c>
      <c r="M621" s="147" t="s">
        <v>4320</v>
      </c>
      <c r="N621" s="22" t="s">
        <v>2075</v>
      </c>
      <c r="O621" s="22"/>
      <c r="P621" s="246" t="s">
        <v>2651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2075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3515</v>
      </c>
      <c r="D622" s="144" t="s">
        <v>2652</v>
      </c>
      <c r="E622" s="139" t="s">
        <v>469</v>
      </c>
      <c r="F622" s="139" t="s">
        <v>469</v>
      </c>
      <c r="G622" s="148">
        <v>0</v>
      </c>
      <c r="H622" s="148">
        <v>0</v>
      </c>
      <c r="I622" s="139" t="s">
        <v>2304</v>
      </c>
      <c r="J622" s="139" t="s">
        <v>1276</v>
      </c>
      <c r="K622" s="146" t="s">
        <v>3528</v>
      </c>
      <c r="L622" s="147" t="s">
        <v>4263</v>
      </c>
      <c r="M622" s="147" t="s">
        <v>4320</v>
      </c>
      <c r="N622" s="22" t="s">
        <v>2075</v>
      </c>
      <c r="O622" s="22"/>
      <c r="P622" s="246" t="s">
        <v>2652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2075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3515</v>
      </c>
      <c r="D623" s="144" t="s">
        <v>2653</v>
      </c>
      <c r="E623" s="139" t="s">
        <v>470</v>
      </c>
      <c r="F623" s="139" t="s">
        <v>470</v>
      </c>
      <c r="G623" s="148">
        <v>0</v>
      </c>
      <c r="H623" s="148">
        <v>0</v>
      </c>
      <c r="I623" s="139" t="s">
        <v>2304</v>
      </c>
      <c r="J623" s="139" t="s">
        <v>1276</v>
      </c>
      <c r="K623" s="146" t="s">
        <v>3528</v>
      </c>
      <c r="L623" s="147" t="s">
        <v>4263</v>
      </c>
      <c r="M623" s="147" t="s">
        <v>4320</v>
      </c>
      <c r="N623" s="22" t="s">
        <v>2075</v>
      </c>
      <c r="O623" s="22"/>
      <c r="P623" s="246" t="s">
        <v>2653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2075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3515</v>
      </c>
      <c r="D624" s="144" t="s">
        <v>2654</v>
      </c>
      <c r="E624" s="139" t="s">
        <v>471</v>
      </c>
      <c r="F624" s="139" t="s">
        <v>471</v>
      </c>
      <c r="G624" s="148">
        <v>0</v>
      </c>
      <c r="H624" s="148">
        <v>0</v>
      </c>
      <c r="I624" s="139" t="s">
        <v>2304</v>
      </c>
      <c r="J624" s="139" t="s">
        <v>1276</v>
      </c>
      <c r="K624" s="146" t="s">
        <v>3528</v>
      </c>
      <c r="L624" s="147" t="s">
        <v>4263</v>
      </c>
      <c r="M624" s="147" t="s">
        <v>4320</v>
      </c>
      <c r="N624" s="22" t="s">
        <v>2075</v>
      </c>
      <c r="O624" s="22"/>
      <c r="P624" s="246" t="s">
        <v>2654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2075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3515</v>
      </c>
      <c r="D625" s="144" t="s">
        <v>2655</v>
      </c>
      <c r="E625" s="139" t="s">
        <v>472</v>
      </c>
      <c r="F625" s="139" t="s">
        <v>472</v>
      </c>
      <c r="G625" s="148">
        <v>0</v>
      </c>
      <c r="H625" s="148">
        <v>0</v>
      </c>
      <c r="I625" s="139" t="s">
        <v>2304</v>
      </c>
      <c r="J625" s="139" t="s">
        <v>1276</v>
      </c>
      <c r="K625" s="146" t="s">
        <v>3528</v>
      </c>
      <c r="L625" s="147" t="s">
        <v>4263</v>
      </c>
      <c r="M625" s="147" t="s">
        <v>4320</v>
      </c>
      <c r="N625" s="22" t="s">
        <v>2075</v>
      </c>
      <c r="O625" s="22"/>
      <c r="P625" s="246" t="s">
        <v>2655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2075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3515</v>
      </c>
      <c r="D626" s="144" t="s">
        <v>2656</v>
      </c>
      <c r="E626" s="139" t="s">
        <v>474</v>
      </c>
      <c r="F626" s="139" t="s">
        <v>473</v>
      </c>
      <c r="G626" s="148">
        <v>0</v>
      </c>
      <c r="H626" s="148">
        <v>0</v>
      </c>
      <c r="I626" s="139" t="s">
        <v>1</v>
      </c>
      <c r="J626" s="139" t="s">
        <v>1276</v>
      </c>
      <c r="K626" s="146" t="s">
        <v>3528</v>
      </c>
      <c r="L626" s="147" t="s">
        <v>4263</v>
      </c>
      <c r="M626" s="147" t="s">
        <v>4320</v>
      </c>
      <c r="N626" s="22" t="s">
        <v>2075</v>
      </c>
      <c r="O626" s="22"/>
      <c r="P626" s="246" t="s">
        <v>2656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2075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3515</v>
      </c>
      <c r="D627" s="144" t="s">
        <v>2657</v>
      </c>
      <c r="E627" s="139" t="s">
        <v>474</v>
      </c>
      <c r="F627" s="139" t="s">
        <v>475</v>
      </c>
      <c r="G627" s="148">
        <v>0</v>
      </c>
      <c r="H627" s="148">
        <v>0</v>
      </c>
      <c r="I627" s="139" t="s">
        <v>1</v>
      </c>
      <c r="J627" s="139" t="s">
        <v>1276</v>
      </c>
      <c r="K627" s="146" t="s">
        <v>3528</v>
      </c>
      <c r="L627" s="147" t="s">
        <v>4263</v>
      </c>
      <c r="M627" s="147" t="s">
        <v>4320</v>
      </c>
      <c r="N627" s="22" t="s">
        <v>2075</v>
      </c>
      <c r="O627" s="22"/>
      <c r="P627" s="246" t="s">
        <v>2657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2075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3515</v>
      </c>
      <c r="D628" s="144" t="s">
        <v>2658</v>
      </c>
      <c r="E628" s="139" t="s">
        <v>474</v>
      </c>
      <c r="F628" s="139" t="s">
        <v>476</v>
      </c>
      <c r="G628" s="148">
        <v>0</v>
      </c>
      <c r="H628" s="148">
        <v>0</v>
      </c>
      <c r="I628" s="139" t="s">
        <v>1</v>
      </c>
      <c r="J628" s="139" t="s">
        <v>1276</v>
      </c>
      <c r="K628" s="146" t="s">
        <v>3528</v>
      </c>
      <c r="L628" s="147" t="s">
        <v>4263</v>
      </c>
      <c r="M628" s="147" t="s">
        <v>4320</v>
      </c>
      <c r="N628" s="22" t="s">
        <v>2075</v>
      </c>
      <c r="O628" s="22"/>
      <c r="P628" s="246" t="s">
        <v>2658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2075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3515</v>
      </c>
      <c r="D629" s="144" t="s">
        <v>2659</v>
      </c>
      <c r="E629" s="139" t="s">
        <v>474</v>
      </c>
      <c r="F629" s="139" t="s">
        <v>477</v>
      </c>
      <c r="G629" s="148">
        <v>0</v>
      </c>
      <c r="H629" s="148">
        <v>0</v>
      </c>
      <c r="I629" s="139" t="s">
        <v>1</v>
      </c>
      <c r="J629" s="139" t="s">
        <v>1276</v>
      </c>
      <c r="K629" s="146" t="s">
        <v>3528</v>
      </c>
      <c r="L629" s="147" t="s">
        <v>4263</v>
      </c>
      <c r="M629" s="147" t="s">
        <v>4320</v>
      </c>
      <c r="N629" s="22" t="s">
        <v>2075</v>
      </c>
      <c r="O629" s="22"/>
      <c r="P629" s="246" t="s">
        <v>2659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2075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3515</v>
      </c>
      <c r="D630" s="144" t="s">
        <v>2660</v>
      </c>
      <c r="E630" s="139" t="s">
        <v>474</v>
      </c>
      <c r="F630" s="139" t="s">
        <v>478</v>
      </c>
      <c r="G630" s="148">
        <v>0</v>
      </c>
      <c r="H630" s="148">
        <v>0</v>
      </c>
      <c r="I630" s="139" t="s">
        <v>1</v>
      </c>
      <c r="J630" s="139" t="s">
        <v>1276</v>
      </c>
      <c r="K630" s="146" t="s">
        <v>3528</v>
      </c>
      <c r="L630" s="147" t="s">
        <v>4263</v>
      </c>
      <c r="M630" s="147" t="s">
        <v>4320</v>
      </c>
      <c r="N630" s="22" t="s">
        <v>2075</v>
      </c>
      <c r="O630" s="22"/>
      <c r="P630" s="246" t="s">
        <v>2660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2075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3515</v>
      </c>
      <c r="D631" s="144" t="s">
        <v>2661</v>
      </c>
      <c r="E631" s="139" t="s">
        <v>474</v>
      </c>
      <c r="F631" s="139" t="s">
        <v>479</v>
      </c>
      <c r="G631" s="148">
        <v>0</v>
      </c>
      <c r="H631" s="148">
        <v>0</v>
      </c>
      <c r="I631" s="139" t="s">
        <v>1</v>
      </c>
      <c r="J631" s="139" t="s">
        <v>1276</v>
      </c>
      <c r="K631" s="146" t="s">
        <v>3528</v>
      </c>
      <c r="L631" s="147" t="s">
        <v>4263</v>
      </c>
      <c r="M631" s="147" t="s">
        <v>4320</v>
      </c>
      <c r="N631" s="22" t="s">
        <v>2075</v>
      </c>
      <c r="O631" s="22"/>
      <c r="P631" s="246" t="s">
        <v>2661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2075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3515</v>
      </c>
      <c r="D632" s="144" t="s">
        <v>2662</v>
      </c>
      <c r="E632" s="139" t="s">
        <v>474</v>
      </c>
      <c r="F632" s="139" t="s">
        <v>480</v>
      </c>
      <c r="G632" s="148">
        <v>0</v>
      </c>
      <c r="H632" s="148">
        <v>0</v>
      </c>
      <c r="I632" s="139" t="s">
        <v>1</v>
      </c>
      <c r="J632" s="139" t="s">
        <v>1276</v>
      </c>
      <c r="K632" s="146" t="s">
        <v>3528</v>
      </c>
      <c r="L632" s="147" t="s">
        <v>4263</v>
      </c>
      <c r="M632" s="147" t="s">
        <v>4320</v>
      </c>
      <c r="N632" s="22" t="s">
        <v>2075</v>
      </c>
      <c r="O632" s="22"/>
      <c r="P632" s="246" t="s">
        <v>2662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2075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3515</v>
      </c>
      <c r="D633" s="144" t="s">
        <v>2663</v>
      </c>
      <c r="E633" s="139" t="s">
        <v>474</v>
      </c>
      <c r="F633" s="139" t="s">
        <v>481</v>
      </c>
      <c r="G633" s="148">
        <v>0</v>
      </c>
      <c r="H633" s="148">
        <v>0</v>
      </c>
      <c r="I633" s="139" t="s">
        <v>1</v>
      </c>
      <c r="J633" s="139" t="s">
        <v>1276</v>
      </c>
      <c r="K633" s="146" t="s">
        <v>3528</v>
      </c>
      <c r="L633" s="147" t="s">
        <v>4263</v>
      </c>
      <c r="M633" s="147" t="s">
        <v>4320</v>
      </c>
      <c r="N633" s="22" t="s">
        <v>2075</v>
      </c>
      <c r="O633" s="22"/>
      <c r="P633" s="246" t="s">
        <v>2663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2075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3515</v>
      </c>
      <c r="D634" s="144" t="s">
        <v>2664</v>
      </c>
      <c r="E634" s="139" t="s">
        <v>474</v>
      </c>
      <c r="F634" s="139" t="s">
        <v>482</v>
      </c>
      <c r="G634" s="148">
        <v>0</v>
      </c>
      <c r="H634" s="148">
        <v>0</v>
      </c>
      <c r="I634" s="139" t="s">
        <v>1</v>
      </c>
      <c r="J634" s="139" t="s">
        <v>1276</v>
      </c>
      <c r="K634" s="146" t="s">
        <v>3528</v>
      </c>
      <c r="L634" s="147" t="s">
        <v>4263</v>
      </c>
      <c r="M634" s="147" t="s">
        <v>4320</v>
      </c>
      <c r="N634" s="22" t="s">
        <v>2075</v>
      </c>
      <c r="O634" s="22"/>
      <c r="P634" s="246" t="s">
        <v>2664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2075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3515</v>
      </c>
      <c r="D635" s="144" t="s">
        <v>2665</v>
      </c>
      <c r="E635" s="139" t="s">
        <v>474</v>
      </c>
      <c r="F635" s="140" t="s">
        <v>483</v>
      </c>
      <c r="G635" s="149">
        <v>0</v>
      </c>
      <c r="H635" s="149">
        <v>0</v>
      </c>
      <c r="I635" s="139" t="s">
        <v>1</v>
      </c>
      <c r="J635" s="139" t="s">
        <v>1276</v>
      </c>
      <c r="K635" s="146" t="s">
        <v>3528</v>
      </c>
      <c r="L635" s="147" t="s">
        <v>4263</v>
      </c>
      <c r="M635" s="147" t="s">
        <v>4320</v>
      </c>
      <c r="N635" s="22" t="s">
        <v>2075</v>
      </c>
      <c r="O635" s="11"/>
      <c r="P635" s="246" t="s">
        <v>2665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2075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3515</v>
      </c>
      <c r="D636" s="144" t="s">
        <v>2666</v>
      </c>
      <c r="E636" s="139" t="s">
        <v>474</v>
      </c>
      <c r="F636" s="139" t="s">
        <v>484</v>
      </c>
      <c r="G636" s="148">
        <v>0</v>
      </c>
      <c r="H636" s="148">
        <v>0</v>
      </c>
      <c r="I636" s="139" t="s">
        <v>1</v>
      </c>
      <c r="J636" s="139" t="s">
        <v>1276</v>
      </c>
      <c r="K636" s="146" t="s">
        <v>3528</v>
      </c>
      <c r="L636" s="147" t="s">
        <v>4263</v>
      </c>
      <c r="M636" s="147" t="s">
        <v>4320</v>
      </c>
      <c r="N636" s="22" t="s">
        <v>2075</v>
      </c>
      <c r="O636" s="22"/>
      <c r="P636" s="246" t="s">
        <v>2666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2075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3515</v>
      </c>
      <c r="D637" s="144" t="s">
        <v>2667</v>
      </c>
      <c r="E637" s="139" t="s">
        <v>474</v>
      </c>
      <c r="F637" s="139" t="s">
        <v>485</v>
      </c>
      <c r="G637" s="148">
        <v>0</v>
      </c>
      <c r="H637" s="148">
        <v>0</v>
      </c>
      <c r="I637" s="139" t="s">
        <v>1</v>
      </c>
      <c r="J637" s="139" t="s">
        <v>1276</v>
      </c>
      <c r="K637" s="146" t="s">
        <v>3528</v>
      </c>
      <c r="L637" s="147" t="s">
        <v>4263</v>
      </c>
      <c r="M637" s="147" t="s">
        <v>4320</v>
      </c>
      <c r="N637" s="22" t="s">
        <v>2075</v>
      </c>
      <c r="O637" s="22"/>
      <c r="P637" s="246" t="s">
        <v>2667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2075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3515</v>
      </c>
      <c r="D638" s="144" t="s">
        <v>2668</v>
      </c>
      <c r="E638" s="139" t="s">
        <v>474</v>
      </c>
      <c r="F638" s="139" t="s">
        <v>486</v>
      </c>
      <c r="G638" s="148">
        <v>0</v>
      </c>
      <c r="H638" s="148">
        <v>0</v>
      </c>
      <c r="I638" s="139" t="s">
        <v>1</v>
      </c>
      <c r="J638" s="139" t="s">
        <v>1276</v>
      </c>
      <c r="K638" s="146" t="s">
        <v>3528</v>
      </c>
      <c r="L638" s="147" t="s">
        <v>4263</v>
      </c>
      <c r="M638" s="147" t="s">
        <v>4320</v>
      </c>
      <c r="N638" s="22" t="s">
        <v>2075</v>
      </c>
      <c r="O638" s="22"/>
      <c r="P638" s="246" t="s">
        <v>2668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2075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3515</v>
      </c>
      <c r="D639" s="144" t="s">
        <v>2669</v>
      </c>
      <c r="E639" s="139" t="s">
        <v>474</v>
      </c>
      <c r="F639" s="139" t="s">
        <v>487</v>
      </c>
      <c r="G639" s="148">
        <v>0</v>
      </c>
      <c r="H639" s="148">
        <v>0</v>
      </c>
      <c r="I639" s="139" t="s">
        <v>1</v>
      </c>
      <c r="J639" s="139" t="s">
        <v>1276</v>
      </c>
      <c r="K639" s="146" t="s">
        <v>3528</v>
      </c>
      <c r="L639" s="147" t="s">
        <v>4263</v>
      </c>
      <c r="M639" s="147" t="s">
        <v>4320</v>
      </c>
      <c r="N639" s="22" t="s">
        <v>2075</v>
      </c>
      <c r="O639" s="22"/>
      <c r="P639" s="246" t="s">
        <v>2669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2075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3515</v>
      </c>
      <c r="D640" s="144" t="s">
        <v>2670</v>
      </c>
      <c r="E640" s="139" t="s">
        <v>474</v>
      </c>
      <c r="F640" s="140" t="s">
        <v>488</v>
      </c>
      <c r="G640" s="149">
        <v>0</v>
      </c>
      <c r="H640" s="149">
        <v>0</v>
      </c>
      <c r="I640" s="139" t="s">
        <v>1</v>
      </c>
      <c r="J640" s="139" t="s">
        <v>1276</v>
      </c>
      <c r="K640" s="146" t="s">
        <v>3528</v>
      </c>
      <c r="L640" s="147" t="s">
        <v>4263</v>
      </c>
      <c r="M640" s="147" t="s">
        <v>4320</v>
      </c>
      <c r="N640" s="22" t="s">
        <v>2075</v>
      </c>
      <c r="O640" s="11"/>
      <c r="P640" s="246" t="s">
        <v>2670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2075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3515</v>
      </c>
      <c r="D641" s="144" t="s">
        <v>2671</v>
      </c>
      <c r="E641" s="139" t="s">
        <v>474</v>
      </c>
      <c r="F641" s="139" t="s">
        <v>489</v>
      </c>
      <c r="G641" s="148">
        <v>0</v>
      </c>
      <c r="H641" s="148">
        <v>0</v>
      </c>
      <c r="I641" s="139" t="s">
        <v>1</v>
      </c>
      <c r="J641" s="139" t="s">
        <v>1276</v>
      </c>
      <c r="K641" s="146" t="s">
        <v>3528</v>
      </c>
      <c r="L641" s="147" t="s">
        <v>4263</v>
      </c>
      <c r="M641" s="147" t="s">
        <v>4320</v>
      </c>
      <c r="N641" s="22" t="s">
        <v>2075</v>
      </c>
      <c r="O641" s="22"/>
      <c r="P641" s="246" t="s">
        <v>2671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2075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3515</v>
      </c>
      <c r="D642" s="144" t="s">
        <v>1901</v>
      </c>
      <c r="E642" s="139" t="s">
        <v>474</v>
      </c>
      <c r="F642" s="139" t="s">
        <v>490</v>
      </c>
      <c r="G642" s="150">
        <v>0</v>
      </c>
      <c r="H642" s="150">
        <v>0</v>
      </c>
      <c r="I642" s="139" t="s">
        <v>1</v>
      </c>
      <c r="J642" s="139" t="s">
        <v>1276</v>
      </c>
      <c r="K642" s="146" t="s">
        <v>3528</v>
      </c>
      <c r="L642" s="147" t="s">
        <v>4263</v>
      </c>
      <c r="M642" s="147" t="s">
        <v>4320</v>
      </c>
      <c r="N642" s="22" t="s">
        <v>2075</v>
      </c>
      <c r="O642" s="22"/>
      <c r="P642" s="246" t="s">
        <v>1901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2075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3515</v>
      </c>
      <c r="D643" s="144" t="s">
        <v>2672</v>
      </c>
      <c r="E643" s="139" t="s">
        <v>474</v>
      </c>
      <c r="F643" s="140" t="s">
        <v>491</v>
      </c>
      <c r="G643" s="149">
        <v>0</v>
      </c>
      <c r="H643" s="149">
        <v>0</v>
      </c>
      <c r="I643" s="139" t="s">
        <v>1</v>
      </c>
      <c r="J643" s="139" t="s">
        <v>1276</v>
      </c>
      <c r="K643" s="146" t="s">
        <v>3528</v>
      </c>
      <c r="L643" s="147" t="s">
        <v>4263</v>
      </c>
      <c r="M643" s="147" t="s">
        <v>4320</v>
      </c>
      <c r="N643" s="22" t="s">
        <v>2075</v>
      </c>
      <c r="O643" s="11"/>
      <c r="P643" s="246" t="s">
        <v>2672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2075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3515</v>
      </c>
      <c r="D644" s="144" t="s">
        <v>1903</v>
      </c>
      <c r="E644" s="139" t="s">
        <v>474</v>
      </c>
      <c r="F644" s="139" t="s">
        <v>492</v>
      </c>
      <c r="G644" s="148">
        <v>0</v>
      </c>
      <c r="H644" s="148">
        <v>0</v>
      </c>
      <c r="I644" s="139" t="s">
        <v>1</v>
      </c>
      <c r="J644" s="139" t="s">
        <v>1276</v>
      </c>
      <c r="K644" s="146" t="s">
        <v>3528</v>
      </c>
      <c r="L644" s="147" t="s">
        <v>4263</v>
      </c>
      <c r="M644" s="147" t="s">
        <v>4320</v>
      </c>
      <c r="N644" s="22" t="s">
        <v>2075</v>
      </c>
      <c r="O644" s="22"/>
      <c r="P644" s="246" t="s">
        <v>1903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2075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3515</v>
      </c>
      <c r="D645" s="144" t="s">
        <v>2673</v>
      </c>
      <c r="E645" s="139" t="s">
        <v>474</v>
      </c>
      <c r="F645" s="139" t="s">
        <v>493</v>
      </c>
      <c r="G645" s="148">
        <v>0</v>
      </c>
      <c r="H645" s="148">
        <v>0</v>
      </c>
      <c r="I645" s="139" t="s">
        <v>1</v>
      </c>
      <c r="J645" s="139" t="s">
        <v>1276</v>
      </c>
      <c r="K645" s="146" t="s">
        <v>3528</v>
      </c>
      <c r="L645" s="147" t="s">
        <v>4263</v>
      </c>
      <c r="M645" s="147" t="s">
        <v>4320</v>
      </c>
      <c r="N645" s="22" t="s">
        <v>2075</v>
      </c>
      <c r="O645" s="22"/>
      <c r="P645" s="246" t="s">
        <v>2673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2075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3515</v>
      </c>
      <c r="D646" s="144" t="s">
        <v>2674</v>
      </c>
      <c r="E646" s="139" t="s">
        <v>474</v>
      </c>
      <c r="F646" s="140" t="s">
        <v>494</v>
      </c>
      <c r="G646" s="149">
        <v>0</v>
      </c>
      <c r="H646" s="149">
        <v>0</v>
      </c>
      <c r="I646" s="139" t="s">
        <v>1</v>
      </c>
      <c r="J646" s="139" t="s">
        <v>1276</v>
      </c>
      <c r="K646" s="146" t="s">
        <v>3528</v>
      </c>
      <c r="L646" s="147" t="s">
        <v>4263</v>
      </c>
      <c r="M646" s="147" t="s">
        <v>4320</v>
      </c>
      <c r="N646" s="22" t="s">
        <v>2075</v>
      </c>
      <c r="O646" s="11"/>
      <c r="P646" s="246" t="s">
        <v>2674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2075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3515</v>
      </c>
      <c r="D647" s="144" t="s">
        <v>2675</v>
      </c>
      <c r="E647" s="139" t="s">
        <v>474</v>
      </c>
      <c r="F647" s="140" t="s">
        <v>495</v>
      </c>
      <c r="G647" s="149">
        <v>0</v>
      </c>
      <c r="H647" s="149">
        <v>0</v>
      </c>
      <c r="I647" s="139" t="s">
        <v>1</v>
      </c>
      <c r="J647" s="139" t="s">
        <v>1276</v>
      </c>
      <c r="K647" s="146" t="s">
        <v>3528</v>
      </c>
      <c r="L647" s="147" t="s">
        <v>4263</v>
      </c>
      <c r="M647" s="147" t="s">
        <v>4320</v>
      </c>
      <c r="N647" s="22" t="s">
        <v>2075</v>
      </c>
      <c r="O647" s="11"/>
      <c r="P647" s="246" t="s">
        <v>2675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2075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3515</v>
      </c>
      <c r="D648" s="144" t="s">
        <v>2676</v>
      </c>
      <c r="E648" s="139" t="s">
        <v>474</v>
      </c>
      <c r="F648" s="139" t="s">
        <v>388</v>
      </c>
      <c r="G648" s="148">
        <v>0</v>
      </c>
      <c r="H648" s="148">
        <v>0</v>
      </c>
      <c r="I648" s="139" t="s">
        <v>1</v>
      </c>
      <c r="J648" s="139" t="s">
        <v>1276</v>
      </c>
      <c r="K648" s="146" t="s">
        <v>3528</v>
      </c>
      <c r="L648" s="147" t="s">
        <v>4263</v>
      </c>
      <c r="M648" s="147" t="s">
        <v>4320</v>
      </c>
      <c r="N648" s="22" t="s">
        <v>2075</v>
      </c>
      <c r="O648" s="22"/>
      <c r="P648" s="246" t="s">
        <v>2676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2075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3515</v>
      </c>
      <c r="D649" s="144" t="s">
        <v>2677</v>
      </c>
      <c r="E649" s="139" t="s">
        <v>474</v>
      </c>
      <c r="F649" s="139" t="s">
        <v>496</v>
      </c>
      <c r="G649" s="148">
        <v>0</v>
      </c>
      <c r="H649" s="148">
        <v>0</v>
      </c>
      <c r="I649" s="139" t="s">
        <v>1</v>
      </c>
      <c r="J649" s="139" t="s">
        <v>1276</v>
      </c>
      <c r="K649" s="146" t="s">
        <v>3528</v>
      </c>
      <c r="L649" s="147" t="s">
        <v>4263</v>
      </c>
      <c r="M649" s="147" t="s">
        <v>4320</v>
      </c>
      <c r="N649" s="22" t="s">
        <v>2075</v>
      </c>
      <c r="O649" s="22"/>
      <c r="P649" s="246" t="s">
        <v>2677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2075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3515</v>
      </c>
      <c r="D650" s="144" t="s">
        <v>2678</v>
      </c>
      <c r="E650" s="139" t="s">
        <v>474</v>
      </c>
      <c r="F650" s="139" t="s">
        <v>497</v>
      </c>
      <c r="G650" s="148">
        <v>0</v>
      </c>
      <c r="H650" s="148">
        <v>0</v>
      </c>
      <c r="I650" s="139" t="s">
        <v>1</v>
      </c>
      <c r="J650" s="139" t="s">
        <v>1276</v>
      </c>
      <c r="K650" s="146" t="s">
        <v>3528</v>
      </c>
      <c r="L650" s="147" t="s">
        <v>4263</v>
      </c>
      <c r="M650" s="147" t="s">
        <v>4320</v>
      </c>
      <c r="N650" s="22" t="s">
        <v>2075</v>
      </c>
      <c r="O650" s="22"/>
      <c r="P650" s="246" t="s">
        <v>2678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2075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3515</v>
      </c>
      <c r="D651" s="144" t="s">
        <v>2679</v>
      </c>
      <c r="E651" s="139" t="s">
        <v>474</v>
      </c>
      <c r="F651" s="139" t="s">
        <v>498</v>
      </c>
      <c r="G651" s="148">
        <v>0</v>
      </c>
      <c r="H651" s="148">
        <v>0</v>
      </c>
      <c r="I651" s="139" t="s">
        <v>1</v>
      </c>
      <c r="J651" s="139" t="s">
        <v>1276</v>
      </c>
      <c r="K651" s="146" t="s">
        <v>3528</v>
      </c>
      <c r="L651" s="147" t="s">
        <v>4263</v>
      </c>
      <c r="M651" s="147" t="s">
        <v>4320</v>
      </c>
      <c r="N651" s="22" t="s">
        <v>2075</v>
      </c>
      <c r="O651" s="22"/>
      <c r="P651" s="246" t="s">
        <v>2679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2075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3515</v>
      </c>
      <c r="D652" s="144" t="s">
        <v>2680</v>
      </c>
      <c r="E652" s="139" t="s">
        <v>474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1276</v>
      </c>
      <c r="K652" s="146" t="s">
        <v>3528</v>
      </c>
      <c r="L652" s="147" t="s">
        <v>4263</v>
      </c>
      <c r="M652" s="147" t="s">
        <v>4320</v>
      </c>
      <c r="N652" s="22" t="s">
        <v>2075</v>
      </c>
      <c r="O652" s="22"/>
      <c r="P652" s="246" t="s">
        <v>2680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2075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3515</v>
      </c>
      <c r="D653" s="144" t="s">
        <v>2682</v>
      </c>
      <c r="E653" s="139" t="s">
        <v>474</v>
      </c>
      <c r="F653" s="139" t="s">
        <v>500</v>
      </c>
      <c r="G653" s="150">
        <v>0</v>
      </c>
      <c r="H653" s="150">
        <v>0</v>
      </c>
      <c r="I653" s="139" t="s">
        <v>1</v>
      </c>
      <c r="J653" s="139" t="s">
        <v>1276</v>
      </c>
      <c r="K653" s="146" t="s">
        <v>3528</v>
      </c>
      <c r="L653" s="147" t="s">
        <v>4263</v>
      </c>
      <c r="M653" s="147" t="s">
        <v>4320</v>
      </c>
      <c r="N653" s="22" t="s">
        <v>2075</v>
      </c>
      <c r="O653" s="22"/>
      <c r="P653" s="246" t="s">
        <v>2682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2075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3515</v>
      </c>
      <c r="D654" s="144" t="s">
        <v>2683</v>
      </c>
      <c r="E654" s="139" t="s">
        <v>474</v>
      </c>
      <c r="F654" s="140" t="s">
        <v>366</v>
      </c>
      <c r="G654" s="149">
        <v>0</v>
      </c>
      <c r="H654" s="149">
        <v>0</v>
      </c>
      <c r="I654" s="139" t="s">
        <v>1</v>
      </c>
      <c r="J654" s="139" t="s">
        <v>1276</v>
      </c>
      <c r="K654" s="146" t="s">
        <v>3528</v>
      </c>
      <c r="L654" s="147" t="s">
        <v>4263</v>
      </c>
      <c r="M654" s="147" t="s">
        <v>4320</v>
      </c>
      <c r="N654" s="22" t="s">
        <v>2075</v>
      </c>
      <c r="O654" s="11"/>
      <c r="P654" s="246" t="s">
        <v>2683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2075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3515</v>
      </c>
      <c r="D655" s="144" t="s">
        <v>2684</v>
      </c>
      <c r="E655" s="139" t="s">
        <v>474</v>
      </c>
      <c r="F655" s="139" t="s">
        <v>501</v>
      </c>
      <c r="G655" s="148">
        <v>0</v>
      </c>
      <c r="H655" s="148">
        <v>0</v>
      </c>
      <c r="I655" s="139" t="s">
        <v>1</v>
      </c>
      <c r="J655" s="139" t="s">
        <v>1276</v>
      </c>
      <c r="K655" s="146" t="s">
        <v>3528</v>
      </c>
      <c r="L655" s="147" t="s">
        <v>4263</v>
      </c>
      <c r="M655" s="147" t="s">
        <v>4320</v>
      </c>
      <c r="N655" s="22" t="s">
        <v>2075</v>
      </c>
      <c r="O655" s="22"/>
      <c r="P655" s="246" t="s">
        <v>2684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2075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3515</v>
      </c>
      <c r="D656" s="144" t="s">
        <v>1887</v>
      </c>
      <c r="E656" s="139" t="s">
        <v>474</v>
      </c>
      <c r="F656" s="139" t="s">
        <v>502</v>
      </c>
      <c r="G656" s="148">
        <v>0</v>
      </c>
      <c r="H656" s="148">
        <v>0</v>
      </c>
      <c r="I656" s="139" t="s">
        <v>1</v>
      </c>
      <c r="J656" s="139" t="s">
        <v>1276</v>
      </c>
      <c r="K656" s="146" t="s">
        <v>3528</v>
      </c>
      <c r="L656" s="147" t="s">
        <v>4263</v>
      </c>
      <c r="M656" s="147" t="s">
        <v>4320</v>
      </c>
      <c r="N656" s="22" t="s">
        <v>2075</v>
      </c>
      <c r="O656" s="22"/>
      <c r="P656" s="246" t="s">
        <v>1887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2075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3515</v>
      </c>
      <c r="D657" s="144" t="s">
        <v>2686</v>
      </c>
      <c r="E657" s="139" t="s">
        <v>474</v>
      </c>
      <c r="F657" s="140" t="s">
        <v>504</v>
      </c>
      <c r="G657" s="149">
        <v>0</v>
      </c>
      <c r="H657" s="149">
        <v>0</v>
      </c>
      <c r="I657" s="139" t="s">
        <v>1</v>
      </c>
      <c r="J657" s="139" t="s">
        <v>1276</v>
      </c>
      <c r="K657" s="146" t="s">
        <v>3528</v>
      </c>
      <c r="L657" s="147" t="s">
        <v>4263</v>
      </c>
      <c r="M657" s="147" t="s">
        <v>4320</v>
      </c>
      <c r="N657" s="22" t="s">
        <v>2075</v>
      </c>
      <c r="O657" s="11"/>
      <c r="P657" s="246" t="s">
        <v>2686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2075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3515</v>
      </c>
      <c r="D658" s="144" t="s">
        <v>2687</v>
      </c>
      <c r="E658" s="139" t="s">
        <v>474</v>
      </c>
      <c r="F658" s="139" t="s">
        <v>505</v>
      </c>
      <c r="G658" s="148">
        <v>0</v>
      </c>
      <c r="H658" s="148">
        <v>0</v>
      </c>
      <c r="I658" s="139" t="s">
        <v>1</v>
      </c>
      <c r="J658" s="139" t="s">
        <v>1276</v>
      </c>
      <c r="K658" s="146" t="s">
        <v>3528</v>
      </c>
      <c r="L658" s="147" t="s">
        <v>4263</v>
      </c>
      <c r="M658" s="147" t="s">
        <v>4320</v>
      </c>
      <c r="N658" s="22" t="s">
        <v>2075</v>
      </c>
      <c r="O658" s="22"/>
      <c r="P658" s="246" t="s">
        <v>2687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2075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3515</v>
      </c>
      <c r="D659" s="144" t="s">
        <v>2689</v>
      </c>
      <c r="E659" s="139" t="s">
        <v>474</v>
      </c>
      <c r="F659" s="140" t="s">
        <v>507</v>
      </c>
      <c r="G659" s="149">
        <v>0</v>
      </c>
      <c r="H659" s="149">
        <v>0</v>
      </c>
      <c r="I659" s="139" t="s">
        <v>1</v>
      </c>
      <c r="J659" s="139" t="s">
        <v>1276</v>
      </c>
      <c r="K659" s="146" t="s">
        <v>3528</v>
      </c>
      <c r="L659" s="147" t="s">
        <v>4263</v>
      </c>
      <c r="M659" s="147" t="s">
        <v>4320</v>
      </c>
      <c r="N659" s="22" t="s">
        <v>2075</v>
      </c>
      <c r="O659" s="11"/>
      <c r="P659" s="246" t="s">
        <v>2689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2075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3515</v>
      </c>
      <c r="D660" s="144" t="s">
        <v>2690</v>
      </c>
      <c r="E660" s="139" t="s">
        <v>474</v>
      </c>
      <c r="F660" s="139" t="s">
        <v>508</v>
      </c>
      <c r="G660" s="148">
        <v>0</v>
      </c>
      <c r="H660" s="148">
        <v>0</v>
      </c>
      <c r="I660" s="139" t="s">
        <v>1</v>
      </c>
      <c r="J660" s="139" t="s">
        <v>1276</v>
      </c>
      <c r="K660" s="146" t="s">
        <v>3528</v>
      </c>
      <c r="L660" s="147" t="s">
        <v>4263</v>
      </c>
      <c r="M660" s="147" t="s">
        <v>4320</v>
      </c>
      <c r="N660" s="22" t="s">
        <v>2075</v>
      </c>
      <c r="O660" s="22"/>
      <c r="P660" s="246" t="s">
        <v>2690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2075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3515</v>
      </c>
      <c r="D661" s="144" t="s">
        <v>2693</v>
      </c>
      <c r="E661" s="139" t="s">
        <v>474</v>
      </c>
      <c r="F661" s="139" t="s">
        <v>511</v>
      </c>
      <c r="G661" s="148">
        <v>0</v>
      </c>
      <c r="H661" s="148">
        <v>0</v>
      </c>
      <c r="I661" s="139" t="s">
        <v>1</v>
      </c>
      <c r="J661" s="139" t="s">
        <v>1276</v>
      </c>
      <c r="K661" s="146" t="s">
        <v>3528</v>
      </c>
      <c r="L661" s="147" t="s">
        <v>4263</v>
      </c>
      <c r="M661" s="147" t="s">
        <v>4320</v>
      </c>
      <c r="N661" s="22" t="s">
        <v>2075</v>
      </c>
      <c r="O661" s="22"/>
      <c r="P661" s="246" t="s">
        <v>2693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2075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3515</v>
      </c>
      <c r="D662" s="144" t="s">
        <v>2694</v>
      </c>
      <c r="E662" s="139" t="s">
        <v>474</v>
      </c>
      <c r="F662" s="139" t="s">
        <v>512</v>
      </c>
      <c r="G662" s="148">
        <v>0</v>
      </c>
      <c r="H662" s="148">
        <v>0</v>
      </c>
      <c r="I662" s="139" t="s">
        <v>1</v>
      </c>
      <c r="J662" s="139" t="s">
        <v>1276</v>
      </c>
      <c r="K662" s="146" t="s">
        <v>3528</v>
      </c>
      <c r="L662" s="147" t="s">
        <v>4263</v>
      </c>
      <c r="M662" s="147" t="s">
        <v>4320</v>
      </c>
      <c r="N662" s="22" t="s">
        <v>2075</v>
      </c>
      <c r="O662" s="22"/>
      <c r="P662" s="246" t="s">
        <v>2694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2075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3515</v>
      </c>
      <c r="D663" s="144" t="s">
        <v>2695</v>
      </c>
      <c r="E663" s="139" t="s">
        <v>474</v>
      </c>
      <c r="F663" s="139" t="s">
        <v>513</v>
      </c>
      <c r="G663" s="148">
        <v>0</v>
      </c>
      <c r="H663" s="148">
        <v>0</v>
      </c>
      <c r="I663" s="139" t="s">
        <v>1</v>
      </c>
      <c r="J663" s="139" t="s">
        <v>1276</v>
      </c>
      <c r="K663" s="146" t="s">
        <v>3528</v>
      </c>
      <c r="L663" s="147" t="s">
        <v>4263</v>
      </c>
      <c r="M663" s="147" t="s">
        <v>4320</v>
      </c>
      <c r="N663" s="22" t="s">
        <v>2075</v>
      </c>
      <c r="O663" s="22"/>
      <c r="P663" s="246" t="s">
        <v>2695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2075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3515</v>
      </c>
      <c r="D664" s="144" t="s">
        <v>2696</v>
      </c>
      <c r="E664" s="139" t="s">
        <v>474</v>
      </c>
      <c r="F664" s="140" t="s">
        <v>514</v>
      </c>
      <c r="G664" s="149">
        <v>0</v>
      </c>
      <c r="H664" s="149">
        <v>0</v>
      </c>
      <c r="I664" s="139" t="s">
        <v>1</v>
      </c>
      <c r="J664" s="139" t="s">
        <v>1276</v>
      </c>
      <c r="K664" s="146" t="s">
        <v>3528</v>
      </c>
      <c r="L664" s="147" t="s">
        <v>4263</v>
      </c>
      <c r="M664" s="147" t="s">
        <v>4320</v>
      </c>
      <c r="N664" s="22" t="s">
        <v>2075</v>
      </c>
      <c r="O664" s="11"/>
      <c r="P664" s="246" t="s">
        <v>2696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2075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3515</v>
      </c>
      <c r="D665" s="144" t="s">
        <v>2697</v>
      </c>
      <c r="E665" s="139" t="s">
        <v>474</v>
      </c>
      <c r="F665" s="139" t="s">
        <v>515</v>
      </c>
      <c r="G665" s="148">
        <v>0</v>
      </c>
      <c r="H665" s="148">
        <v>0</v>
      </c>
      <c r="I665" s="139" t="s">
        <v>1</v>
      </c>
      <c r="J665" s="139" t="s">
        <v>1276</v>
      </c>
      <c r="K665" s="146" t="s">
        <v>3528</v>
      </c>
      <c r="L665" s="147" t="s">
        <v>4263</v>
      </c>
      <c r="M665" s="147" t="s">
        <v>4320</v>
      </c>
      <c r="N665" s="22" t="s">
        <v>2075</v>
      </c>
      <c r="O665" s="22"/>
      <c r="P665" s="246" t="s">
        <v>2697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2075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3515</v>
      </c>
      <c r="D666" s="144" t="s">
        <v>2698</v>
      </c>
      <c r="E666" s="139" t="s">
        <v>474</v>
      </c>
      <c r="F666" s="139" t="s">
        <v>516</v>
      </c>
      <c r="G666" s="148">
        <v>0</v>
      </c>
      <c r="H666" s="148">
        <v>0</v>
      </c>
      <c r="I666" s="139" t="s">
        <v>1</v>
      </c>
      <c r="J666" s="139" t="s">
        <v>1276</v>
      </c>
      <c r="K666" s="146" t="s">
        <v>3528</v>
      </c>
      <c r="L666" s="147" t="s">
        <v>4263</v>
      </c>
      <c r="M666" s="147" t="s">
        <v>4320</v>
      </c>
      <c r="N666" s="22" t="s">
        <v>2075</v>
      </c>
      <c r="O666" s="22"/>
      <c r="P666" s="246" t="s">
        <v>2698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2075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3515</v>
      </c>
      <c r="D667" s="144" t="s">
        <v>2699</v>
      </c>
      <c r="E667" s="139" t="s">
        <v>474</v>
      </c>
      <c r="F667" s="139" t="s">
        <v>517</v>
      </c>
      <c r="G667" s="148">
        <v>0</v>
      </c>
      <c r="H667" s="148">
        <v>0</v>
      </c>
      <c r="I667" s="139" t="s">
        <v>1</v>
      </c>
      <c r="J667" s="139" t="s">
        <v>1276</v>
      </c>
      <c r="K667" s="146" t="s">
        <v>3528</v>
      </c>
      <c r="L667" s="147" t="s">
        <v>4263</v>
      </c>
      <c r="M667" s="147" t="s">
        <v>4320</v>
      </c>
      <c r="N667" s="22" t="s">
        <v>2075</v>
      </c>
      <c r="O667" s="22"/>
      <c r="P667" s="246" t="s">
        <v>2699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2075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3515</v>
      </c>
      <c r="D668" s="144" t="s">
        <v>1902</v>
      </c>
      <c r="E668" s="139" t="s">
        <v>474</v>
      </c>
      <c r="F668" s="139" t="s">
        <v>382</v>
      </c>
      <c r="G668" s="148">
        <v>0</v>
      </c>
      <c r="H668" s="148">
        <v>0</v>
      </c>
      <c r="I668" s="139" t="s">
        <v>1</v>
      </c>
      <c r="J668" s="139" t="s">
        <v>1276</v>
      </c>
      <c r="K668" s="146" t="s">
        <v>3528</v>
      </c>
      <c r="L668" s="147" t="s">
        <v>4263</v>
      </c>
      <c r="M668" s="147" t="s">
        <v>4320</v>
      </c>
      <c r="N668" s="22" t="s">
        <v>2075</v>
      </c>
      <c r="O668" s="22"/>
      <c r="P668" s="246" t="s">
        <v>1902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2075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3515</v>
      </c>
      <c r="D669" s="144" t="s">
        <v>2701</v>
      </c>
      <c r="E669" s="139" t="s">
        <v>474</v>
      </c>
      <c r="F669" s="139" t="s">
        <v>519</v>
      </c>
      <c r="G669" s="148">
        <v>0</v>
      </c>
      <c r="H669" s="148">
        <v>0</v>
      </c>
      <c r="I669" s="139" t="s">
        <v>1</v>
      </c>
      <c r="J669" s="139" t="s">
        <v>1276</v>
      </c>
      <c r="K669" s="146" t="s">
        <v>3528</v>
      </c>
      <c r="L669" s="147" t="s">
        <v>4263</v>
      </c>
      <c r="M669" s="147" t="s">
        <v>4320</v>
      </c>
      <c r="N669" s="22" t="s">
        <v>2075</v>
      </c>
      <c r="O669" s="22"/>
      <c r="P669" s="246" t="s">
        <v>2701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2075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3515</v>
      </c>
      <c r="D670" s="144" t="s">
        <v>1904</v>
      </c>
      <c r="E670" s="139" t="s">
        <v>474</v>
      </c>
      <c r="F670" s="139" t="s">
        <v>520</v>
      </c>
      <c r="G670" s="148">
        <v>0</v>
      </c>
      <c r="H670" s="148">
        <v>0</v>
      </c>
      <c r="I670" s="139" t="s">
        <v>1</v>
      </c>
      <c r="J670" s="139" t="s">
        <v>1276</v>
      </c>
      <c r="K670" s="146" t="s">
        <v>3528</v>
      </c>
      <c r="L670" s="147" t="s">
        <v>4263</v>
      </c>
      <c r="M670" s="147" t="s">
        <v>4320</v>
      </c>
      <c r="N670" s="22" t="s">
        <v>2075</v>
      </c>
      <c r="O670" s="22"/>
      <c r="P670" s="246" t="s">
        <v>1904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2075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3515</v>
      </c>
      <c r="D671" s="144" t="s">
        <v>2703</v>
      </c>
      <c r="E671" s="139" t="s">
        <v>474</v>
      </c>
      <c r="F671" s="139" t="s">
        <v>522</v>
      </c>
      <c r="G671" s="148">
        <v>0</v>
      </c>
      <c r="H671" s="148">
        <v>0</v>
      </c>
      <c r="I671" s="139" t="s">
        <v>1</v>
      </c>
      <c r="J671" s="139" t="s">
        <v>1276</v>
      </c>
      <c r="K671" s="146" t="s">
        <v>3528</v>
      </c>
      <c r="L671" s="147" t="s">
        <v>4263</v>
      </c>
      <c r="M671" s="147" t="s">
        <v>4320</v>
      </c>
      <c r="N671" s="22" t="s">
        <v>2075</v>
      </c>
      <c r="O671" s="22"/>
      <c r="P671" s="246" t="s">
        <v>2703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2075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3515</v>
      </c>
      <c r="D672" s="144" t="s">
        <v>2704</v>
      </c>
      <c r="E672" s="139" t="s">
        <v>474</v>
      </c>
      <c r="F672" s="139" t="s">
        <v>523</v>
      </c>
      <c r="G672" s="148">
        <v>0</v>
      </c>
      <c r="H672" s="148">
        <v>0</v>
      </c>
      <c r="I672" s="139" t="s">
        <v>1</v>
      </c>
      <c r="J672" s="139" t="s">
        <v>1276</v>
      </c>
      <c r="K672" s="146" t="s">
        <v>3528</v>
      </c>
      <c r="L672" s="147" t="s">
        <v>4263</v>
      </c>
      <c r="M672" s="147" t="s">
        <v>4320</v>
      </c>
      <c r="N672" s="22" t="s">
        <v>2075</v>
      </c>
      <c r="O672" s="22"/>
      <c r="P672" s="246" t="s">
        <v>2704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2075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3515</v>
      </c>
      <c r="D673" s="144" t="s">
        <v>2706</v>
      </c>
      <c r="E673" s="139" t="s">
        <v>474</v>
      </c>
      <c r="F673" s="139" t="s">
        <v>525</v>
      </c>
      <c r="G673" s="148">
        <v>0</v>
      </c>
      <c r="H673" s="148">
        <v>0</v>
      </c>
      <c r="I673" s="139" t="s">
        <v>1</v>
      </c>
      <c r="J673" s="139" t="s">
        <v>1276</v>
      </c>
      <c r="K673" s="146" t="s">
        <v>3528</v>
      </c>
      <c r="L673" s="147" t="s">
        <v>4263</v>
      </c>
      <c r="M673" s="147" t="s">
        <v>4320</v>
      </c>
      <c r="N673" s="22" t="s">
        <v>2075</v>
      </c>
      <c r="O673" s="22"/>
      <c r="P673" s="246" t="s">
        <v>2706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2075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3515</v>
      </c>
      <c r="D674" s="144" t="s">
        <v>2708</v>
      </c>
      <c r="E674" s="139" t="s">
        <v>474</v>
      </c>
      <c r="F674" s="139" t="s">
        <v>527</v>
      </c>
      <c r="G674" s="148">
        <v>0</v>
      </c>
      <c r="H674" s="148">
        <v>0</v>
      </c>
      <c r="I674" s="139" t="s">
        <v>1</v>
      </c>
      <c r="J674" s="139" t="s">
        <v>1276</v>
      </c>
      <c r="K674" s="146" t="s">
        <v>3528</v>
      </c>
      <c r="L674" s="147" t="s">
        <v>4263</v>
      </c>
      <c r="M674" s="147" t="s">
        <v>4320</v>
      </c>
      <c r="N674" s="22" t="s">
        <v>2075</v>
      </c>
      <c r="O674" s="22"/>
      <c r="P674" s="246" t="s">
        <v>2708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2075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3515</v>
      </c>
      <c r="D675" s="144" t="s">
        <v>2709</v>
      </c>
      <c r="E675" s="139" t="s">
        <v>474</v>
      </c>
      <c r="F675" s="139" t="s">
        <v>528</v>
      </c>
      <c r="G675" s="148">
        <v>0</v>
      </c>
      <c r="H675" s="148">
        <v>0</v>
      </c>
      <c r="I675" s="139" t="s">
        <v>1</v>
      </c>
      <c r="J675" s="139" t="s">
        <v>1276</v>
      </c>
      <c r="K675" s="146" t="s">
        <v>3528</v>
      </c>
      <c r="L675" s="147" t="s">
        <v>4263</v>
      </c>
      <c r="M675" s="147" t="s">
        <v>4320</v>
      </c>
      <c r="N675" s="22" t="s">
        <v>2075</v>
      </c>
      <c r="O675" s="22"/>
      <c r="P675" s="246" t="s">
        <v>2709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2075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3515</v>
      </c>
      <c r="D676" s="144" t="s">
        <v>2710</v>
      </c>
      <c r="E676" s="139" t="s">
        <v>474</v>
      </c>
      <c r="F676" s="139" t="s">
        <v>529</v>
      </c>
      <c r="G676" s="148">
        <v>0</v>
      </c>
      <c r="H676" s="148">
        <v>0</v>
      </c>
      <c r="I676" s="139" t="s">
        <v>1</v>
      </c>
      <c r="J676" s="139" t="s">
        <v>1276</v>
      </c>
      <c r="K676" s="146" t="s">
        <v>3528</v>
      </c>
      <c r="L676" s="147" t="s">
        <v>4263</v>
      </c>
      <c r="M676" s="147" t="s">
        <v>4320</v>
      </c>
      <c r="N676" s="22" t="s">
        <v>2075</v>
      </c>
      <c r="O676" s="22"/>
      <c r="P676" s="246" t="s">
        <v>2710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2075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3515</v>
      </c>
      <c r="D677" s="144" t="s">
        <v>2711</v>
      </c>
      <c r="E677" s="139" t="s">
        <v>474</v>
      </c>
      <c r="F677" s="139" t="s">
        <v>389</v>
      </c>
      <c r="G677" s="148">
        <v>0</v>
      </c>
      <c r="H677" s="148">
        <v>0</v>
      </c>
      <c r="I677" s="139" t="s">
        <v>1</v>
      </c>
      <c r="J677" s="139" t="s">
        <v>1276</v>
      </c>
      <c r="K677" s="146" t="s">
        <v>3528</v>
      </c>
      <c r="L677" s="147" t="s">
        <v>4263</v>
      </c>
      <c r="M677" s="147" t="s">
        <v>4320</v>
      </c>
      <c r="N677" s="22" t="s">
        <v>2075</v>
      </c>
      <c r="O677" s="22"/>
      <c r="P677" s="246" t="s">
        <v>2711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2075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3515</v>
      </c>
      <c r="D678" s="162" t="s">
        <v>2681</v>
      </c>
      <c r="E678" s="163" t="s">
        <v>474</v>
      </c>
      <c r="F678" s="163" t="s">
        <v>499</v>
      </c>
      <c r="G678" s="164">
        <v>0</v>
      </c>
      <c r="H678" s="164">
        <v>0</v>
      </c>
      <c r="I678" s="163" t="s">
        <v>1</v>
      </c>
      <c r="J678" s="163" t="s">
        <v>1276</v>
      </c>
      <c r="K678" s="165" t="s">
        <v>3528</v>
      </c>
      <c r="L678" s="166" t="s">
        <v>4263</v>
      </c>
      <c r="M678" s="166" t="s">
        <v>4320</v>
      </c>
      <c r="N678" s="22" t="s">
        <v>2075</v>
      </c>
      <c r="O678" s="167"/>
      <c r="P678" s="250" t="s">
        <v>2681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2075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3515</v>
      </c>
      <c r="D679" s="153" t="s">
        <v>2685</v>
      </c>
      <c r="E679" s="154" t="s">
        <v>474</v>
      </c>
      <c r="F679" s="154" t="s">
        <v>503</v>
      </c>
      <c r="G679" s="155">
        <v>0</v>
      </c>
      <c r="H679" s="155">
        <v>0</v>
      </c>
      <c r="I679" s="154" t="s">
        <v>1</v>
      </c>
      <c r="J679" s="154" t="s">
        <v>1276</v>
      </c>
      <c r="K679" s="156" t="s">
        <v>3528</v>
      </c>
      <c r="L679" s="157" t="s">
        <v>4263</v>
      </c>
      <c r="M679" s="157" t="s">
        <v>4320</v>
      </c>
      <c r="N679" s="22" t="s">
        <v>2075</v>
      </c>
      <c r="O679" s="158"/>
      <c r="P679" s="249" t="s">
        <v>2685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2075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3515</v>
      </c>
      <c r="D680" s="153" t="s">
        <v>2688</v>
      </c>
      <c r="E680" s="154" t="s">
        <v>474</v>
      </c>
      <c r="F680" s="154" t="s">
        <v>506</v>
      </c>
      <c r="G680" s="155">
        <v>0</v>
      </c>
      <c r="H680" s="155">
        <v>0</v>
      </c>
      <c r="I680" s="154" t="s">
        <v>1</v>
      </c>
      <c r="J680" s="154" t="s">
        <v>1276</v>
      </c>
      <c r="K680" s="156" t="s">
        <v>3528</v>
      </c>
      <c r="L680" s="157" t="s">
        <v>4263</v>
      </c>
      <c r="M680" s="157" t="s">
        <v>4320</v>
      </c>
      <c r="N680" s="22" t="s">
        <v>2075</v>
      </c>
      <c r="O680" s="158"/>
      <c r="P680" s="249" t="s">
        <v>2688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2075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3515</v>
      </c>
      <c r="D681" s="153" t="s">
        <v>2691</v>
      </c>
      <c r="E681" s="154" t="s">
        <v>474</v>
      </c>
      <c r="F681" s="156" t="s">
        <v>509</v>
      </c>
      <c r="G681" s="159">
        <v>0</v>
      </c>
      <c r="H681" s="159">
        <v>0</v>
      </c>
      <c r="I681" s="154" t="s">
        <v>1</v>
      </c>
      <c r="J681" s="154" t="s">
        <v>1276</v>
      </c>
      <c r="K681" s="156" t="s">
        <v>3528</v>
      </c>
      <c r="L681" s="157" t="s">
        <v>4263</v>
      </c>
      <c r="M681" s="157" t="s">
        <v>4320</v>
      </c>
      <c r="N681" s="22" t="s">
        <v>2075</v>
      </c>
      <c r="O681" s="160"/>
      <c r="P681" s="249" t="s">
        <v>2691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2075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3515</v>
      </c>
      <c r="D682" s="153" t="s">
        <v>2692</v>
      </c>
      <c r="E682" s="154" t="s">
        <v>474</v>
      </c>
      <c r="F682" s="154" t="s">
        <v>510</v>
      </c>
      <c r="G682" s="155">
        <v>0</v>
      </c>
      <c r="H682" s="155">
        <v>0</v>
      </c>
      <c r="I682" s="154" t="s">
        <v>1</v>
      </c>
      <c r="J682" s="154" t="s">
        <v>1276</v>
      </c>
      <c r="K682" s="156" t="s">
        <v>3528</v>
      </c>
      <c r="L682" s="157" t="s">
        <v>4263</v>
      </c>
      <c r="M682" s="157" t="s">
        <v>4320</v>
      </c>
      <c r="N682" s="22" t="s">
        <v>2075</v>
      </c>
      <c r="O682" s="158"/>
      <c r="P682" s="249" t="s">
        <v>2692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2075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3515</v>
      </c>
      <c r="D683" s="153" t="s">
        <v>2700</v>
      </c>
      <c r="E683" s="154" t="s">
        <v>474</v>
      </c>
      <c r="F683" s="154" t="s">
        <v>518</v>
      </c>
      <c r="G683" s="155">
        <v>0</v>
      </c>
      <c r="H683" s="155">
        <v>0</v>
      </c>
      <c r="I683" s="154" t="s">
        <v>1</v>
      </c>
      <c r="J683" s="154" t="s">
        <v>1276</v>
      </c>
      <c r="K683" s="156" t="s">
        <v>3528</v>
      </c>
      <c r="L683" s="157" t="s">
        <v>4263</v>
      </c>
      <c r="M683" s="157" t="s">
        <v>4320</v>
      </c>
      <c r="N683" s="22" t="s">
        <v>2075</v>
      </c>
      <c r="O683" s="158"/>
      <c r="P683" s="249" t="s">
        <v>2700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2075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3515</v>
      </c>
      <c r="D684" s="153" t="s">
        <v>2702</v>
      </c>
      <c r="E684" s="154" t="s">
        <v>474</v>
      </c>
      <c r="F684" s="154" t="s">
        <v>521</v>
      </c>
      <c r="G684" s="155">
        <v>0</v>
      </c>
      <c r="H684" s="155">
        <v>0</v>
      </c>
      <c r="I684" s="154" t="s">
        <v>1</v>
      </c>
      <c r="J684" s="154" t="s">
        <v>1276</v>
      </c>
      <c r="K684" s="156" t="s">
        <v>3528</v>
      </c>
      <c r="L684" s="157" t="s">
        <v>4263</v>
      </c>
      <c r="M684" s="157" t="s">
        <v>4320</v>
      </c>
      <c r="N684" s="22" t="s">
        <v>2075</v>
      </c>
      <c r="O684" s="158"/>
      <c r="P684" s="249" t="s">
        <v>2702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2075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3515</v>
      </c>
      <c r="D685" s="153" t="s">
        <v>2705</v>
      </c>
      <c r="E685" s="154" t="s">
        <v>474</v>
      </c>
      <c r="F685" s="154" t="s">
        <v>524</v>
      </c>
      <c r="G685" s="155">
        <v>0</v>
      </c>
      <c r="H685" s="155">
        <v>0</v>
      </c>
      <c r="I685" s="154" t="s">
        <v>1</v>
      </c>
      <c r="J685" s="154" t="s">
        <v>1276</v>
      </c>
      <c r="K685" s="156" t="s">
        <v>3528</v>
      </c>
      <c r="L685" s="157" t="s">
        <v>4263</v>
      </c>
      <c r="M685" s="157" t="s">
        <v>4320</v>
      </c>
      <c r="N685" s="22" t="s">
        <v>2075</v>
      </c>
      <c r="O685" s="158"/>
      <c r="P685" s="249" t="s">
        <v>2705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2075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3515</v>
      </c>
      <c r="D686" s="153" t="s">
        <v>2707</v>
      </c>
      <c r="E686" s="154" t="s">
        <v>474</v>
      </c>
      <c r="F686" s="154" t="s">
        <v>526</v>
      </c>
      <c r="G686" s="155">
        <v>0</v>
      </c>
      <c r="H686" s="155">
        <v>0</v>
      </c>
      <c r="I686" s="154" t="s">
        <v>1</v>
      </c>
      <c r="J686" s="154" t="s">
        <v>1276</v>
      </c>
      <c r="K686" s="156" t="s">
        <v>3528</v>
      </c>
      <c r="L686" s="157" t="s">
        <v>4263</v>
      </c>
      <c r="M686" s="157" t="s">
        <v>4320</v>
      </c>
      <c r="N686" s="22" t="s">
        <v>2075</v>
      </c>
      <c r="O686" s="158"/>
      <c r="P686" s="249" t="s">
        <v>2707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2075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3515</v>
      </c>
      <c r="D687" s="153" t="s">
        <v>2712</v>
      </c>
      <c r="E687" s="154" t="s">
        <v>474</v>
      </c>
      <c r="F687" s="154" t="s">
        <v>530</v>
      </c>
      <c r="G687" s="155">
        <v>0</v>
      </c>
      <c r="H687" s="155">
        <v>0</v>
      </c>
      <c r="I687" s="154" t="s">
        <v>1</v>
      </c>
      <c r="J687" s="154" t="s">
        <v>1276</v>
      </c>
      <c r="K687" s="156" t="s">
        <v>3528</v>
      </c>
      <c r="L687" s="157" t="s">
        <v>4263</v>
      </c>
      <c r="M687" s="157" t="s">
        <v>4320</v>
      </c>
      <c r="N687" s="22" t="s">
        <v>2075</v>
      </c>
      <c r="O687" s="158"/>
      <c r="P687" s="249" t="s">
        <v>2712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2075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3515</v>
      </c>
      <c r="D688" s="144" t="s">
        <v>2713</v>
      </c>
      <c r="E688" s="139" t="s">
        <v>531</v>
      </c>
      <c r="F688" s="139" t="s">
        <v>531</v>
      </c>
      <c r="G688" s="148">
        <v>0</v>
      </c>
      <c r="H688" s="148">
        <v>0</v>
      </c>
      <c r="I688" s="139" t="s">
        <v>2303</v>
      </c>
      <c r="J688" s="139" t="s">
        <v>1276</v>
      </c>
      <c r="K688" s="146" t="s">
        <v>3528</v>
      </c>
      <c r="L688" s="147" t="s">
        <v>4263</v>
      </c>
      <c r="M688" s="147" t="s">
        <v>4320</v>
      </c>
      <c r="N688" s="22" t="s">
        <v>2075</v>
      </c>
      <c r="O688" s="22"/>
      <c r="P688" s="246" t="s">
        <v>2713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2075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3515</v>
      </c>
      <c r="D689" s="144" t="s">
        <v>2714</v>
      </c>
      <c r="E689" s="139" t="s">
        <v>532</v>
      </c>
      <c r="F689" s="139" t="s">
        <v>532</v>
      </c>
      <c r="G689" s="148">
        <v>0</v>
      </c>
      <c r="H689" s="148">
        <v>0</v>
      </c>
      <c r="I689" s="139" t="s">
        <v>2303</v>
      </c>
      <c r="J689" s="139" t="s">
        <v>1276</v>
      </c>
      <c r="K689" s="146" t="s">
        <v>3528</v>
      </c>
      <c r="L689" s="147" t="s">
        <v>4263</v>
      </c>
      <c r="M689" s="147" t="s">
        <v>4320</v>
      </c>
      <c r="N689" s="22" t="s">
        <v>2075</v>
      </c>
      <c r="O689" s="22"/>
      <c r="P689" s="246" t="s">
        <v>2714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2075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3515</v>
      </c>
      <c r="D690" s="144" t="s">
        <v>2715</v>
      </c>
      <c r="E690" s="139" t="s">
        <v>533</v>
      </c>
      <c r="F690" s="139" t="s">
        <v>533</v>
      </c>
      <c r="G690" s="148">
        <v>0</v>
      </c>
      <c r="H690" s="148">
        <v>0</v>
      </c>
      <c r="I690" s="139" t="s">
        <v>2303</v>
      </c>
      <c r="J690" s="139" t="s">
        <v>1276</v>
      </c>
      <c r="K690" s="146" t="s">
        <v>3528</v>
      </c>
      <c r="L690" s="147" t="s">
        <v>4263</v>
      </c>
      <c r="M690" s="147" t="s">
        <v>4320</v>
      </c>
      <c r="N690" s="22" t="s">
        <v>2075</v>
      </c>
      <c r="O690" s="22"/>
      <c r="P690" s="246" t="s">
        <v>2715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2075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3515</v>
      </c>
      <c r="D691" s="144" t="s">
        <v>2716</v>
      </c>
      <c r="E691" s="139" t="s">
        <v>534</v>
      </c>
      <c r="F691" s="139" t="s">
        <v>534</v>
      </c>
      <c r="G691" s="148">
        <v>0</v>
      </c>
      <c r="H691" s="148">
        <v>0</v>
      </c>
      <c r="I691" s="139" t="s">
        <v>2303</v>
      </c>
      <c r="J691" s="139" t="s">
        <v>1276</v>
      </c>
      <c r="K691" s="146" t="s">
        <v>3528</v>
      </c>
      <c r="L691" s="147" t="s">
        <v>4263</v>
      </c>
      <c r="M691" s="147" t="s">
        <v>4320</v>
      </c>
      <c r="N691" s="22" t="s">
        <v>2075</v>
      </c>
      <c r="O691" s="22"/>
      <c r="P691" s="246" t="s">
        <v>2716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2075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3515</v>
      </c>
      <c r="D692" s="144" t="s">
        <v>2717</v>
      </c>
      <c r="E692" s="139" t="s">
        <v>535</v>
      </c>
      <c r="F692" s="139" t="s">
        <v>535</v>
      </c>
      <c r="G692" s="148">
        <v>0</v>
      </c>
      <c r="H692" s="148">
        <v>0</v>
      </c>
      <c r="I692" s="139" t="s">
        <v>2303</v>
      </c>
      <c r="J692" s="139" t="s">
        <v>1276</v>
      </c>
      <c r="K692" s="146" t="s">
        <v>3528</v>
      </c>
      <c r="L692" s="147" t="s">
        <v>4263</v>
      </c>
      <c r="M692" s="147" t="s">
        <v>4320</v>
      </c>
      <c r="N692" s="22" t="s">
        <v>2075</v>
      </c>
      <c r="O692" s="22"/>
      <c r="P692" s="246" t="s">
        <v>2717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2075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3515</v>
      </c>
      <c r="D693" s="144" t="s">
        <v>2718</v>
      </c>
      <c r="E693" s="139" t="s">
        <v>536</v>
      </c>
      <c r="F693" s="139" t="s">
        <v>536</v>
      </c>
      <c r="G693" s="148">
        <v>0</v>
      </c>
      <c r="H693" s="148">
        <v>0</v>
      </c>
      <c r="I693" s="139" t="s">
        <v>2303</v>
      </c>
      <c r="J693" s="139" t="s">
        <v>1276</v>
      </c>
      <c r="K693" s="146" t="s">
        <v>3528</v>
      </c>
      <c r="L693" s="147" t="s">
        <v>4263</v>
      </c>
      <c r="M693" s="147" t="s">
        <v>4320</v>
      </c>
      <c r="N693" s="22" t="s">
        <v>2075</v>
      </c>
      <c r="O693" s="22"/>
      <c r="P693" s="246" t="s">
        <v>2718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2075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3515</v>
      </c>
      <c r="D694" s="144" t="s">
        <v>2719</v>
      </c>
      <c r="E694" s="139" t="s">
        <v>537</v>
      </c>
      <c r="F694" s="139" t="s">
        <v>537</v>
      </c>
      <c r="G694" s="148">
        <v>0</v>
      </c>
      <c r="H694" s="148">
        <v>0</v>
      </c>
      <c r="I694" s="139" t="s">
        <v>2303</v>
      </c>
      <c r="J694" s="139" t="s">
        <v>1276</v>
      </c>
      <c r="K694" s="146" t="s">
        <v>3528</v>
      </c>
      <c r="L694" s="147" t="s">
        <v>4263</v>
      </c>
      <c r="M694" s="147" t="s">
        <v>4320</v>
      </c>
      <c r="N694" s="22" t="s">
        <v>2075</v>
      </c>
      <c r="O694" s="22"/>
      <c r="P694" s="246" t="s">
        <v>2719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2075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3515</v>
      </c>
      <c r="D695" s="144" t="s">
        <v>2720</v>
      </c>
      <c r="E695" s="139" t="s">
        <v>538</v>
      </c>
      <c r="F695" s="139" t="s">
        <v>538</v>
      </c>
      <c r="G695" s="148">
        <v>0</v>
      </c>
      <c r="H695" s="148">
        <v>0</v>
      </c>
      <c r="I695" s="139" t="s">
        <v>2303</v>
      </c>
      <c r="J695" s="139" t="s">
        <v>1276</v>
      </c>
      <c r="K695" s="146" t="s">
        <v>3528</v>
      </c>
      <c r="L695" s="147" t="s">
        <v>4263</v>
      </c>
      <c r="M695" s="147" t="s">
        <v>4320</v>
      </c>
      <c r="N695" s="22" t="s">
        <v>2075</v>
      </c>
      <c r="O695" s="22"/>
      <c r="P695" s="246" t="s">
        <v>2720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2075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3515</v>
      </c>
      <c r="D696" s="144" t="s">
        <v>2721</v>
      </c>
      <c r="E696" s="139" t="s">
        <v>539</v>
      </c>
      <c r="F696" s="139" t="s">
        <v>539</v>
      </c>
      <c r="G696" s="148">
        <v>0</v>
      </c>
      <c r="H696" s="148">
        <v>0</v>
      </c>
      <c r="I696" s="139" t="s">
        <v>2303</v>
      </c>
      <c r="J696" s="139" t="s">
        <v>1276</v>
      </c>
      <c r="K696" s="146" t="s">
        <v>3528</v>
      </c>
      <c r="L696" s="147" t="s">
        <v>4263</v>
      </c>
      <c r="M696" s="147" t="s">
        <v>4320</v>
      </c>
      <c r="N696" s="22" t="s">
        <v>2075</v>
      </c>
      <c r="O696" s="22"/>
      <c r="P696" s="246" t="s">
        <v>2721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2075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3515</v>
      </c>
      <c r="D697" s="144" t="s">
        <v>2722</v>
      </c>
      <c r="E697" s="139" t="s">
        <v>540</v>
      </c>
      <c r="F697" s="139" t="s">
        <v>540</v>
      </c>
      <c r="G697" s="148">
        <v>0</v>
      </c>
      <c r="H697" s="148">
        <v>0</v>
      </c>
      <c r="I697" s="139" t="s">
        <v>2303</v>
      </c>
      <c r="J697" s="139" t="s">
        <v>1276</v>
      </c>
      <c r="K697" s="146" t="s">
        <v>3528</v>
      </c>
      <c r="L697" s="147" t="s">
        <v>4263</v>
      </c>
      <c r="M697" s="147" t="s">
        <v>4320</v>
      </c>
      <c r="N697" s="22" t="s">
        <v>2075</v>
      </c>
      <c r="O697" s="22"/>
      <c r="P697" s="246" t="s">
        <v>2722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2075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3515</v>
      </c>
      <c r="D698" s="144" t="s">
        <v>2723</v>
      </c>
      <c r="E698" s="139" t="s">
        <v>541</v>
      </c>
      <c r="F698" s="139" t="s">
        <v>541</v>
      </c>
      <c r="G698" s="148">
        <v>0</v>
      </c>
      <c r="H698" s="148">
        <v>0</v>
      </c>
      <c r="I698" s="139" t="s">
        <v>2303</v>
      </c>
      <c r="J698" s="139" t="s">
        <v>1276</v>
      </c>
      <c r="K698" s="146" t="s">
        <v>3528</v>
      </c>
      <c r="L698" s="147" t="s">
        <v>4263</v>
      </c>
      <c r="M698" s="147" t="s">
        <v>4320</v>
      </c>
      <c r="N698" s="22" t="s">
        <v>2075</v>
      </c>
      <c r="O698" s="22"/>
      <c r="P698" s="246" t="s">
        <v>2723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2075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3515</v>
      </c>
      <c r="D699" s="144" t="s">
        <v>2724</v>
      </c>
      <c r="E699" s="139" t="s">
        <v>542</v>
      </c>
      <c r="F699" s="139" t="s">
        <v>542</v>
      </c>
      <c r="G699" s="148">
        <v>0</v>
      </c>
      <c r="H699" s="148">
        <v>0</v>
      </c>
      <c r="I699" s="139" t="s">
        <v>2303</v>
      </c>
      <c r="J699" s="139" t="s">
        <v>1276</v>
      </c>
      <c r="K699" s="146" t="s">
        <v>3528</v>
      </c>
      <c r="L699" s="147" t="s">
        <v>4263</v>
      </c>
      <c r="M699" s="147" t="s">
        <v>4320</v>
      </c>
      <c r="N699" s="22" t="s">
        <v>2075</v>
      </c>
      <c r="O699" s="22"/>
      <c r="P699" s="246" t="s">
        <v>2724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2075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3515</v>
      </c>
      <c r="D700" s="144" t="s">
        <v>2725</v>
      </c>
      <c r="E700" s="139" t="s">
        <v>543</v>
      </c>
      <c r="F700" s="139" t="s">
        <v>543</v>
      </c>
      <c r="G700" s="148">
        <v>0</v>
      </c>
      <c r="H700" s="148">
        <v>0</v>
      </c>
      <c r="I700" s="139" t="s">
        <v>2303</v>
      </c>
      <c r="J700" s="139" t="s">
        <v>1276</v>
      </c>
      <c r="K700" s="146" t="s">
        <v>3528</v>
      </c>
      <c r="L700" s="147" t="s">
        <v>4263</v>
      </c>
      <c r="M700" s="147" t="s">
        <v>4320</v>
      </c>
      <c r="N700" s="22" t="s">
        <v>2075</v>
      </c>
      <c r="O700" s="22"/>
      <c r="P700" s="246" t="s">
        <v>2725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2075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3515</v>
      </c>
      <c r="D701" s="144" t="s">
        <v>2726</v>
      </c>
      <c r="E701" s="139" t="s">
        <v>544</v>
      </c>
      <c r="F701" s="139" t="s">
        <v>544</v>
      </c>
      <c r="G701" s="148">
        <v>0</v>
      </c>
      <c r="H701" s="148">
        <v>0</v>
      </c>
      <c r="I701" s="139" t="s">
        <v>2303</v>
      </c>
      <c r="J701" s="139" t="s">
        <v>1276</v>
      </c>
      <c r="K701" s="146" t="s">
        <v>3528</v>
      </c>
      <c r="L701" s="147" t="s">
        <v>4263</v>
      </c>
      <c r="M701" s="147" t="s">
        <v>4320</v>
      </c>
      <c r="N701" s="22" t="s">
        <v>2075</v>
      </c>
      <c r="O701" s="22"/>
      <c r="P701" s="246" t="s">
        <v>2726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2075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3515</v>
      </c>
      <c r="D702" s="144" t="s">
        <v>2727</v>
      </c>
      <c r="E702" s="139" t="s">
        <v>545</v>
      </c>
      <c r="F702" s="139" t="s">
        <v>545</v>
      </c>
      <c r="G702" s="148">
        <v>0</v>
      </c>
      <c r="H702" s="148">
        <v>0</v>
      </c>
      <c r="I702" s="139" t="s">
        <v>2303</v>
      </c>
      <c r="J702" s="139" t="s">
        <v>1276</v>
      </c>
      <c r="K702" s="146" t="s">
        <v>3528</v>
      </c>
      <c r="L702" s="147" t="s">
        <v>4263</v>
      </c>
      <c r="M702" s="147" t="s">
        <v>4320</v>
      </c>
      <c r="N702" s="22" t="s">
        <v>2075</v>
      </c>
      <c r="O702" s="22"/>
      <c r="P702" s="246" t="s">
        <v>2727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2075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3515</v>
      </c>
      <c r="D703" s="144" t="s">
        <v>2728</v>
      </c>
      <c r="E703" s="139" t="s">
        <v>546</v>
      </c>
      <c r="F703" s="139" t="s">
        <v>546</v>
      </c>
      <c r="G703" s="148">
        <v>0</v>
      </c>
      <c r="H703" s="148">
        <v>0</v>
      </c>
      <c r="I703" s="139" t="s">
        <v>2303</v>
      </c>
      <c r="J703" s="139" t="s">
        <v>1276</v>
      </c>
      <c r="K703" s="146" t="s">
        <v>3528</v>
      </c>
      <c r="L703" s="147" t="s">
        <v>4263</v>
      </c>
      <c r="M703" s="147" t="s">
        <v>4320</v>
      </c>
      <c r="N703" s="22" t="s">
        <v>2075</v>
      </c>
      <c r="O703" s="22"/>
      <c r="P703" s="246" t="s">
        <v>2728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2075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3515</v>
      </c>
      <c r="D704" s="144" t="s">
        <v>2729</v>
      </c>
      <c r="E704" s="139" t="s">
        <v>547</v>
      </c>
      <c r="F704" s="139" t="s">
        <v>547</v>
      </c>
      <c r="G704" s="148">
        <v>0</v>
      </c>
      <c r="H704" s="148">
        <v>0</v>
      </c>
      <c r="I704" s="139" t="s">
        <v>2303</v>
      </c>
      <c r="J704" s="139" t="s">
        <v>1276</v>
      </c>
      <c r="K704" s="146" t="s">
        <v>3528</v>
      </c>
      <c r="L704" s="147" t="s">
        <v>4263</v>
      </c>
      <c r="M704" s="147" t="s">
        <v>4320</v>
      </c>
      <c r="N704" s="22" t="s">
        <v>2075</v>
      </c>
      <c r="O704" s="22"/>
      <c r="P704" s="246" t="s">
        <v>2729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2075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3515</v>
      </c>
      <c r="D705" s="144" t="s">
        <v>2730</v>
      </c>
      <c r="E705" s="139" t="s">
        <v>548</v>
      </c>
      <c r="F705" s="139" t="s">
        <v>548</v>
      </c>
      <c r="G705" s="148">
        <v>0</v>
      </c>
      <c r="H705" s="148">
        <v>0</v>
      </c>
      <c r="I705" s="139" t="s">
        <v>2303</v>
      </c>
      <c r="J705" s="139" t="s">
        <v>1276</v>
      </c>
      <c r="K705" s="146" t="s">
        <v>3528</v>
      </c>
      <c r="L705" s="147" t="s">
        <v>4263</v>
      </c>
      <c r="M705" s="147" t="s">
        <v>4320</v>
      </c>
      <c r="N705" s="22" t="s">
        <v>2075</v>
      </c>
      <c r="O705" s="22"/>
      <c r="P705" s="246" t="s">
        <v>2730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2075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3515</v>
      </c>
      <c r="D706" s="144" t="s">
        <v>2731</v>
      </c>
      <c r="E706" s="140" t="s">
        <v>549</v>
      </c>
      <c r="F706" s="140" t="s">
        <v>549</v>
      </c>
      <c r="G706" s="149">
        <v>0</v>
      </c>
      <c r="H706" s="149">
        <v>0</v>
      </c>
      <c r="I706" s="139" t="s">
        <v>2303</v>
      </c>
      <c r="J706" s="139" t="s">
        <v>1276</v>
      </c>
      <c r="K706" s="146" t="s">
        <v>3528</v>
      </c>
      <c r="L706" s="147" t="s">
        <v>4263</v>
      </c>
      <c r="M706" s="147" t="s">
        <v>4320</v>
      </c>
      <c r="N706" s="22" t="s">
        <v>2075</v>
      </c>
      <c r="O706" s="11"/>
      <c r="P706" s="246" t="s">
        <v>2731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2075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3515</v>
      </c>
      <c r="D707" s="144" t="s">
        <v>2732</v>
      </c>
      <c r="E707" s="140" t="s">
        <v>550</v>
      </c>
      <c r="F707" s="140" t="s">
        <v>550</v>
      </c>
      <c r="G707" s="149">
        <v>0</v>
      </c>
      <c r="H707" s="149">
        <v>0</v>
      </c>
      <c r="I707" s="139" t="s">
        <v>2303</v>
      </c>
      <c r="J707" s="139" t="s">
        <v>1276</v>
      </c>
      <c r="K707" s="146" t="s">
        <v>3528</v>
      </c>
      <c r="L707" s="147" t="s">
        <v>4263</v>
      </c>
      <c r="M707" s="147" t="s">
        <v>4320</v>
      </c>
      <c r="N707" s="22" t="s">
        <v>2075</v>
      </c>
      <c r="O707" s="11"/>
      <c r="P707" s="246" t="s">
        <v>2732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2075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3515</v>
      </c>
      <c r="D708" s="144" t="s">
        <v>2733</v>
      </c>
      <c r="E708" s="140" t="s">
        <v>551</v>
      </c>
      <c r="F708" s="140" t="s">
        <v>551</v>
      </c>
      <c r="G708" s="149">
        <v>0</v>
      </c>
      <c r="H708" s="149">
        <v>0</v>
      </c>
      <c r="I708" s="139" t="s">
        <v>2303</v>
      </c>
      <c r="J708" s="139" t="s">
        <v>1276</v>
      </c>
      <c r="K708" s="146" t="s">
        <v>3528</v>
      </c>
      <c r="L708" s="147" t="s">
        <v>4263</v>
      </c>
      <c r="M708" s="147" t="s">
        <v>4320</v>
      </c>
      <c r="N708" s="22" t="s">
        <v>2075</v>
      </c>
      <c r="O708" s="11"/>
      <c r="P708" s="246" t="s">
        <v>2733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2075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3515</v>
      </c>
      <c r="D709" s="144" t="s">
        <v>2734</v>
      </c>
      <c r="E709" s="140" t="s">
        <v>552</v>
      </c>
      <c r="F709" s="140" t="s">
        <v>552</v>
      </c>
      <c r="G709" s="149">
        <v>0</v>
      </c>
      <c r="H709" s="149">
        <v>0</v>
      </c>
      <c r="I709" s="139" t="s">
        <v>2303</v>
      </c>
      <c r="J709" s="139" t="s">
        <v>1276</v>
      </c>
      <c r="K709" s="146" t="s">
        <v>3528</v>
      </c>
      <c r="L709" s="147" t="s">
        <v>4263</v>
      </c>
      <c r="M709" s="147" t="s">
        <v>4320</v>
      </c>
      <c r="N709" s="22" t="s">
        <v>2075</v>
      </c>
      <c r="O709" s="11"/>
      <c r="P709" s="246" t="s">
        <v>2734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2075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3515</v>
      </c>
      <c r="D710" s="144" t="s">
        <v>2735</v>
      </c>
      <c r="E710" s="140" t="s">
        <v>553</v>
      </c>
      <c r="F710" s="140" t="s">
        <v>553</v>
      </c>
      <c r="G710" s="149">
        <v>0</v>
      </c>
      <c r="H710" s="149">
        <v>0</v>
      </c>
      <c r="I710" s="139" t="s">
        <v>2303</v>
      </c>
      <c r="J710" s="139" t="s">
        <v>1276</v>
      </c>
      <c r="K710" s="146" t="s">
        <v>3528</v>
      </c>
      <c r="L710" s="147" t="s">
        <v>4263</v>
      </c>
      <c r="M710" s="147" t="s">
        <v>4320</v>
      </c>
      <c r="N710" s="22" t="s">
        <v>2075</v>
      </c>
      <c r="O710" s="11"/>
      <c r="P710" s="246" t="s">
        <v>2735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2075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3515</v>
      </c>
      <c r="D711" s="144" t="s">
        <v>2736</v>
      </c>
      <c r="E711" s="140" t="s">
        <v>554</v>
      </c>
      <c r="F711" s="140" t="s">
        <v>554</v>
      </c>
      <c r="G711" s="149">
        <v>0</v>
      </c>
      <c r="H711" s="149">
        <v>0</v>
      </c>
      <c r="I711" s="139" t="s">
        <v>2303</v>
      </c>
      <c r="J711" s="139" t="s">
        <v>1276</v>
      </c>
      <c r="K711" s="146" t="s">
        <v>3528</v>
      </c>
      <c r="L711" s="147" t="s">
        <v>4263</v>
      </c>
      <c r="M711" s="147" t="s">
        <v>4320</v>
      </c>
      <c r="N711" s="22" t="s">
        <v>2075</v>
      </c>
      <c r="O711" s="11"/>
      <c r="P711" s="246" t="s">
        <v>2736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2075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3515</v>
      </c>
      <c r="D712" s="144" t="s">
        <v>2737</v>
      </c>
      <c r="E712" s="139" t="s">
        <v>555</v>
      </c>
      <c r="F712" s="139" t="s">
        <v>555</v>
      </c>
      <c r="G712" s="148">
        <v>0</v>
      </c>
      <c r="H712" s="148">
        <v>0</v>
      </c>
      <c r="I712" s="139" t="s">
        <v>2303</v>
      </c>
      <c r="J712" s="139" t="s">
        <v>1276</v>
      </c>
      <c r="K712" s="146" t="s">
        <v>3528</v>
      </c>
      <c r="L712" s="147" t="s">
        <v>4263</v>
      </c>
      <c r="M712" s="147" t="s">
        <v>4320</v>
      </c>
      <c r="N712" s="22" t="s">
        <v>2075</v>
      </c>
      <c r="O712" s="22"/>
      <c r="P712" s="246" t="s">
        <v>2737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2075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3515</v>
      </c>
      <c r="D713" s="144" t="s">
        <v>2738</v>
      </c>
      <c r="E713" s="139" t="s">
        <v>556</v>
      </c>
      <c r="F713" s="139" t="s">
        <v>556</v>
      </c>
      <c r="G713" s="148">
        <v>0</v>
      </c>
      <c r="H713" s="148">
        <v>0</v>
      </c>
      <c r="I713" s="139" t="s">
        <v>2303</v>
      </c>
      <c r="J713" s="139" t="s">
        <v>1276</v>
      </c>
      <c r="K713" s="146" t="s">
        <v>3528</v>
      </c>
      <c r="L713" s="147" t="s">
        <v>4263</v>
      </c>
      <c r="M713" s="147" t="s">
        <v>4320</v>
      </c>
      <c r="N713" s="22" t="s">
        <v>2075</v>
      </c>
      <c r="O713" s="22"/>
      <c r="P713" s="246" t="s">
        <v>2738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2075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3515</v>
      </c>
      <c r="D714" s="144" t="s">
        <v>2739</v>
      </c>
      <c r="E714" s="139" t="s">
        <v>557</v>
      </c>
      <c r="F714" s="139" t="s">
        <v>557</v>
      </c>
      <c r="G714" s="148">
        <v>0</v>
      </c>
      <c r="H714" s="148">
        <v>0</v>
      </c>
      <c r="I714" s="139" t="s">
        <v>2303</v>
      </c>
      <c r="J714" s="139" t="s">
        <v>1276</v>
      </c>
      <c r="K714" s="146" t="s">
        <v>3528</v>
      </c>
      <c r="L714" s="147" t="s">
        <v>4263</v>
      </c>
      <c r="M714" s="147" t="s">
        <v>4320</v>
      </c>
      <c r="N714" s="22" t="s">
        <v>2075</v>
      </c>
      <c r="O714" s="22"/>
      <c r="P714" s="246" t="s">
        <v>2739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2075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3515</v>
      </c>
      <c r="D715" s="144" t="s">
        <v>2740</v>
      </c>
      <c r="E715" s="139" t="s">
        <v>558</v>
      </c>
      <c r="F715" s="139" t="s">
        <v>558</v>
      </c>
      <c r="G715" s="148">
        <v>0</v>
      </c>
      <c r="H715" s="148">
        <v>0</v>
      </c>
      <c r="I715" s="139" t="s">
        <v>2303</v>
      </c>
      <c r="J715" s="139" t="s">
        <v>1276</v>
      </c>
      <c r="K715" s="146" t="s">
        <v>3528</v>
      </c>
      <c r="L715" s="147" t="s">
        <v>4263</v>
      </c>
      <c r="M715" s="147" t="s">
        <v>4320</v>
      </c>
      <c r="N715" s="22" t="s">
        <v>2075</v>
      </c>
      <c r="O715" s="22"/>
      <c r="P715" s="246" t="s">
        <v>2740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2075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3515</v>
      </c>
      <c r="D716" s="144" t="s">
        <v>2741</v>
      </c>
      <c r="E716" s="139" t="s">
        <v>559</v>
      </c>
      <c r="F716" s="139" t="s">
        <v>559</v>
      </c>
      <c r="G716" s="148">
        <v>0</v>
      </c>
      <c r="H716" s="148">
        <v>0</v>
      </c>
      <c r="I716" s="139" t="s">
        <v>2303</v>
      </c>
      <c r="J716" s="139" t="s">
        <v>1276</v>
      </c>
      <c r="K716" s="146" t="s">
        <v>3528</v>
      </c>
      <c r="L716" s="147" t="s">
        <v>4263</v>
      </c>
      <c r="M716" s="147" t="s">
        <v>4320</v>
      </c>
      <c r="N716" s="22" t="s">
        <v>2075</v>
      </c>
      <c r="O716" s="22"/>
      <c r="P716" s="246" t="s">
        <v>2741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2075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3515</v>
      </c>
      <c r="D717" s="144" t="s">
        <v>2742</v>
      </c>
      <c r="E717" s="139" t="s">
        <v>560</v>
      </c>
      <c r="F717" s="139" t="s">
        <v>560</v>
      </c>
      <c r="G717" s="148">
        <v>0</v>
      </c>
      <c r="H717" s="148">
        <v>0</v>
      </c>
      <c r="I717" s="139" t="s">
        <v>2303</v>
      </c>
      <c r="J717" s="139" t="s">
        <v>1276</v>
      </c>
      <c r="K717" s="146" t="s">
        <v>3528</v>
      </c>
      <c r="L717" s="147" t="s">
        <v>4263</v>
      </c>
      <c r="M717" s="147" t="s">
        <v>4320</v>
      </c>
      <c r="N717" s="22" t="s">
        <v>2075</v>
      </c>
      <c r="O717" s="22"/>
      <c r="P717" s="246" t="s">
        <v>2742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2075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3515</v>
      </c>
      <c r="D718" s="144" t="s">
        <v>2743</v>
      </c>
      <c r="E718" s="139" t="s">
        <v>561</v>
      </c>
      <c r="F718" s="139" t="s">
        <v>561</v>
      </c>
      <c r="G718" s="148">
        <v>0</v>
      </c>
      <c r="H718" s="148">
        <v>0</v>
      </c>
      <c r="I718" s="139" t="s">
        <v>2303</v>
      </c>
      <c r="J718" s="139" t="s">
        <v>1276</v>
      </c>
      <c r="K718" s="146" t="s">
        <v>3528</v>
      </c>
      <c r="L718" s="147" t="s">
        <v>4263</v>
      </c>
      <c r="M718" s="147" t="s">
        <v>4320</v>
      </c>
      <c r="N718" s="22" t="s">
        <v>2075</v>
      </c>
      <c r="O718" s="22"/>
      <c r="P718" s="246" t="s">
        <v>2743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2075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3515</v>
      </c>
      <c r="D719" s="144" t="s">
        <v>2744</v>
      </c>
      <c r="E719" s="139" t="s">
        <v>128</v>
      </c>
      <c r="F719" s="139" t="s">
        <v>128</v>
      </c>
      <c r="G719" s="148">
        <v>0</v>
      </c>
      <c r="H719" s="148">
        <v>0</v>
      </c>
      <c r="I719" s="139" t="s">
        <v>1</v>
      </c>
      <c r="J719" s="139" t="s">
        <v>1276</v>
      </c>
      <c r="K719" s="146" t="s">
        <v>3528</v>
      </c>
      <c r="L719" s="147" t="s">
        <v>4263</v>
      </c>
      <c r="M719" s="147" t="s">
        <v>4320</v>
      </c>
      <c r="N719" s="22" t="s">
        <v>2075</v>
      </c>
      <c r="O719" s="22"/>
      <c r="P719" s="246" t="s">
        <v>2744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2075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3515</v>
      </c>
      <c r="D720" s="144" t="s">
        <v>2745</v>
      </c>
      <c r="E720" s="139" t="s">
        <v>562</v>
      </c>
      <c r="F720" s="139" t="s">
        <v>562</v>
      </c>
      <c r="G720" s="148">
        <v>0</v>
      </c>
      <c r="H720" s="148">
        <v>0</v>
      </c>
      <c r="I720" s="139" t="s">
        <v>2303</v>
      </c>
      <c r="J720" s="139" t="s">
        <v>1276</v>
      </c>
      <c r="K720" s="146" t="s">
        <v>3528</v>
      </c>
      <c r="L720" s="147" t="s">
        <v>4263</v>
      </c>
      <c r="M720" s="147" t="s">
        <v>4320</v>
      </c>
      <c r="N720" s="22" t="s">
        <v>2075</v>
      </c>
      <c r="O720" s="22"/>
      <c r="P720" s="246" t="s">
        <v>2745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2075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3515</v>
      </c>
      <c r="D721" s="144" t="s">
        <v>2746</v>
      </c>
      <c r="E721" s="139" t="s">
        <v>563</v>
      </c>
      <c r="F721" s="139" t="s">
        <v>563</v>
      </c>
      <c r="G721" s="148">
        <v>0</v>
      </c>
      <c r="H721" s="148">
        <v>0</v>
      </c>
      <c r="I721" s="139" t="s">
        <v>2303</v>
      </c>
      <c r="J721" s="139" t="s">
        <v>1276</v>
      </c>
      <c r="K721" s="146" t="s">
        <v>3528</v>
      </c>
      <c r="L721" s="147" t="s">
        <v>4263</v>
      </c>
      <c r="M721" s="147" t="s">
        <v>4320</v>
      </c>
      <c r="N721" s="22" t="s">
        <v>2075</v>
      </c>
      <c r="O721" s="22"/>
      <c r="P721" s="246" t="s">
        <v>2746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2075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3515</v>
      </c>
      <c r="D722" s="144" t="s">
        <v>2747</v>
      </c>
      <c r="E722" s="139" t="s">
        <v>564</v>
      </c>
      <c r="F722" s="139" t="s">
        <v>564</v>
      </c>
      <c r="G722" s="148">
        <v>0</v>
      </c>
      <c r="H722" s="148">
        <v>0</v>
      </c>
      <c r="I722" s="139" t="s">
        <v>2303</v>
      </c>
      <c r="J722" s="139" t="s">
        <v>1276</v>
      </c>
      <c r="K722" s="146" t="s">
        <v>3528</v>
      </c>
      <c r="L722" s="147" t="s">
        <v>4263</v>
      </c>
      <c r="M722" s="147" t="s">
        <v>4320</v>
      </c>
      <c r="N722" s="22" t="s">
        <v>2075</v>
      </c>
      <c r="O722" s="22"/>
      <c r="P722" s="246" t="s">
        <v>2747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2075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3515</v>
      </c>
      <c r="D723" s="144" t="s">
        <v>2748</v>
      </c>
      <c r="E723" s="139" t="s">
        <v>565</v>
      </c>
      <c r="F723" s="139" t="s">
        <v>565</v>
      </c>
      <c r="G723" s="148">
        <v>0</v>
      </c>
      <c r="H723" s="148">
        <v>0</v>
      </c>
      <c r="I723" s="139" t="s">
        <v>2303</v>
      </c>
      <c r="J723" s="139" t="s">
        <v>1276</v>
      </c>
      <c r="K723" s="146" t="s">
        <v>3528</v>
      </c>
      <c r="L723" s="147" t="s">
        <v>4263</v>
      </c>
      <c r="M723" s="147" t="s">
        <v>4320</v>
      </c>
      <c r="N723" s="22" t="s">
        <v>2075</v>
      </c>
      <c r="O723" s="22"/>
      <c r="P723" s="246" t="s">
        <v>2748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2075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3515</v>
      </c>
      <c r="D724" s="144" t="s">
        <v>2749</v>
      </c>
      <c r="E724" s="139" t="s">
        <v>566</v>
      </c>
      <c r="F724" s="139" t="s">
        <v>566</v>
      </c>
      <c r="G724" s="148">
        <v>0</v>
      </c>
      <c r="H724" s="148">
        <v>0</v>
      </c>
      <c r="I724" s="139" t="s">
        <v>2303</v>
      </c>
      <c r="J724" s="139" t="s">
        <v>1276</v>
      </c>
      <c r="K724" s="146" t="s">
        <v>3528</v>
      </c>
      <c r="L724" s="147" t="s">
        <v>4263</v>
      </c>
      <c r="M724" s="147" t="s">
        <v>4320</v>
      </c>
      <c r="N724" s="22" t="s">
        <v>2075</v>
      </c>
      <c r="O724" s="22"/>
      <c r="P724" s="246" t="s">
        <v>2749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2075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3515</v>
      </c>
      <c r="D725" s="144" t="s">
        <v>2750</v>
      </c>
      <c r="E725" s="139" t="s">
        <v>567</v>
      </c>
      <c r="F725" s="139" t="s">
        <v>567</v>
      </c>
      <c r="G725" s="148">
        <v>0</v>
      </c>
      <c r="H725" s="148">
        <v>0</v>
      </c>
      <c r="I725" s="139" t="s">
        <v>2303</v>
      </c>
      <c r="J725" s="139" t="s">
        <v>1276</v>
      </c>
      <c r="K725" s="146" t="s">
        <v>3528</v>
      </c>
      <c r="L725" s="147" t="s">
        <v>4263</v>
      </c>
      <c r="M725" s="147" t="s">
        <v>4320</v>
      </c>
      <c r="N725" s="22" t="s">
        <v>2075</v>
      </c>
      <c r="O725" s="22"/>
      <c r="P725" s="246" t="s">
        <v>2750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2075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3515</v>
      </c>
      <c r="D726" s="144" t="s">
        <v>2751</v>
      </c>
      <c r="E726" s="139" t="s">
        <v>568</v>
      </c>
      <c r="F726" s="139" t="s">
        <v>568</v>
      </c>
      <c r="G726" s="148">
        <v>0</v>
      </c>
      <c r="H726" s="148">
        <v>0</v>
      </c>
      <c r="I726" s="139" t="s">
        <v>2303</v>
      </c>
      <c r="J726" s="139" t="s">
        <v>1276</v>
      </c>
      <c r="K726" s="146" t="s">
        <v>3528</v>
      </c>
      <c r="L726" s="147" t="s">
        <v>4263</v>
      </c>
      <c r="M726" s="147" t="s">
        <v>4320</v>
      </c>
      <c r="N726" s="22" t="s">
        <v>2075</v>
      </c>
      <c r="O726" s="22"/>
      <c r="P726" s="246" t="s">
        <v>2751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2075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3515</v>
      </c>
      <c r="D727" s="144" t="s">
        <v>2752</v>
      </c>
      <c r="E727" s="139" t="s">
        <v>569</v>
      </c>
      <c r="F727" s="139" t="s">
        <v>569</v>
      </c>
      <c r="G727" s="148">
        <v>0</v>
      </c>
      <c r="H727" s="148">
        <v>0</v>
      </c>
      <c r="I727" s="139" t="s">
        <v>2303</v>
      </c>
      <c r="J727" s="139" t="s">
        <v>1276</v>
      </c>
      <c r="K727" s="146" t="s">
        <v>3528</v>
      </c>
      <c r="L727" s="147" t="s">
        <v>4263</v>
      </c>
      <c r="M727" s="147" t="s">
        <v>4320</v>
      </c>
      <c r="N727" s="22" t="s">
        <v>2075</v>
      </c>
      <c r="O727" s="22"/>
      <c r="P727" s="246" t="s">
        <v>2752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2075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3515</v>
      </c>
      <c r="D728" s="144" t="s">
        <v>2753</v>
      </c>
      <c r="E728" s="139" t="s">
        <v>570</v>
      </c>
      <c r="F728" s="139" t="s">
        <v>570</v>
      </c>
      <c r="G728" s="148">
        <v>0</v>
      </c>
      <c r="H728" s="148">
        <v>0</v>
      </c>
      <c r="I728" s="139" t="s">
        <v>2303</v>
      </c>
      <c r="J728" s="139" t="s">
        <v>1276</v>
      </c>
      <c r="K728" s="146" t="s">
        <v>3528</v>
      </c>
      <c r="L728" s="147" t="s">
        <v>4263</v>
      </c>
      <c r="M728" s="147" t="s">
        <v>4320</v>
      </c>
      <c r="N728" s="22" t="s">
        <v>2075</v>
      </c>
      <c r="O728" s="22"/>
      <c r="P728" s="246" t="s">
        <v>2753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2075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3515</v>
      </c>
      <c r="D729" s="144" t="s">
        <v>2754</v>
      </c>
      <c r="E729" s="139" t="s">
        <v>571</v>
      </c>
      <c r="F729" s="139" t="s">
        <v>571</v>
      </c>
      <c r="G729" s="148">
        <v>0</v>
      </c>
      <c r="H729" s="148">
        <v>0</v>
      </c>
      <c r="I729" s="139" t="s">
        <v>2303</v>
      </c>
      <c r="J729" s="139" t="s">
        <v>1276</v>
      </c>
      <c r="K729" s="146" t="s">
        <v>3528</v>
      </c>
      <c r="L729" s="147" t="s">
        <v>4263</v>
      </c>
      <c r="M729" s="147" t="s">
        <v>4320</v>
      </c>
      <c r="N729" s="22" t="s">
        <v>2075</v>
      </c>
      <c r="O729" s="22"/>
      <c r="P729" s="246" t="s">
        <v>2754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2075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3515</v>
      </c>
      <c r="D730" s="144" t="s">
        <v>2755</v>
      </c>
      <c r="E730" s="139" t="s">
        <v>572</v>
      </c>
      <c r="F730" s="139" t="s">
        <v>572</v>
      </c>
      <c r="G730" s="148">
        <v>0</v>
      </c>
      <c r="H730" s="148">
        <v>0</v>
      </c>
      <c r="I730" s="139" t="s">
        <v>2303</v>
      </c>
      <c r="J730" s="139" t="s">
        <v>1276</v>
      </c>
      <c r="K730" s="146" t="s">
        <v>3528</v>
      </c>
      <c r="L730" s="147" t="s">
        <v>4263</v>
      </c>
      <c r="M730" s="147" t="s">
        <v>4320</v>
      </c>
      <c r="N730" s="22" t="s">
        <v>2075</v>
      </c>
      <c r="O730" s="22"/>
      <c r="P730" s="246" t="s">
        <v>2755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2075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3515</v>
      </c>
      <c r="D731" s="144" t="s">
        <v>2756</v>
      </c>
      <c r="E731" s="139" t="s">
        <v>573</v>
      </c>
      <c r="F731" s="139" t="s">
        <v>573</v>
      </c>
      <c r="G731" s="148">
        <v>0</v>
      </c>
      <c r="H731" s="148">
        <v>0</v>
      </c>
      <c r="I731" s="139" t="s">
        <v>2303</v>
      </c>
      <c r="J731" s="139" t="s">
        <v>1276</v>
      </c>
      <c r="K731" s="146" t="s">
        <v>3528</v>
      </c>
      <c r="L731" s="147" t="s">
        <v>4263</v>
      </c>
      <c r="M731" s="147" t="s">
        <v>4320</v>
      </c>
      <c r="N731" s="22" t="s">
        <v>2075</v>
      </c>
      <c r="O731" s="22"/>
      <c r="P731" s="246" t="s">
        <v>2756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2075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3515</v>
      </c>
      <c r="D732" s="144" t="s">
        <v>2757</v>
      </c>
      <c r="E732" s="139" t="s">
        <v>574</v>
      </c>
      <c r="F732" s="139" t="s">
        <v>574</v>
      </c>
      <c r="G732" s="148">
        <v>0</v>
      </c>
      <c r="H732" s="148">
        <v>0</v>
      </c>
      <c r="I732" s="139" t="s">
        <v>2303</v>
      </c>
      <c r="J732" s="139" t="s">
        <v>1276</v>
      </c>
      <c r="K732" s="146" t="s">
        <v>3528</v>
      </c>
      <c r="L732" s="151" t="s">
        <v>4263</v>
      </c>
      <c r="M732" s="147" t="s">
        <v>4320</v>
      </c>
      <c r="N732" s="22" t="s">
        <v>2075</v>
      </c>
      <c r="O732" s="27"/>
      <c r="P732" s="246" t="s">
        <v>2757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2075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3515</v>
      </c>
      <c r="D733" s="144" t="s">
        <v>2758</v>
      </c>
      <c r="E733" s="139" t="s">
        <v>575</v>
      </c>
      <c r="F733" s="139" t="s">
        <v>575</v>
      </c>
      <c r="G733" s="148">
        <v>0</v>
      </c>
      <c r="H733" s="148">
        <v>0</v>
      </c>
      <c r="I733" s="139" t="s">
        <v>2303</v>
      </c>
      <c r="J733" s="139" t="s">
        <v>1276</v>
      </c>
      <c r="K733" s="146" t="s">
        <v>3528</v>
      </c>
      <c r="L733" s="147" t="s">
        <v>4263</v>
      </c>
      <c r="M733" s="147" t="s">
        <v>4320</v>
      </c>
      <c r="N733" s="22" t="s">
        <v>2075</v>
      </c>
      <c r="O733" s="22"/>
      <c r="P733" s="246" t="s">
        <v>2758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2075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3515</v>
      </c>
      <c r="D734" s="144" t="s">
        <v>2759</v>
      </c>
      <c r="E734" s="139" t="s">
        <v>576</v>
      </c>
      <c r="F734" s="139" t="s">
        <v>576</v>
      </c>
      <c r="G734" s="148">
        <v>0</v>
      </c>
      <c r="H734" s="148">
        <v>0</v>
      </c>
      <c r="I734" s="139" t="s">
        <v>2303</v>
      </c>
      <c r="J734" s="139" t="s">
        <v>1276</v>
      </c>
      <c r="K734" s="146" t="s">
        <v>3528</v>
      </c>
      <c r="L734" s="147" t="s">
        <v>4263</v>
      </c>
      <c r="M734" s="147" t="s">
        <v>4320</v>
      </c>
      <c r="N734" s="22" t="s">
        <v>2075</v>
      </c>
      <c r="O734" s="22"/>
      <c r="P734" s="246" t="s">
        <v>2759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2075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3515</v>
      </c>
      <c r="D735" s="144" t="s">
        <v>2760</v>
      </c>
      <c r="E735" s="140" t="s">
        <v>646</v>
      </c>
      <c r="F735" s="140" t="s">
        <v>646</v>
      </c>
      <c r="G735" s="149">
        <v>0</v>
      </c>
      <c r="H735" s="149">
        <v>0</v>
      </c>
      <c r="I735" s="139" t="s">
        <v>2303</v>
      </c>
      <c r="J735" s="139" t="s">
        <v>1276</v>
      </c>
      <c r="K735" s="146" t="s">
        <v>3528</v>
      </c>
      <c r="L735" s="147" t="s">
        <v>4263</v>
      </c>
      <c r="M735" s="147" t="s">
        <v>4320</v>
      </c>
      <c r="N735" s="22" t="s">
        <v>2075</v>
      </c>
      <c r="O735" s="11"/>
      <c r="P735" s="246" t="s">
        <v>2760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2075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3515</v>
      </c>
      <c r="D736" s="144" t="s">
        <v>2761</v>
      </c>
      <c r="E736" s="139" t="s">
        <v>577</v>
      </c>
      <c r="F736" s="139" t="s">
        <v>577</v>
      </c>
      <c r="G736" s="148">
        <v>0</v>
      </c>
      <c r="H736" s="148">
        <v>0</v>
      </c>
      <c r="I736" s="139" t="s">
        <v>2303</v>
      </c>
      <c r="J736" s="139" t="s">
        <v>1276</v>
      </c>
      <c r="K736" s="146" t="s">
        <v>3528</v>
      </c>
      <c r="L736" s="147" t="s">
        <v>4263</v>
      </c>
      <c r="M736" s="147" t="s">
        <v>4320</v>
      </c>
      <c r="N736" s="22" t="s">
        <v>2075</v>
      </c>
      <c r="O736" s="22"/>
      <c r="P736" s="246" t="s">
        <v>2761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2075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3515</v>
      </c>
      <c r="D737" s="144" t="s">
        <v>2762</v>
      </c>
      <c r="E737" s="139" t="s">
        <v>578</v>
      </c>
      <c r="F737" s="141" t="s">
        <v>578</v>
      </c>
      <c r="G737" s="148">
        <v>0</v>
      </c>
      <c r="H737" s="148">
        <v>0</v>
      </c>
      <c r="I737" s="139" t="s">
        <v>2303</v>
      </c>
      <c r="J737" s="139" t="s">
        <v>1276</v>
      </c>
      <c r="K737" s="146" t="s">
        <v>3528</v>
      </c>
      <c r="L737" s="147" t="s">
        <v>4263</v>
      </c>
      <c r="M737" s="147" t="s">
        <v>4320</v>
      </c>
      <c r="N737" s="22" t="s">
        <v>2075</v>
      </c>
      <c r="O737" s="22"/>
      <c r="P737" s="246" t="s">
        <v>2762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2075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3515</v>
      </c>
      <c r="D738" s="144" t="s">
        <v>2763</v>
      </c>
      <c r="E738" s="142" t="s">
        <v>579</v>
      </c>
      <c r="F738" s="143" t="s">
        <v>579</v>
      </c>
      <c r="G738" s="148">
        <v>0</v>
      </c>
      <c r="H738" s="148">
        <v>0</v>
      </c>
      <c r="I738" s="139" t="s">
        <v>2303</v>
      </c>
      <c r="J738" s="139" t="s">
        <v>1276</v>
      </c>
      <c r="K738" s="146" t="s">
        <v>3528</v>
      </c>
      <c r="L738" s="147" t="s">
        <v>4263</v>
      </c>
      <c r="M738" s="147" t="s">
        <v>4320</v>
      </c>
      <c r="N738" s="22" t="s">
        <v>2075</v>
      </c>
      <c r="O738" s="22"/>
      <c r="P738" s="246" t="s">
        <v>2763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2075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3515</v>
      </c>
      <c r="D739" s="144" t="s">
        <v>2764</v>
      </c>
      <c r="E739" s="142" t="s">
        <v>580</v>
      </c>
      <c r="F739" s="143" t="s">
        <v>580</v>
      </c>
      <c r="G739" s="148">
        <v>0</v>
      </c>
      <c r="H739" s="148">
        <v>0</v>
      </c>
      <c r="I739" s="139" t="s">
        <v>2303</v>
      </c>
      <c r="J739" s="139" t="s">
        <v>1276</v>
      </c>
      <c r="K739" s="146" t="s">
        <v>3528</v>
      </c>
      <c r="L739" s="147" t="s">
        <v>4263</v>
      </c>
      <c r="M739" s="147" t="s">
        <v>4320</v>
      </c>
      <c r="N739" s="22" t="s">
        <v>2075</v>
      </c>
      <c r="O739" s="22"/>
      <c r="P739" s="246" t="s">
        <v>2764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2075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3515</v>
      </c>
      <c r="D740" s="144" t="s">
        <v>2765</v>
      </c>
      <c r="E740" s="139" t="s">
        <v>581</v>
      </c>
      <c r="F740" s="139" t="s">
        <v>581</v>
      </c>
      <c r="G740" s="148">
        <v>0</v>
      </c>
      <c r="H740" s="148">
        <v>0</v>
      </c>
      <c r="I740" s="139" t="s">
        <v>2303</v>
      </c>
      <c r="J740" s="139" t="s">
        <v>1276</v>
      </c>
      <c r="K740" s="146" t="s">
        <v>3528</v>
      </c>
      <c r="L740" s="147" t="s">
        <v>4263</v>
      </c>
      <c r="M740" s="147" t="s">
        <v>4320</v>
      </c>
      <c r="N740" s="22" t="s">
        <v>2075</v>
      </c>
      <c r="O740" s="22"/>
      <c r="P740" s="246" t="s">
        <v>2765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2075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3515</v>
      </c>
      <c r="D741" s="144" t="s">
        <v>2766</v>
      </c>
      <c r="E741" s="139" t="s">
        <v>582</v>
      </c>
      <c r="F741" s="139" t="s">
        <v>582</v>
      </c>
      <c r="G741" s="148">
        <v>0</v>
      </c>
      <c r="H741" s="148">
        <v>0</v>
      </c>
      <c r="I741" s="139" t="s">
        <v>2303</v>
      </c>
      <c r="J741" s="139" t="s">
        <v>1276</v>
      </c>
      <c r="K741" s="146" t="s">
        <v>3528</v>
      </c>
      <c r="L741" s="147" t="s">
        <v>4263</v>
      </c>
      <c r="M741" s="147" t="s">
        <v>4320</v>
      </c>
      <c r="N741" s="22" t="s">
        <v>2075</v>
      </c>
      <c r="O741" s="22"/>
      <c r="P741" s="246" t="s">
        <v>2766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2075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3515</v>
      </c>
      <c r="D742" s="144" t="s">
        <v>2767</v>
      </c>
      <c r="E742" s="139" t="s">
        <v>583</v>
      </c>
      <c r="F742" s="139" t="s">
        <v>583</v>
      </c>
      <c r="G742" s="148">
        <v>0</v>
      </c>
      <c r="H742" s="148">
        <v>0</v>
      </c>
      <c r="I742" s="139" t="s">
        <v>2303</v>
      </c>
      <c r="J742" s="139" t="s">
        <v>1276</v>
      </c>
      <c r="K742" s="146" t="s">
        <v>3528</v>
      </c>
      <c r="L742" s="147" t="s">
        <v>4263</v>
      </c>
      <c r="M742" s="147" t="s">
        <v>4320</v>
      </c>
      <c r="N742" s="22" t="s">
        <v>2075</v>
      </c>
      <c r="O742" s="22"/>
      <c r="P742" s="246" t="s">
        <v>2767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2075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3515</v>
      </c>
      <c r="D743" s="144" t="s">
        <v>2768</v>
      </c>
      <c r="E743" s="139" t="s">
        <v>584</v>
      </c>
      <c r="F743" s="139" t="s">
        <v>584</v>
      </c>
      <c r="G743" s="148">
        <v>0</v>
      </c>
      <c r="H743" s="148">
        <v>0</v>
      </c>
      <c r="I743" s="139" t="s">
        <v>2303</v>
      </c>
      <c r="J743" s="139" t="s">
        <v>1276</v>
      </c>
      <c r="K743" s="146" t="s">
        <v>3528</v>
      </c>
      <c r="L743" s="147" t="s">
        <v>4263</v>
      </c>
      <c r="M743" s="147" t="s">
        <v>4320</v>
      </c>
      <c r="N743" s="22" t="s">
        <v>2075</v>
      </c>
      <c r="O743" s="22"/>
      <c r="P743" s="246" t="s">
        <v>2768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2075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3515</v>
      </c>
      <c r="D744" s="144" t="s">
        <v>2769</v>
      </c>
      <c r="E744" s="139" t="s">
        <v>585</v>
      </c>
      <c r="F744" s="139" t="s">
        <v>585</v>
      </c>
      <c r="G744" s="148">
        <v>0</v>
      </c>
      <c r="H744" s="148">
        <v>0</v>
      </c>
      <c r="I744" s="139" t="s">
        <v>2303</v>
      </c>
      <c r="J744" s="139" t="s">
        <v>1276</v>
      </c>
      <c r="K744" s="146" t="s">
        <v>3528</v>
      </c>
      <c r="L744" s="147" t="s">
        <v>4263</v>
      </c>
      <c r="M744" s="147" t="s">
        <v>4320</v>
      </c>
      <c r="N744" s="22" t="s">
        <v>2075</v>
      </c>
      <c r="O744" s="22"/>
      <c r="P744" s="246" t="s">
        <v>2769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2075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3515</v>
      </c>
      <c r="D745" s="144" t="s">
        <v>2770</v>
      </c>
      <c r="E745" s="139" t="s">
        <v>586</v>
      </c>
      <c r="F745" s="139" t="s">
        <v>586</v>
      </c>
      <c r="G745" s="148">
        <v>0</v>
      </c>
      <c r="H745" s="148">
        <v>0</v>
      </c>
      <c r="I745" s="139" t="s">
        <v>2303</v>
      </c>
      <c r="J745" s="139" t="s">
        <v>1276</v>
      </c>
      <c r="K745" s="146" t="s">
        <v>3528</v>
      </c>
      <c r="L745" s="147" t="s">
        <v>4263</v>
      </c>
      <c r="M745" s="147" t="s">
        <v>4320</v>
      </c>
      <c r="N745" s="22" t="s">
        <v>2075</v>
      </c>
      <c r="O745" s="22"/>
      <c r="P745" s="246" t="s">
        <v>2770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2075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3515</v>
      </c>
      <c r="D746" s="144" t="s">
        <v>2771</v>
      </c>
      <c r="E746" s="139" t="s">
        <v>587</v>
      </c>
      <c r="F746" s="139" t="s">
        <v>587</v>
      </c>
      <c r="G746" s="148">
        <v>0</v>
      </c>
      <c r="H746" s="148">
        <v>0</v>
      </c>
      <c r="I746" s="139" t="s">
        <v>2303</v>
      </c>
      <c r="J746" s="139" t="s">
        <v>1276</v>
      </c>
      <c r="K746" s="146" t="s">
        <v>3528</v>
      </c>
      <c r="L746" s="147" t="s">
        <v>4263</v>
      </c>
      <c r="M746" s="147" t="s">
        <v>4320</v>
      </c>
      <c r="N746" s="22" t="s">
        <v>2075</v>
      </c>
      <c r="O746" s="22"/>
      <c r="P746" s="246" t="s">
        <v>2771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2075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3515</v>
      </c>
      <c r="D747" s="144" t="s">
        <v>2772</v>
      </c>
      <c r="E747" s="139" t="s">
        <v>588</v>
      </c>
      <c r="F747" s="139" t="s">
        <v>588</v>
      </c>
      <c r="G747" s="148">
        <v>0</v>
      </c>
      <c r="H747" s="148">
        <v>0</v>
      </c>
      <c r="I747" s="139" t="s">
        <v>2303</v>
      </c>
      <c r="J747" s="139" t="s">
        <v>1276</v>
      </c>
      <c r="K747" s="146" t="s">
        <v>3528</v>
      </c>
      <c r="L747" s="147" t="s">
        <v>4263</v>
      </c>
      <c r="M747" s="147" t="s">
        <v>4320</v>
      </c>
      <c r="N747" s="22" t="s">
        <v>2075</v>
      </c>
      <c r="O747" s="22"/>
      <c r="P747" s="246" t="s">
        <v>2772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2075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3515</v>
      </c>
      <c r="D748" s="144" t="s">
        <v>2773</v>
      </c>
      <c r="E748" s="139" t="s">
        <v>589</v>
      </c>
      <c r="F748" s="139" t="s">
        <v>589</v>
      </c>
      <c r="G748" s="148">
        <v>0</v>
      </c>
      <c r="H748" s="148">
        <v>0</v>
      </c>
      <c r="I748" s="139" t="s">
        <v>2303</v>
      </c>
      <c r="J748" s="139" t="s">
        <v>1276</v>
      </c>
      <c r="K748" s="146" t="s">
        <v>3528</v>
      </c>
      <c r="L748" s="147" t="s">
        <v>4263</v>
      </c>
      <c r="M748" s="147" t="s">
        <v>4320</v>
      </c>
      <c r="N748" s="22" t="s">
        <v>2075</v>
      </c>
      <c r="O748" s="22"/>
      <c r="P748" s="246" t="s">
        <v>2773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2075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3515</v>
      </c>
      <c r="D749" s="144" t="s">
        <v>2774</v>
      </c>
      <c r="E749" s="139" t="s">
        <v>590</v>
      </c>
      <c r="F749" s="139" t="s">
        <v>590</v>
      </c>
      <c r="G749" s="148">
        <v>0</v>
      </c>
      <c r="H749" s="148">
        <v>0</v>
      </c>
      <c r="I749" s="139" t="s">
        <v>2303</v>
      </c>
      <c r="J749" s="139" t="s">
        <v>1276</v>
      </c>
      <c r="K749" s="146" t="s">
        <v>3528</v>
      </c>
      <c r="L749" s="147" t="s">
        <v>4263</v>
      </c>
      <c r="M749" s="147" t="s">
        <v>4320</v>
      </c>
      <c r="N749" s="22" t="s">
        <v>2075</v>
      </c>
      <c r="O749" s="22"/>
      <c r="P749" s="246" t="s">
        <v>2774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2075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3515</v>
      </c>
      <c r="D750" s="144" t="s">
        <v>2775</v>
      </c>
      <c r="E750" s="139" t="s">
        <v>591</v>
      </c>
      <c r="F750" s="139" t="s">
        <v>591</v>
      </c>
      <c r="G750" s="148">
        <v>0</v>
      </c>
      <c r="H750" s="148">
        <v>0</v>
      </c>
      <c r="I750" s="139" t="s">
        <v>2303</v>
      </c>
      <c r="J750" s="139" t="s">
        <v>1276</v>
      </c>
      <c r="K750" s="146" t="s">
        <v>3528</v>
      </c>
      <c r="L750" s="147" t="s">
        <v>4263</v>
      </c>
      <c r="M750" s="147" t="s">
        <v>4320</v>
      </c>
      <c r="N750" s="22" t="s">
        <v>2075</v>
      </c>
      <c r="O750" s="22"/>
      <c r="P750" s="246" t="s">
        <v>2775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2075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3515</v>
      </c>
      <c r="D751" s="144" t="s">
        <v>2776</v>
      </c>
      <c r="E751" s="139" t="s">
        <v>592</v>
      </c>
      <c r="F751" s="139" t="s">
        <v>592</v>
      </c>
      <c r="G751" s="148">
        <v>0</v>
      </c>
      <c r="H751" s="148">
        <v>0</v>
      </c>
      <c r="I751" s="139" t="s">
        <v>2303</v>
      </c>
      <c r="J751" s="139" t="s">
        <v>1276</v>
      </c>
      <c r="K751" s="146" t="s">
        <v>3528</v>
      </c>
      <c r="L751" s="147" t="s">
        <v>4263</v>
      </c>
      <c r="M751" s="147" t="s">
        <v>4320</v>
      </c>
      <c r="N751" s="22" t="s">
        <v>2075</v>
      </c>
      <c r="O751" s="22"/>
      <c r="P751" s="246" t="s">
        <v>2776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2075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3515</v>
      </c>
      <c r="D752" s="144" t="s">
        <v>2777</v>
      </c>
      <c r="E752" s="139" t="s">
        <v>593</v>
      </c>
      <c r="F752" s="139" t="s">
        <v>593</v>
      </c>
      <c r="G752" s="148">
        <v>0</v>
      </c>
      <c r="H752" s="148">
        <v>0</v>
      </c>
      <c r="I752" s="139" t="s">
        <v>2303</v>
      </c>
      <c r="J752" s="139" t="s">
        <v>1276</v>
      </c>
      <c r="K752" s="146" t="s">
        <v>3528</v>
      </c>
      <c r="L752" s="147" t="s">
        <v>4263</v>
      </c>
      <c r="M752" s="147" t="s">
        <v>4320</v>
      </c>
      <c r="N752" s="22" t="s">
        <v>2075</v>
      </c>
      <c r="O752" s="22"/>
      <c r="P752" s="246" t="s">
        <v>2777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2075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3515</v>
      </c>
      <c r="D753" s="144" t="s">
        <v>2778</v>
      </c>
      <c r="E753" s="139" t="s">
        <v>594</v>
      </c>
      <c r="F753" s="139" t="s">
        <v>594</v>
      </c>
      <c r="G753" s="148">
        <v>0</v>
      </c>
      <c r="H753" s="148">
        <v>0</v>
      </c>
      <c r="I753" s="139" t="s">
        <v>2303</v>
      </c>
      <c r="J753" s="139" t="s">
        <v>1276</v>
      </c>
      <c r="K753" s="146" t="s">
        <v>3528</v>
      </c>
      <c r="L753" s="147" t="s">
        <v>4263</v>
      </c>
      <c r="M753" s="147" t="s">
        <v>4320</v>
      </c>
      <c r="N753" s="22" t="s">
        <v>2075</v>
      </c>
      <c r="O753" s="22"/>
      <c r="P753" s="246" t="s">
        <v>2778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2075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3515</v>
      </c>
      <c r="D754" s="144" t="s">
        <v>2779</v>
      </c>
      <c r="E754" s="139" t="s">
        <v>595</v>
      </c>
      <c r="F754" s="139" t="s">
        <v>595</v>
      </c>
      <c r="G754" s="148">
        <v>0</v>
      </c>
      <c r="H754" s="148">
        <v>0</v>
      </c>
      <c r="I754" s="139" t="s">
        <v>2303</v>
      </c>
      <c r="J754" s="139" t="s">
        <v>1276</v>
      </c>
      <c r="K754" s="146" t="s">
        <v>3528</v>
      </c>
      <c r="L754" s="147" t="s">
        <v>4263</v>
      </c>
      <c r="M754" s="147" t="s">
        <v>4320</v>
      </c>
      <c r="N754" s="22" t="s">
        <v>2075</v>
      </c>
      <c r="O754" s="22"/>
      <c r="P754" s="246" t="s">
        <v>2779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2075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3515</v>
      </c>
      <c r="D755" s="144" t="s">
        <v>2780</v>
      </c>
      <c r="E755" s="139" t="s">
        <v>596</v>
      </c>
      <c r="F755" s="139" t="s">
        <v>596</v>
      </c>
      <c r="G755" s="148">
        <v>0</v>
      </c>
      <c r="H755" s="148">
        <v>0</v>
      </c>
      <c r="I755" s="139" t="s">
        <v>2303</v>
      </c>
      <c r="J755" s="139" t="s">
        <v>1276</v>
      </c>
      <c r="K755" s="146" t="s">
        <v>3528</v>
      </c>
      <c r="L755" s="147" t="s">
        <v>4263</v>
      </c>
      <c r="M755" s="147" t="s">
        <v>4320</v>
      </c>
      <c r="N755" s="22" t="s">
        <v>2075</v>
      </c>
      <c r="O755" s="22"/>
      <c r="P755" s="246" t="s">
        <v>2780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2075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3515</v>
      </c>
      <c r="D756" s="144" t="s">
        <v>2781</v>
      </c>
      <c r="E756" s="139" t="s">
        <v>597</v>
      </c>
      <c r="F756" s="139" t="s">
        <v>597</v>
      </c>
      <c r="G756" s="148">
        <v>0</v>
      </c>
      <c r="H756" s="148">
        <v>0</v>
      </c>
      <c r="I756" s="139" t="s">
        <v>2304</v>
      </c>
      <c r="J756" s="139" t="s">
        <v>1276</v>
      </c>
      <c r="K756" s="146" t="s">
        <v>3528</v>
      </c>
      <c r="L756" s="147" t="s">
        <v>4263</v>
      </c>
      <c r="M756" s="147" t="s">
        <v>4320</v>
      </c>
      <c r="N756" s="22" t="s">
        <v>2075</v>
      </c>
      <c r="O756" s="22"/>
      <c r="P756" s="246" t="s">
        <v>2781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2075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3515</v>
      </c>
      <c r="D757" s="144" t="s">
        <v>2782</v>
      </c>
      <c r="E757" s="139" t="s">
        <v>598</v>
      </c>
      <c r="F757" s="139" t="s">
        <v>598</v>
      </c>
      <c r="G757" s="148">
        <v>0</v>
      </c>
      <c r="H757" s="148">
        <v>0</v>
      </c>
      <c r="I757" s="139" t="s">
        <v>2304</v>
      </c>
      <c r="J757" s="139" t="s">
        <v>1276</v>
      </c>
      <c r="K757" s="146" t="s">
        <v>3528</v>
      </c>
      <c r="L757" s="147" t="s">
        <v>4263</v>
      </c>
      <c r="M757" s="147" t="s">
        <v>4320</v>
      </c>
      <c r="N757" s="22" t="s">
        <v>2075</v>
      </c>
      <c r="O757" s="22"/>
      <c r="P757" s="246" t="s">
        <v>2782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2075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3515</v>
      </c>
      <c r="D758" s="144" t="s">
        <v>2783</v>
      </c>
      <c r="E758" s="139" t="s">
        <v>599</v>
      </c>
      <c r="F758" s="139" t="s">
        <v>599</v>
      </c>
      <c r="G758" s="148">
        <v>0</v>
      </c>
      <c r="H758" s="148">
        <v>0</v>
      </c>
      <c r="I758" s="139" t="s">
        <v>2304</v>
      </c>
      <c r="J758" s="139" t="s">
        <v>1276</v>
      </c>
      <c r="K758" s="146" t="s">
        <v>3528</v>
      </c>
      <c r="L758" s="147" t="s">
        <v>4263</v>
      </c>
      <c r="M758" s="147" t="s">
        <v>4320</v>
      </c>
      <c r="N758" s="22" t="s">
        <v>2075</v>
      </c>
      <c r="O758" s="22"/>
      <c r="P758" s="246" t="s">
        <v>2783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2075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3515</v>
      </c>
      <c r="D759" s="144" t="s">
        <v>2784</v>
      </c>
      <c r="E759" s="139" t="s">
        <v>600</v>
      </c>
      <c r="F759" s="139" t="s">
        <v>600</v>
      </c>
      <c r="G759" s="148">
        <v>0</v>
      </c>
      <c r="H759" s="148">
        <v>0</v>
      </c>
      <c r="I759" s="139" t="s">
        <v>2304</v>
      </c>
      <c r="J759" s="139" t="s">
        <v>1276</v>
      </c>
      <c r="K759" s="146" t="s">
        <v>3528</v>
      </c>
      <c r="L759" s="147" t="s">
        <v>4263</v>
      </c>
      <c r="M759" s="147" t="s">
        <v>4320</v>
      </c>
      <c r="N759" s="22" t="s">
        <v>2075</v>
      </c>
      <c r="O759" s="22"/>
      <c r="P759" s="246" t="s">
        <v>2784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2075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3515</v>
      </c>
      <c r="D760" s="144" t="s">
        <v>2785</v>
      </c>
      <c r="E760" s="140" t="s">
        <v>601</v>
      </c>
      <c r="F760" s="140" t="s">
        <v>601</v>
      </c>
      <c r="G760" s="149">
        <v>0</v>
      </c>
      <c r="H760" s="149">
        <v>0</v>
      </c>
      <c r="I760" s="139" t="s">
        <v>2304</v>
      </c>
      <c r="J760" s="139" t="s">
        <v>1276</v>
      </c>
      <c r="K760" s="146" t="s">
        <v>3528</v>
      </c>
      <c r="L760" s="147" t="s">
        <v>4263</v>
      </c>
      <c r="M760" s="147" t="s">
        <v>4320</v>
      </c>
      <c r="N760" s="22" t="s">
        <v>2075</v>
      </c>
      <c r="O760" s="11"/>
      <c r="P760" s="246" t="s">
        <v>2785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2075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3515</v>
      </c>
      <c r="D761" s="144" t="s">
        <v>2786</v>
      </c>
      <c r="E761" s="140" t="s">
        <v>602</v>
      </c>
      <c r="F761" s="140" t="s">
        <v>602</v>
      </c>
      <c r="G761" s="149">
        <v>0</v>
      </c>
      <c r="H761" s="149">
        <v>0</v>
      </c>
      <c r="I761" s="139" t="s">
        <v>2304</v>
      </c>
      <c r="J761" s="139" t="s">
        <v>1276</v>
      </c>
      <c r="K761" s="146" t="s">
        <v>3528</v>
      </c>
      <c r="L761" s="147" t="s">
        <v>4263</v>
      </c>
      <c r="M761" s="147" t="s">
        <v>4320</v>
      </c>
      <c r="N761" s="22" t="s">
        <v>2075</v>
      </c>
      <c r="O761" s="11"/>
      <c r="P761" s="246" t="s">
        <v>2786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2075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3515</v>
      </c>
      <c r="D762" s="144" t="s">
        <v>2787</v>
      </c>
      <c r="E762" s="139" t="s">
        <v>603</v>
      </c>
      <c r="F762" s="139" t="s">
        <v>603</v>
      </c>
      <c r="G762" s="148">
        <v>0</v>
      </c>
      <c r="H762" s="148">
        <v>0</v>
      </c>
      <c r="I762" s="139" t="s">
        <v>2304</v>
      </c>
      <c r="J762" s="139" t="s">
        <v>1276</v>
      </c>
      <c r="K762" s="146" t="s">
        <v>3528</v>
      </c>
      <c r="L762" s="147" t="s">
        <v>4263</v>
      </c>
      <c r="M762" s="147" t="s">
        <v>4320</v>
      </c>
      <c r="N762" s="22" t="s">
        <v>2075</v>
      </c>
      <c r="O762" s="22"/>
      <c r="P762" s="246" t="s">
        <v>2787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2075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3515</v>
      </c>
      <c r="D763" s="144" t="s">
        <v>2788</v>
      </c>
      <c r="E763" s="139" t="s">
        <v>604</v>
      </c>
      <c r="F763" s="139" t="s">
        <v>604</v>
      </c>
      <c r="G763" s="148">
        <v>0</v>
      </c>
      <c r="H763" s="148">
        <v>0</v>
      </c>
      <c r="I763" s="139" t="s">
        <v>2304</v>
      </c>
      <c r="J763" s="139" t="s">
        <v>1276</v>
      </c>
      <c r="K763" s="146" t="s">
        <v>3528</v>
      </c>
      <c r="L763" s="147" t="s">
        <v>4263</v>
      </c>
      <c r="M763" s="147" t="s">
        <v>4320</v>
      </c>
      <c r="N763" s="22" t="s">
        <v>2075</v>
      </c>
      <c r="O763" s="22"/>
      <c r="P763" s="246" t="s">
        <v>2788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2075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3515</v>
      </c>
      <c r="D764" s="144" t="s">
        <v>2789</v>
      </c>
      <c r="E764" s="139" t="s">
        <v>605</v>
      </c>
      <c r="F764" s="139" t="s">
        <v>605</v>
      </c>
      <c r="G764" s="148">
        <v>0</v>
      </c>
      <c r="H764" s="148">
        <v>0</v>
      </c>
      <c r="I764" s="139" t="s">
        <v>2304</v>
      </c>
      <c r="J764" s="139" t="s">
        <v>1276</v>
      </c>
      <c r="K764" s="146" t="s">
        <v>3528</v>
      </c>
      <c r="L764" s="147" t="s">
        <v>4263</v>
      </c>
      <c r="M764" s="147" t="s">
        <v>4320</v>
      </c>
      <c r="N764" s="22" t="s">
        <v>2075</v>
      </c>
      <c r="O764" s="22"/>
      <c r="P764" s="246" t="s">
        <v>2789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2075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3515</v>
      </c>
      <c r="D765" s="144" t="s">
        <v>2790</v>
      </c>
      <c r="E765" s="139" t="s">
        <v>606</v>
      </c>
      <c r="F765" s="139" t="s">
        <v>606</v>
      </c>
      <c r="G765" s="148">
        <v>0</v>
      </c>
      <c r="H765" s="148">
        <v>0</v>
      </c>
      <c r="I765" s="139" t="s">
        <v>2304</v>
      </c>
      <c r="J765" s="139" t="s">
        <v>1276</v>
      </c>
      <c r="K765" s="146" t="s">
        <v>3528</v>
      </c>
      <c r="L765" s="147" t="s">
        <v>4263</v>
      </c>
      <c r="M765" s="147" t="s">
        <v>4320</v>
      </c>
      <c r="N765" s="22" t="s">
        <v>2075</v>
      </c>
      <c r="O765" s="22"/>
      <c r="P765" s="246" t="s">
        <v>2790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2075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3515</v>
      </c>
      <c r="D766" s="144" t="s">
        <v>2791</v>
      </c>
      <c r="E766" s="139" t="s">
        <v>607</v>
      </c>
      <c r="F766" s="139" t="s">
        <v>607</v>
      </c>
      <c r="G766" s="148">
        <v>0</v>
      </c>
      <c r="H766" s="148">
        <v>0</v>
      </c>
      <c r="I766" s="139" t="s">
        <v>2304</v>
      </c>
      <c r="J766" s="139" t="s">
        <v>1276</v>
      </c>
      <c r="K766" s="146" t="s">
        <v>3528</v>
      </c>
      <c r="L766" s="147" t="s">
        <v>4263</v>
      </c>
      <c r="M766" s="147" t="s">
        <v>4320</v>
      </c>
      <c r="N766" s="22" t="s">
        <v>2075</v>
      </c>
      <c r="O766" s="22"/>
      <c r="P766" s="246" t="s">
        <v>2791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2075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3515</v>
      </c>
      <c r="D767" s="144" t="s">
        <v>2792</v>
      </c>
      <c r="E767" s="139" t="s">
        <v>608</v>
      </c>
      <c r="F767" s="139" t="s">
        <v>608</v>
      </c>
      <c r="G767" s="148">
        <v>0</v>
      </c>
      <c r="H767" s="148">
        <v>0</v>
      </c>
      <c r="I767" s="139" t="s">
        <v>2304</v>
      </c>
      <c r="J767" s="139" t="s">
        <v>1276</v>
      </c>
      <c r="K767" s="146" t="s">
        <v>3528</v>
      </c>
      <c r="L767" s="147" t="s">
        <v>4263</v>
      </c>
      <c r="M767" s="147" t="s">
        <v>4320</v>
      </c>
      <c r="N767" s="22" t="s">
        <v>2075</v>
      </c>
      <c r="O767" s="22"/>
      <c r="P767" s="246" t="s">
        <v>2792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2075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3515</v>
      </c>
      <c r="D768" s="144" t="s">
        <v>2793</v>
      </c>
      <c r="E768" s="139" t="s">
        <v>609</v>
      </c>
      <c r="F768" s="139" t="s">
        <v>609</v>
      </c>
      <c r="G768" s="148">
        <v>0</v>
      </c>
      <c r="H768" s="148">
        <v>0</v>
      </c>
      <c r="I768" s="139" t="s">
        <v>2304</v>
      </c>
      <c r="J768" s="139" t="s">
        <v>1276</v>
      </c>
      <c r="K768" s="146" t="s">
        <v>3528</v>
      </c>
      <c r="L768" s="147" t="s">
        <v>4263</v>
      </c>
      <c r="M768" s="147" t="s">
        <v>4320</v>
      </c>
      <c r="N768" s="22" t="s">
        <v>2075</v>
      </c>
      <c r="O768" s="22"/>
      <c r="P768" s="246" t="s">
        <v>2793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2075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3515</v>
      </c>
      <c r="D769" s="144" t="s">
        <v>2794</v>
      </c>
      <c r="E769" s="139" t="s">
        <v>610</v>
      </c>
      <c r="F769" s="139" t="s">
        <v>610</v>
      </c>
      <c r="G769" s="148">
        <v>0</v>
      </c>
      <c r="H769" s="148">
        <v>0</v>
      </c>
      <c r="I769" s="139" t="s">
        <v>2304</v>
      </c>
      <c r="J769" s="139" t="s">
        <v>1276</v>
      </c>
      <c r="K769" s="146" t="s">
        <v>3528</v>
      </c>
      <c r="L769" s="147" t="s">
        <v>4263</v>
      </c>
      <c r="M769" s="147" t="s">
        <v>4320</v>
      </c>
      <c r="N769" s="22" t="s">
        <v>2075</v>
      </c>
      <c r="O769" s="22"/>
      <c r="P769" s="246" t="s">
        <v>2794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2075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3515</v>
      </c>
      <c r="D770" s="144" t="s">
        <v>2795</v>
      </c>
      <c r="E770" s="139" t="s">
        <v>611</v>
      </c>
      <c r="F770" s="139" t="s">
        <v>611</v>
      </c>
      <c r="G770" s="148">
        <v>0</v>
      </c>
      <c r="H770" s="148">
        <v>0</v>
      </c>
      <c r="I770" s="139" t="s">
        <v>2304</v>
      </c>
      <c r="J770" s="139" t="s">
        <v>1276</v>
      </c>
      <c r="K770" s="146" t="s">
        <v>3528</v>
      </c>
      <c r="L770" s="147" t="s">
        <v>4263</v>
      </c>
      <c r="M770" s="147" t="s">
        <v>4320</v>
      </c>
      <c r="N770" s="22" t="s">
        <v>2075</v>
      </c>
      <c r="O770" s="22"/>
      <c r="P770" s="246" t="s">
        <v>2795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2075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3515</v>
      </c>
      <c r="D771" s="144" t="s">
        <v>2796</v>
      </c>
      <c r="E771" s="139" t="s">
        <v>612</v>
      </c>
      <c r="F771" s="139" t="s">
        <v>612</v>
      </c>
      <c r="G771" s="148">
        <v>0</v>
      </c>
      <c r="H771" s="148">
        <v>0</v>
      </c>
      <c r="I771" s="139" t="s">
        <v>2304</v>
      </c>
      <c r="J771" s="139" t="s">
        <v>1276</v>
      </c>
      <c r="K771" s="146" t="s">
        <v>3528</v>
      </c>
      <c r="L771" s="147" t="s">
        <v>4263</v>
      </c>
      <c r="M771" s="147" t="s">
        <v>4320</v>
      </c>
      <c r="N771" s="22" t="s">
        <v>2075</v>
      </c>
      <c r="O771" s="22"/>
      <c r="P771" s="246" t="s">
        <v>2796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2075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3515</v>
      </c>
      <c r="D772" s="144" t="s">
        <v>2797</v>
      </c>
      <c r="E772" s="139" t="s">
        <v>613</v>
      </c>
      <c r="F772" s="139" t="s">
        <v>613</v>
      </c>
      <c r="G772" s="148">
        <v>0</v>
      </c>
      <c r="H772" s="148">
        <v>0</v>
      </c>
      <c r="I772" s="139" t="s">
        <v>2304</v>
      </c>
      <c r="J772" s="139" t="s">
        <v>1276</v>
      </c>
      <c r="K772" s="146" t="s">
        <v>3528</v>
      </c>
      <c r="L772" s="147" t="s">
        <v>4263</v>
      </c>
      <c r="M772" s="147" t="s">
        <v>4320</v>
      </c>
      <c r="N772" s="22" t="s">
        <v>2075</v>
      </c>
      <c r="O772" s="22"/>
      <c r="P772" s="246" t="s">
        <v>2797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2075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3515</v>
      </c>
      <c r="D773" s="144" t="s">
        <v>2798</v>
      </c>
      <c r="E773" s="139" t="s">
        <v>614</v>
      </c>
      <c r="F773" s="139" t="s">
        <v>614</v>
      </c>
      <c r="G773" s="148">
        <v>0</v>
      </c>
      <c r="H773" s="148">
        <v>0</v>
      </c>
      <c r="I773" s="139" t="s">
        <v>2304</v>
      </c>
      <c r="J773" s="139" t="s">
        <v>1276</v>
      </c>
      <c r="K773" s="146" t="s">
        <v>3528</v>
      </c>
      <c r="L773" s="147" t="s">
        <v>4263</v>
      </c>
      <c r="M773" s="147" t="s">
        <v>4320</v>
      </c>
      <c r="N773" s="22" t="s">
        <v>2075</v>
      </c>
      <c r="O773" s="22"/>
      <c r="P773" s="246" t="s">
        <v>2798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2075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3515</v>
      </c>
      <c r="D774" s="144" t="s">
        <v>2799</v>
      </c>
      <c r="E774" s="139" t="s">
        <v>615</v>
      </c>
      <c r="F774" s="139" t="s">
        <v>615</v>
      </c>
      <c r="G774" s="148">
        <v>0</v>
      </c>
      <c r="H774" s="148">
        <v>0</v>
      </c>
      <c r="I774" s="139" t="s">
        <v>2304</v>
      </c>
      <c r="J774" s="139" t="s">
        <v>1276</v>
      </c>
      <c r="K774" s="146" t="s">
        <v>3528</v>
      </c>
      <c r="L774" s="147" t="s">
        <v>4263</v>
      </c>
      <c r="M774" s="147" t="s">
        <v>4320</v>
      </c>
      <c r="N774" s="22" t="s">
        <v>2075</v>
      </c>
      <c r="O774" s="22"/>
      <c r="P774" s="246" t="s">
        <v>2799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2075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3515</v>
      </c>
      <c r="D775" s="144" t="s">
        <v>2800</v>
      </c>
      <c r="E775" s="139" t="s">
        <v>616</v>
      </c>
      <c r="F775" s="139" t="s">
        <v>616</v>
      </c>
      <c r="G775" s="148">
        <v>0</v>
      </c>
      <c r="H775" s="148">
        <v>0</v>
      </c>
      <c r="I775" s="139" t="s">
        <v>2304</v>
      </c>
      <c r="J775" s="139" t="s">
        <v>1276</v>
      </c>
      <c r="K775" s="146" t="s">
        <v>3528</v>
      </c>
      <c r="L775" s="147" t="s">
        <v>4263</v>
      </c>
      <c r="M775" s="147" t="s">
        <v>4320</v>
      </c>
      <c r="N775" s="22" t="s">
        <v>2075</v>
      </c>
      <c r="O775" s="22"/>
      <c r="P775" s="246" t="s">
        <v>2800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2075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3515</v>
      </c>
      <c r="D776" s="144" t="s">
        <v>2801</v>
      </c>
      <c r="E776" s="139" t="s">
        <v>617</v>
      </c>
      <c r="F776" s="139" t="s">
        <v>617</v>
      </c>
      <c r="G776" s="148">
        <v>0</v>
      </c>
      <c r="H776" s="148">
        <v>0</v>
      </c>
      <c r="I776" s="139" t="s">
        <v>2304</v>
      </c>
      <c r="J776" s="139" t="s">
        <v>1276</v>
      </c>
      <c r="K776" s="146" t="s">
        <v>3528</v>
      </c>
      <c r="L776" s="147" t="s">
        <v>4263</v>
      </c>
      <c r="M776" s="147" t="s">
        <v>4320</v>
      </c>
      <c r="N776" s="22" t="s">
        <v>2075</v>
      </c>
      <c r="O776" s="22"/>
      <c r="P776" s="246" t="s">
        <v>2801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2075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3515</v>
      </c>
      <c r="D777" s="144" t="s">
        <v>2802</v>
      </c>
      <c r="E777" s="140" t="s">
        <v>618</v>
      </c>
      <c r="F777" s="140" t="s">
        <v>618</v>
      </c>
      <c r="G777" s="149">
        <v>0</v>
      </c>
      <c r="H777" s="149">
        <v>0</v>
      </c>
      <c r="I777" s="139" t="s">
        <v>2304</v>
      </c>
      <c r="J777" s="139" t="s">
        <v>1276</v>
      </c>
      <c r="K777" s="146" t="s">
        <v>3528</v>
      </c>
      <c r="L777" s="147" t="s">
        <v>4263</v>
      </c>
      <c r="M777" s="147" t="s">
        <v>4320</v>
      </c>
      <c r="N777" s="22" t="s">
        <v>2075</v>
      </c>
      <c r="O777" s="11"/>
      <c r="P777" s="246" t="s">
        <v>2802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2075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3515</v>
      </c>
      <c r="D778" s="144" t="s">
        <v>2803</v>
      </c>
      <c r="E778" s="140" t="s">
        <v>619</v>
      </c>
      <c r="F778" s="140" t="s">
        <v>619</v>
      </c>
      <c r="G778" s="149">
        <v>0</v>
      </c>
      <c r="H778" s="149">
        <v>0</v>
      </c>
      <c r="I778" s="139" t="s">
        <v>2304</v>
      </c>
      <c r="J778" s="139" t="s">
        <v>1276</v>
      </c>
      <c r="K778" s="146" t="s">
        <v>3528</v>
      </c>
      <c r="L778" s="147" t="s">
        <v>4263</v>
      </c>
      <c r="M778" s="147" t="s">
        <v>4320</v>
      </c>
      <c r="N778" s="22" t="s">
        <v>2075</v>
      </c>
      <c r="O778" s="11"/>
      <c r="P778" s="246" t="s">
        <v>2803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2075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3515</v>
      </c>
      <c r="D779" s="144" t="s">
        <v>2804</v>
      </c>
      <c r="E779" s="140" t="s">
        <v>474</v>
      </c>
      <c r="F779" s="140" t="s">
        <v>620</v>
      </c>
      <c r="G779" s="149">
        <v>0</v>
      </c>
      <c r="H779" s="149">
        <v>0</v>
      </c>
      <c r="I779" s="139" t="s">
        <v>1</v>
      </c>
      <c r="J779" s="139" t="s">
        <v>1276</v>
      </c>
      <c r="K779" s="146" t="s">
        <v>3528</v>
      </c>
      <c r="L779" s="147" t="s">
        <v>4263</v>
      </c>
      <c r="M779" s="147" t="s">
        <v>4320</v>
      </c>
      <c r="N779" s="22" t="s">
        <v>2075</v>
      </c>
      <c r="O779" s="11"/>
      <c r="P779" s="246" t="s">
        <v>2804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2075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3515</v>
      </c>
      <c r="D780" s="144" t="s">
        <v>2805</v>
      </c>
      <c r="E780" s="139" t="s">
        <v>621</v>
      </c>
      <c r="F780" s="139" t="s">
        <v>621</v>
      </c>
      <c r="G780" s="148">
        <v>0</v>
      </c>
      <c r="H780" s="148">
        <v>0</v>
      </c>
      <c r="I780" s="139" t="s">
        <v>2304</v>
      </c>
      <c r="J780" s="139" t="s">
        <v>1276</v>
      </c>
      <c r="K780" s="146" t="s">
        <v>3528</v>
      </c>
      <c r="L780" s="147" t="s">
        <v>4263</v>
      </c>
      <c r="M780" s="147" t="s">
        <v>4320</v>
      </c>
      <c r="N780" s="22" t="s">
        <v>2075</v>
      </c>
      <c r="O780" s="22"/>
      <c r="P780" s="246" t="s">
        <v>2805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2075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3515</v>
      </c>
      <c r="D781" s="144" t="s">
        <v>2806</v>
      </c>
      <c r="E781" s="139" t="s">
        <v>622</v>
      </c>
      <c r="F781" s="139" t="s">
        <v>622</v>
      </c>
      <c r="G781" s="148">
        <v>0</v>
      </c>
      <c r="H781" s="148">
        <v>0</v>
      </c>
      <c r="I781" s="139" t="s">
        <v>2304</v>
      </c>
      <c r="J781" s="139" t="s">
        <v>1276</v>
      </c>
      <c r="K781" s="146" t="s">
        <v>3528</v>
      </c>
      <c r="L781" s="147" t="s">
        <v>4263</v>
      </c>
      <c r="M781" s="147" t="s">
        <v>4320</v>
      </c>
      <c r="N781" s="22" t="s">
        <v>2075</v>
      </c>
      <c r="O781" s="22"/>
      <c r="P781" s="246" t="s">
        <v>2806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2075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3515</v>
      </c>
      <c r="D782" s="144" t="s">
        <v>2807</v>
      </c>
      <c r="E782" s="139" t="s">
        <v>623</v>
      </c>
      <c r="F782" s="139" t="s">
        <v>623</v>
      </c>
      <c r="G782" s="148">
        <v>0</v>
      </c>
      <c r="H782" s="148">
        <v>0</v>
      </c>
      <c r="I782" s="139" t="s">
        <v>2304</v>
      </c>
      <c r="J782" s="139" t="s">
        <v>1276</v>
      </c>
      <c r="K782" s="146" t="s">
        <v>3528</v>
      </c>
      <c r="L782" s="147" t="s">
        <v>4263</v>
      </c>
      <c r="M782" s="147" t="s">
        <v>4320</v>
      </c>
      <c r="N782" s="22" t="s">
        <v>2075</v>
      </c>
      <c r="O782" s="22"/>
      <c r="P782" s="246" t="s">
        <v>2807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2075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3515</v>
      </c>
      <c r="D783" s="144" t="s">
        <v>2808</v>
      </c>
      <c r="E783" s="139" t="s">
        <v>624</v>
      </c>
      <c r="F783" s="139" t="s">
        <v>624</v>
      </c>
      <c r="G783" s="148">
        <v>0</v>
      </c>
      <c r="H783" s="148">
        <v>0</v>
      </c>
      <c r="I783" s="139" t="s">
        <v>2304</v>
      </c>
      <c r="J783" s="139" t="s">
        <v>1276</v>
      </c>
      <c r="K783" s="146" t="s">
        <v>3528</v>
      </c>
      <c r="L783" s="147" t="s">
        <v>4263</v>
      </c>
      <c r="M783" s="147" t="s">
        <v>4320</v>
      </c>
      <c r="N783" s="22" t="s">
        <v>2075</v>
      </c>
      <c r="O783" s="22"/>
      <c r="P783" s="246" t="s">
        <v>2808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2075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3515</v>
      </c>
      <c r="D784" s="144" t="s">
        <v>2809</v>
      </c>
      <c r="E784" s="139" t="s">
        <v>625</v>
      </c>
      <c r="F784" s="139" t="s">
        <v>625</v>
      </c>
      <c r="G784" s="148">
        <v>0</v>
      </c>
      <c r="H784" s="148">
        <v>0</v>
      </c>
      <c r="I784" s="139" t="s">
        <v>2304</v>
      </c>
      <c r="J784" s="139" t="s">
        <v>1276</v>
      </c>
      <c r="K784" s="146" t="s">
        <v>3528</v>
      </c>
      <c r="L784" s="147" t="s">
        <v>4263</v>
      </c>
      <c r="M784" s="147" t="s">
        <v>4320</v>
      </c>
      <c r="N784" s="22" t="s">
        <v>2075</v>
      </c>
      <c r="O784" s="22"/>
      <c r="P784" s="246" t="s">
        <v>2809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2075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3515</v>
      </c>
      <c r="D785" s="144" t="s">
        <v>2810</v>
      </c>
      <c r="E785" s="139" t="s">
        <v>626</v>
      </c>
      <c r="F785" s="139" t="s">
        <v>626</v>
      </c>
      <c r="G785" s="148">
        <v>0</v>
      </c>
      <c r="H785" s="148">
        <v>0</v>
      </c>
      <c r="I785" s="139" t="s">
        <v>2304</v>
      </c>
      <c r="J785" s="139" t="s">
        <v>1276</v>
      </c>
      <c r="K785" s="146" t="s">
        <v>3528</v>
      </c>
      <c r="L785" s="147" t="s">
        <v>4263</v>
      </c>
      <c r="M785" s="147" t="s">
        <v>4320</v>
      </c>
      <c r="N785" s="22" t="s">
        <v>2075</v>
      </c>
      <c r="O785" s="22"/>
      <c r="P785" s="246" t="s">
        <v>2810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2075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3515</v>
      </c>
      <c r="D786" s="144" t="s">
        <v>2811</v>
      </c>
      <c r="E786" s="140" t="s">
        <v>627</v>
      </c>
      <c r="F786" s="140" t="s">
        <v>627</v>
      </c>
      <c r="G786" s="149">
        <v>0</v>
      </c>
      <c r="H786" s="149">
        <v>0</v>
      </c>
      <c r="I786" s="139" t="s">
        <v>2304</v>
      </c>
      <c r="J786" s="139" t="s">
        <v>1276</v>
      </c>
      <c r="K786" s="146" t="s">
        <v>3528</v>
      </c>
      <c r="L786" s="147" t="s">
        <v>4263</v>
      </c>
      <c r="M786" s="147" t="s">
        <v>4320</v>
      </c>
      <c r="N786" s="22" t="s">
        <v>2075</v>
      </c>
      <c r="O786" s="11"/>
      <c r="P786" s="246" t="s">
        <v>2811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2075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3515</v>
      </c>
      <c r="D787" s="144" t="s">
        <v>2812</v>
      </c>
      <c r="E787" s="140" t="s">
        <v>457</v>
      </c>
      <c r="F787" s="140" t="s">
        <v>457</v>
      </c>
      <c r="G787" s="149">
        <v>0</v>
      </c>
      <c r="H787" s="149">
        <v>0</v>
      </c>
      <c r="I787" s="139" t="s">
        <v>1</v>
      </c>
      <c r="J787" s="139" t="s">
        <v>1276</v>
      </c>
      <c r="K787" s="146" t="s">
        <v>3528</v>
      </c>
      <c r="L787" s="147" t="s">
        <v>4263</v>
      </c>
      <c r="M787" s="147" t="s">
        <v>4320</v>
      </c>
      <c r="N787" s="22" t="s">
        <v>2075</v>
      </c>
      <c r="O787" s="11"/>
      <c r="P787" s="246" t="s">
        <v>2812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2075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3515</v>
      </c>
      <c r="D788" s="144" t="s">
        <v>2813</v>
      </c>
      <c r="E788" s="140" t="s">
        <v>628</v>
      </c>
      <c r="F788" s="140" t="s">
        <v>628</v>
      </c>
      <c r="G788" s="149">
        <v>0</v>
      </c>
      <c r="H788" s="149">
        <v>0</v>
      </c>
      <c r="I788" s="139" t="s">
        <v>2304</v>
      </c>
      <c r="J788" s="139" t="s">
        <v>1276</v>
      </c>
      <c r="K788" s="146" t="s">
        <v>3528</v>
      </c>
      <c r="L788" s="147" t="s">
        <v>4263</v>
      </c>
      <c r="M788" s="147" t="s">
        <v>4320</v>
      </c>
      <c r="N788" s="22" t="s">
        <v>2075</v>
      </c>
      <c r="O788" s="11"/>
      <c r="P788" s="246" t="s">
        <v>2813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2075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3515</v>
      </c>
      <c r="D789" s="144" t="s">
        <v>2814</v>
      </c>
      <c r="E789" s="140" t="s">
        <v>629</v>
      </c>
      <c r="F789" s="140" t="s">
        <v>629</v>
      </c>
      <c r="G789" s="149">
        <v>0</v>
      </c>
      <c r="H789" s="149">
        <v>0</v>
      </c>
      <c r="I789" s="139" t="s">
        <v>2304</v>
      </c>
      <c r="J789" s="139" t="s">
        <v>1276</v>
      </c>
      <c r="K789" s="146" t="s">
        <v>3528</v>
      </c>
      <c r="L789" s="147" t="s">
        <v>4263</v>
      </c>
      <c r="M789" s="147" t="s">
        <v>4320</v>
      </c>
      <c r="N789" s="22" t="s">
        <v>2075</v>
      </c>
      <c r="O789" s="11"/>
      <c r="P789" s="246" t="s">
        <v>2814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2075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3515</v>
      </c>
      <c r="D790" s="144" t="s">
        <v>2815</v>
      </c>
      <c r="E790" s="140" t="s">
        <v>630</v>
      </c>
      <c r="F790" s="140" t="s">
        <v>630</v>
      </c>
      <c r="G790" s="149">
        <v>0</v>
      </c>
      <c r="H790" s="149">
        <v>0</v>
      </c>
      <c r="I790" s="139" t="s">
        <v>2304</v>
      </c>
      <c r="J790" s="139" t="s">
        <v>1276</v>
      </c>
      <c r="K790" s="146" t="s">
        <v>3528</v>
      </c>
      <c r="L790" s="147" t="s">
        <v>4263</v>
      </c>
      <c r="M790" s="147" t="s">
        <v>4320</v>
      </c>
      <c r="N790" s="22" t="s">
        <v>2075</v>
      </c>
      <c r="O790" s="11"/>
      <c r="P790" s="246" t="s">
        <v>2815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2075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3515</v>
      </c>
      <c r="D791" s="144" t="s">
        <v>2816</v>
      </c>
      <c r="E791" s="140" t="s">
        <v>631</v>
      </c>
      <c r="F791" s="140" t="s">
        <v>631</v>
      </c>
      <c r="G791" s="149">
        <v>0</v>
      </c>
      <c r="H791" s="149">
        <v>0</v>
      </c>
      <c r="I791" s="139" t="s">
        <v>2304</v>
      </c>
      <c r="J791" s="139" t="s">
        <v>1276</v>
      </c>
      <c r="K791" s="146" t="s">
        <v>3528</v>
      </c>
      <c r="L791" s="147" t="s">
        <v>4263</v>
      </c>
      <c r="M791" s="147" t="s">
        <v>4320</v>
      </c>
      <c r="N791" s="22" t="s">
        <v>2075</v>
      </c>
      <c r="O791" s="11"/>
      <c r="P791" s="246" t="s">
        <v>2816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2075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3515</v>
      </c>
      <c r="D792" s="144" t="s">
        <v>2817</v>
      </c>
      <c r="E792" s="139" t="s">
        <v>632</v>
      </c>
      <c r="F792" s="139" t="s">
        <v>632</v>
      </c>
      <c r="G792" s="148">
        <v>0</v>
      </c>
      <c r="H792" s="148">
        <v>0</v>
      </c>
      <c r="I792" s="139" t="s">
        <v>2304</v>
      </c>
      <c r="J792" s="139" t="s">
        <v>1276</v>
      </c>
      <c r="K792" s="146" t="s">
        <v>3528</v>
      </c>
      <c r="L792" s="147" t="s">
        <v>4263</v>
      </c>
      <c r="M792" s="147" t="s">
        <v>4320</v>
      </c>
      <c r="N792" s="22" t="s">
        <v>2075</v>
      </c>
      <c r="O792" s="22"/>
      <c r="P792" s="246" t="s">
        <v>2817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2075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3515</v>
      </c>
      <c r="D793" s="144" t="s">
        <v>2818</v>
      </c>
      <c r="E793" s="139" t="s">
        <v>633</v>
      </c>
      <c r="F793" s="139" t="s">
        <v>633</v>
      </c>
      <c r="G793" s="148">
        <v>0</v>
      </c>
      <c r="H793" s="148">
        <v>0</v>
      </c>
      <c r="I793" s="139" t="s">
        <v>2304</v>
      </c>
      <c r="J793" s="139" t="s">
        <v>1276</v>
      </c>
      <c r="K793" s="146" t="s">
        <v>3528</v>
      </c>
      <c r="L793" s="147" t="s">
        <v>4263</v>
      </c>
      <c r="M793" s="147" t="s">
        <v>4320</v>
      </c>
      <c r="N793" s="22" t="s">
        <v>2075</v>
      </c>
      <c r="O793" s="22"/>
      <c r="P793" s="246" t="s">
        <v>2818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2075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3515</v>
      </c>
      <c r="D794" s="144" t="s">
        <v>2819</v>
      </c>
      <c r="E794" s="139" t="s">
        <v>634</v>
      </c>
      <c r="F794" s="139" t="s">
        <v>634</v>
      </c>
      <c r="G794" s="148">
        <v>0</v>
      </c>
      <c r="H794" s="148">
        <v>0</v>
      </c>
      <c r="I794" s="139" t="s">
        <v>2304</v>
      </c>
      <c r="J794" s="139" t="s">
        <v>1276</v>
      </c>
      <c r="K794" s="146" t="s">
        <v>3528</v>
      </c>
      <c r="L794" s="147" t="s">
        <v>4263</v>
      </c>
      <c r="M794" s="147" t="s">
        <v>4320</v>
      </c>
      <c r="N794" s="22" t="s">
        <v>2075</v>
      </c>
      <c r="O794" s="22"/>
      <c r="P794" s="246" t="s">
        <v>2819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2075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3515</v>
      </c>
      <c r="D795" s="144" t="s">
        <v>2820</v>
      </c>
      <c r="E795" s="139" t="s">
        <v>635</v>
      </c>
      <c r="F795" s="139" t="s">
        <v>635</v>
      </c>
      <c r="G795" s="148">
        <v>0</v>
      </c>
      <c r="H795" s="148">
        <v>0</v>
      </c>
      <c r="I795" s="139" t="s">
        <v>2304</v>
      </c>
      <c r="J795" s="139" t="s">
        <v>1276</v>
      </c>
      <c r="K795" s="146" t="s">
        <v>3528</v>
      </c>
      <c r="L795" s="147" t="s">
        <v>4263</v>
      </c>
      <c r="M795" s="147" t="s">
        <v>4320</v>
      </c>
      <c r="N795" s="22" t="s">
        <v>2075</v>
      </c>
      <c r="O795" s="22"/>
      <c r="P795" s="246" t="s">
        <v>2820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2075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3515</v>
      </c>
      <c r="D796" s="144" t="s">
        <v>2821</v>
      </c>
      <c r="E796" s="139" t="s">
        <v>636</v>
      </c>
      <c r="F796" s="139" t="s">
        <v>636</v>
      </c>
      <c r="G796" s="148">
        <v>0</v>
      </c>
      <c r="H796" s="148">
        <v>0</v>
      </c>
      <c r="I796" s="139" t="s">
        <v>2304</v>
      </c>
      <c r="J796" s="139" t="s">
        <v>1276</v>
      </c>
      <c r="K796" s="146" t="s">
        <v>3528</v>
      </c>
      <c r="L796" s="147" t="s">
        <v>4263</v>
      </c>
      <c r="M796" s="147" t="s">
        <v>4320</v>
      </c>
      <c r="N796" s="22" t="s">
        <v>2075</v>
      </c>
      <c r="O796" s="22"/>
      <c r="P796" s="246" t="s">
        <v>2821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2075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3515</v>
      </c>
      <c r="D797" s="144" t="s">
        <v>2822</v>
      </c>
      <c r="E797" s="139" t="s">
        <v>637</v>
      </c>
      <c r="F797" s="139" t="s">
        <v>637</v>
      </c>
      <c r="G797" s="148">
        <v>0</v>
      </c>
      <c r="H797" s="148">
        <v>0</v>
      </c>
      <c r="I797" s="139" t="s">
        <v>2304</v>
      </c>
      <c r="J797" s="139" t="s">
        <v>1276</v>
      </c>
      <c r="K797" s="146" t="s">
        <v>3528</v>
      </c>
      <c r="L797" s="147" t="s">
        <v>4263</v>
      </c>
      <c r="M797" s="147" t="s">
        <v>4320</v>
      </c>
      <c r="N797" s="22" t="s">
        <v>2075</v>
      </c>
      <c r="O797" s="22"/>
      <c r="P797" s="246" t="s">
        <v>2822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2075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3515</v>
      </c>
      <c r="D798" s="144" t="s">
        <v>2823</v>
      </c>
      <c r="E798" s="139" t="s">
        <v>638</v>
      </c>
      <c r="F798" s="139" t="s">
        <v>638</v>
      </c>
      <c r="G798" s="148">
        <v>0</v>
      </c>
      <c r="H798" s="148">
        <v>0</v>
      </c>
      <c r="I798" s="139" t="s">
        <v>2304</v>
      </c>
      <c r="J798" s="139" t="s">
        <v>1276</v>
      </c>
      <c r="K798" s="146" t="s">
        <v>3528</v>
      </c>
      <c r="L798" s="147" t="s">
        <v>4263</v>
      </c>
      <c r="M798" s="147" t="s">
        <v>4320</v>
      </c>
      <c r="N798" s="22" t="s">
        <v>2075</v>
      </c>
      <c r="O798" s="22"/>
      <c r="P798" s="246" t="s">
        <v>2823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2075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3515</v>
      </c>
      <c r="D799" s="144" t="s">
        <v>2824</v>
      </c>
      <c r="E799" s="139" t="s">
        <v>639</v>
      </c>
      <c r="F799" s="139" t="s">
        <v>639</v>
      </c>
      <c r="G799" s="148">
        <v>0</v>
      </c>
      <c r="H799" s="148">
        <v>0</v>
      </c>
      <c r="I799" s="139" t="s">
        <v>2304</v>
      </c>
      <c r="J799" s="139" t="s">
        <v>1276</v>
      </c>
      <c r="K799" s="146" t="s">
        <v>3528</v>
      </c>
      <c r="L799" s="147" t="s">
        <v>4263</v>
      </c>
      <c r="M799" s="147" t="s">
        <v>4320</v>
      </c>
      <c r="N799" s="22" t="s">
        <v>2075</v>
      </c>
      <c r="O799" s="22"/>
      <c r="P799" s="246" t="s">
        <v>2824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2075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3515</v>
      </c>
      <c r="D800" s="144" t="s">
        <v>2825</v>
      </c>
      <c r="E800" s="139" t="s">
        <v>640</v>
      </c>
      <c r="F800" s="139" t="s">
        <v>640</v>
      </c>
      <c r="G800" s="148">
        <v>0</v>
      </c>
      <c r="H800" s="148">
        <v>0</v>
      </c>
      <c r="I800" s="139" t="s">
        <v>2304</v>
      </c>
      <c r="J800" s="139" t="s">
        <v>1276</v>
      </c>
      <c r="K800" s="146" t="s">
        <v>3528</v>
      </c>
      <c r="L800" s="147" t="s">
        <v>4263</v>
      </c>
      <c r="M800" s="147" t="s">
        <v>4320</v>
      </c>
      <c r="N800" s="22" t="s">
        <v>2075</v>
      </c>
      <c r="O800" s="22"/>
      <c r="P800" s="246" t="s">
        <v>2825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2075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3515</v>
      </c>
      <c r="D801" s="144" t="s">
        <v>2826</v>
      </c>
      <c r="E801" s="139" t="s">
        <v>641</v>
      </c>
      <c r="F801" s="139" t="s">
        <v>641</v>
      </c>
      <c r="G801" s="148">
        <v>0</v>
      </c>
      <c r="H801" s="148">
        <v>0</v>
      </c>
      <c r="I801" s="139" t="s">
        <v>2304</v>
      </c>
      <c r="J801" s="139" t="s">
        <v>1276</v>
      </c>
      <c r="K801" s="146" t="s">
        <v>3528</v>
      </c>
      <c r="L801" s="147" t="s">
        <v>4263</v>
      </c>
      <c r="M801" s="147" t="s">
        <v>4320</v>
      </c>
      <c r="N801" s="22" t="s">
        <v>2075</v>
      </c>
      <c r="O801" s="22"/>
      <c r="P801" s="246" t="s">
        <v>2826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2075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3515</v>
      </c>
      <c r="D802" s="144" t="s">
        <v>2827</v>
      </c>
      <c r="E802" s="139" t="s">
        <v>642</v>
      </c>
      <c r="F802" s="139" t="s">
        <v>642</v>
      </c>
      <c r="G802" s="150">
        <v>0</v>
      </c>
      <c r="H802" s="150">
        <v>0</v>
      </c>
      <c r="I802" s="139" t="s">
        <v>2304</v>
      </c>
      <c r="J802" s="139" t="s">
        <v>1276</v>
      </c>
      <c r="K802" s="146" t="s">
        <v>3528</v>
      </c>
      <c r="L802" s="147" t="s">
        <v>4263</v>
      </c>
      <c r="M802" s="147" t="s">
        <v>4320</v>
      </c>
      <c r="N802" s="22" t="s">
        <v>2075</v>
      </c>
      <c r="O802" s="22"/>
      <c r="P802" s="246" t="s">
        <v>2827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2075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3515</v>
      </c>
      <c r="D803" s="144" t="s">
        <v>2828</v>
      </c>
      <c r="E803" s="139" t="s">
        <v>643</v>
      </c>
      <c r="F803" s="139" t="s">
        <v>643</v>
      </c>
      <c r="G803" s="150">
        <v>0</v>
      </c>
      <c r="H803" s="150">
        <v>0</v>
      </c>
      <c r="I803" s="139" t="s">
        <v>2304</v>
      </c>
      <c r="J803" s="139" t="s">
        <v>1276</v>
      </c>
      <c r="K803" s="146" t="s">
        <v>3528</v>
      </c>
      <c r="L803" s="147" t="s">
        <v>4263</v>
      </c>
      <c r="M803" s="147" t="s">
        <v>4320</v>
      </c>
      <c r="N803" s="22" t="s">
        <v>2075</v>
      </c>
      <c r="O803" s="22"/>
      <c r="P803" s="246" t="s">
        <v>2828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2075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3515</v>
      </c>
      <c r="D804" s="144" t="s">
        <v>2829</v>
      </c>
      <c r="E804" s="139" t="s">
        <v>644</v>
      </c>
      <c r="F804" s="139" t="s">
        <v>644</v>
      </c>
      <c r="G804" s="148">
        <v>0</v>
      </c>
      <c r="H804" s="148">
        <v>0</v>
      </c>
      <c r="I804" s="139" t="s">
        <v>2304</v>
      </c>
      <c r="J804" s="139" t="s">
        <v>1276</v>
      </c>
      <c r="K804" s="146" t="s">
        <v>3528</v>
      </c>
      <c r="L804" s="147" t="s">
        <v>4263</v>
      </c>
      <c r="M804" s="147" t="s">
        <v>4320</v>
      </c>
      <c r="N804" s="22" t="s">
        <v>2075</v>
      </c>
      <c r="O804" s="22"/>
      <c r="P804" s="246" t="s">
        <v>2829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2075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3515</v>
      </c>
      <c r="D805" s="144" t="s">
        <v>2830</v>
      </c>
      <c r="E805" s="139" t="s">
        <v>645</v>
      </c>
      <c r="F805" s="139" t="s">
        <v>645</v>
      </c>
      <c r="G805" s="148">
        <v>0</v>
      </c>
      <c r="H805" s="148">
        <v>0</v>
      </c>
      <c r="I805" s="139" t="s">
        <v>2304</v>
      </c>
      <c r="J805" s="139" t="s">
        <v>1276</v>
      </c>
      <c r="K805" s="146" t="s">
        <v>3528</v>
      </c>
      <c r="L805" s="147" t="s">
        <v>4263</v>
      </c>
      <c r="M805" s="147" t="s">
        <v>4320</v>
      </c>
      <c r="N805" s="22" t="s">
        <v>2075</v>
      </c>
      <c r="O805" s="22"/>
      <c r="P805" s="246" t="s">
        <v>2830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2075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3515</v>
      </c>
      <c r="D806" s="144" t="s">
        <v>2831</v>
      </c>
      <c r="E806" s="139" t="s">
        <v>646</v>
      </c>
      <c r="F806" s="139" t="s">
        <v>646</v>
      </c>
      <c r="G806" s="148">
        <v>0</v>
      </c>
      <c r="H806" s="148">
        <v>0</v>
      </c>
      <c r="I806" s="139" t="s">
        <v>2304</v>
      </c>
      <c r="J806" s="139" t="s">
        <v>1276</v>
      </c>
      <c r="K806" s="146" t="s">
        <v>3528</v>
      </c>
      <c r="L806" s="147" t="s">
        <v>4263</v>
      </c>
      <c r="M806" s="147" t="s">
        <v>4320</v>
      </c>
      <c r="N806" s="22" t="s">
        <v>2075</v>
      </c>
      <c r="O806" s="22"/>
      <c r="P806" s="246" t="s">
        <v>2831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2075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3515</v>
      </c>
      <c r="D807" s="144" t="s">
        <v>2832</v>
      </c>
      <c r="E807" s="139" t="s">
        <v>647</v>
      </c>
      <c r="F807" s="139" t="s">
        <v>647</v>
      </c>
      <c r="G807" s="148">
        <v>0</v>
      </c>
      <c r="H807" s="148">
        <v>0</v>
      </c>
      <c r="I807" s="139" t="s">
        <v>2304</v>
      </c>
      <c r="J807" s="139" t="s">
        <v>1276</v>
      </c>
      <c r="K807" s="146" t="s">
        <v>3528</v>
      </c>
      <c r="L807" s="147" t="s">
        <v>4263</v>
      </c>
      <c r="M807" s="147" t="s">
        <v>4320</v>
      </c>
      <c r="N807" s="22" t="s">
        <v>2075</v>
      </c>
      <c r="O807" s="22"/>
      <c r="P807" s="246" t="s">
        <v>2832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2075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3515</v>
      </c>
      <c r="D808" s="144" t="s">
        <v>2833</v>
      </c>
      <c r="E808" s="139" t="s">
        <v>648</v>
      </c>
      <c r="F808" s="139" t="s">
        <v>648</v>
      </c>
      <c r="G808" s="148">
        <v>0</v>
      </c>
      <c r="H808" s="148">
        <v>0</v>
      </c>
      <c r="I808" s="139" t="s">
        <v>2304</v>
      </c>
      <c r="J808" s="139" t="s">
        <v>1276</v>
      </c>
      <c r="K808" s="146" t="s">
        <v>3528</v>
      </c>
      <c r="L808" s="147" t="s">
        <v>4263</v>
      </c>
      <c r="M808" s="147" t="s">
        <v>4320</v>
      </c>
      <c r="N808" s="22" t="s">
        <v>2075</v>
      </c>
      <c r="O808" s="22"/>
      <c r="P808" s="246" t="s">
        <v>2833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2075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3515</v>
      </c>
      <c r="D809" s="144" t="s">
        <v>2834</v>
      </c>
      <c r="E809" s="139" t="s">
        <v>649</v>
      </c>
      <c r="F809" s="139" t="s">
        <v>649</v>
      </c>
      <c r="G809" s="148">
        <v>0</v>
      </c>
      <c r="H809" s="148">
        <v>0</v>
      </c>
      <c r="I809" s="139" t="s">
        <v>2304</v>
      </c>
      <c r="J809" s="139" t="s">
        <v>1276</v>
      </c>
      <c r="K809" s="146" t="s">
        <v>3528</v>
      </c>
      <c r="L809" s="147" t="s">
        <v>4263</v>
      </c>
      <c r="M809" s="147" t="s">
        <v>4320</v>
      </c>
      <c r="N809" s="22" t="s">
        <v>2075</v>
      </c>
      <c r="O809" s="22"/>
      <c r="P809" s="246" t="s">
        <v>2834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2075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3515</v>
      </c>
      <c r="D810" s="144" t="s">
        <v>2835</v>
      </c>
      <c r="E810" s="139" t="s">
        <v>650</v>
      </c>
      <c r="F810" s="139" t="s">
        <v>650</v>
      </c>
      <c r="G810" s="148">
        <v>0</v>
      </c>
      <c r="H810" s="148">
        <v>0</v>
      </c>
      <c r="I810" s="139" t="s">
        <v>2304</v>
      </c>
      <c r="J810" s="139" t="s">
        <v>1276</v>
      </c>
      <c r="K810" s="146" t="s">
        <v>3528</v>
      </c>
      <c r="L810" s="147" t="s">
        <v>4263</v>
      </c>
      <c r="M810" s="147" t="s">
        <v>4320</v>
      </c>
      <c r="N810" s="22" t="s">
        <v>2075</v>
      </c>
      <c r="O810" s="22"/>
      <c r="P810" s="246" t="s">
        <v>2835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2075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3515</v>
      </c>
      <c r="D811" s="144" t="s">
        <v>2836</v>
      </c>
      <c r="E811" s="139" t="s">
        <v>651</v>
      </c>
      <c r="F811" s="139" t="s">
        <v>651</v>
      </c>
      <c r="G811" s="148">
        <v>0</v>
      </c>
      <c r="H811" s="148">
        <v>0</v>
      </c>
      <c r="I811" s="139" t="s">
        <v>2304</v>
      </c>
      <c r="J811" s="139" t="s">
        <v>1276</v>
      </c>
      <c r="K811" s="146" t="s">
        <v>3528</v>
      </c>
      <c r="L811" s="147" t="s">
        <v>4263</v>
      </c>
      <c r="M811" s="147" t="s">
        <v>4320</v>
      </c>
      <c r="N811" s="22" t="s">
        <v>2075</v>
      </c>
      <c r="O811" s="22"/>
      <c r="P811" s="246" t="s">
        <v>2836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2075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3515</v>
      </c>
      <c r="D812" s="144" t="s">
        <v>2837</v>
      </c>
      <c r="E812" s="139" t="s">
        <v>652</v>
      </c>
      <c r="F812" s="139" t="s">
        <v>652</v>
      </c>
      <c r="G812" s="148">
        <v>0</v>
      </c>
      <c r="H812" s="148">
        <v>0</v>
      </c>
      <c r="I812" s="139" t="s">
        <v>2304</v>
      </c>
      <c r="J812" s="139" t="s">
        <v>1276</v>
      </c>
      <c r="K812" s="146" t="s">
        <v>3528</v>
      </c>
      <c r="L812" s="147" t="s">
        <v>4263</v>
      </c>
      <c r="M812" s="147" t="s">
        <v>4320</v>
      </c>
      <c r="N812" s="22" t="s">
        <v>2075</v>
      </c>
      <c r="O812" s="22"/>
      <c r="P812" s="246" t="s">
        <v>2837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2075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3515</v>
      </c>
      <c r="D813" s="144" t="s">
        <v>2838</v>
      </c>
      <c r="E813" s="139" t="s">
        <v>653</v>
      </c>
      <c r="F813" s="139" t="s">
        <v>653</v>
      </c>
      <c r="G813" s="148">
        <v>0</v>
      </c>
      <c r="H813" s="148">
        <v>0</v>
      </c>
      <c r="I813" s="139" t="s">
        <v>2304</v>
      </c>
      <c r="J813" s="139" t="s">
        <v>1276</v>
      </c>
      <c r="K813" s="146" t="s">
        <v>3528</v>
      </c>
      <c r="L813" s="147" t="s">
        <v>4263</v>
      </c>
      <c r="M813" s="147" t="s">
        <v>4320</v>
      </c>
      <c r="N813" s="22" t="s">
        <v>2075</v>
      </c>
      <c r="O813" s="22"/>
      <c r="P813" s="246" t="s">
        <v>2838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2075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3515</v>
      </c>
      <c r="D814" s="144" t="s">
        <v>2839</v>
      </c>
      <c r="E814" s="139" t="s">
        <v>654</v>
      </c>
      <c r="F814" s="139" t="s">
        <v>654</v>
      </c>
      <c r="G814" s="148">
        <v>0</v>
      </c>
      <c r="H814" s="148">
        <v>0</v>
      </c>
      <c r="I814" s="139" t="s">
        <v>2304</v>
      </c>
      <c r="J814" s="139" t="s">
        <v>1276</v>
      </c>
      <c r="K814" s="146" t="s">
        <v>3528</v>
      </c>
      <c r="L814" s="147" t="s">
        <v>4263</v>
      </c>
      <c r="M814" s="147" t="s">
        <v>4320</v>
      </c>
      <c r="N814" s="22" t="s">
        <v>2075</v>
      </c>
      <c r="O814" s="22"/>
      <c r="P814" s="246" t="s">
        <v>2839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2075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3515</v>
      </c>
      <c r="D815" s="144" t="s">
        <v>2840</v>
      </c>
      <c r="E815" s="139" t="s">
        <v>655</v>
      </c>
      <c r="F815" s="139" t="s">
        <v>655</v>
      </c>
      <c r="G815" s="148">
        <v>0</v>
      </c>
      <c r="H815" s="148">
        <v>0</v>
      </c>
      <c r="I815" s="139" t="s">
        <v>2304</v>
      </c>
      <c r="J815" s="139" t="s">
        <v>1276</v>
      </c>
      <c r="K815" s="146" t="s">
        <v>3528</v>
      </c>
      <c r="L815" s="147" t="s">
        <v>4263</v>
      </c>
      <c r="M815" s="147" t="s">
        <v>4320</v>
      </c>
      <c r="N815" s="22" t="s">
        <v>2075</v>
      </c>
      <c r="O815" s="22"/>
      <c r="P815" s="246" t="s">
        <v>2840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2075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3515</v>
      </c>
      <c r="D816" s="144" t="s">
        <v>2841</v>
      </c>
      <c r="E816" s="139" t="s">
        <v>656</v>
      </c>
      <c r="F816" s="139" t="s">
        <v>656</v>
      </c>
      <c r="G816" s="148">
        <v>0</v>
      </c>
      <c r="H816" s="148">
        <v>0</v>
      </c>
      <c r="I816" s="139" t="s">
        <v>2304</v>
      </c>
      <c r="J816" s="139" t="s">
        <v>1276</v>
      </c>
      <c r="K816" s="146" t="s">
        <v>3528</v>
      </c>
      <c r="L816" s="147" t="s">
        <v>4263</v>
      </c>
      <c r="M816" s="147" t="s">
        <v>4320</v>
      </c>
      <c r="N816" s="22" t="s">
        <v>2075</v>
      </c>
      <c r="O816" s="22"/>
      <c r="P816" s="246" t="s">
        <v>2841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2075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3515</v>
      </c>
      <c r="D817" s="144" t="s">
        <v>2842</v>
      </c>
      <c r="E817" s="139" t="s">
        <v>657</v>
      </c>
      <c r="F817" s="139" t="s">
        <v>657</v>
      </c>
      <c r="G817" s="148">
        <v>0</v>
      </c>
      <c r="H817" s="148">
        <v>0</v>
      </c>
      <c r="I817" s="139" t="s">
        <v>2304</v>
      </c>
      <c r="J817" s="139" t="s">
        <v>1276</v>
      </c>
      <c r="K817" s="146" t="s">
        <v>3528</v>
      </c>
      <c r="L817" s="147" t="s">
        <v>4263</v>
      </c>
      <c r="M817" s="147" t="s">
        <v>4320</v>
      </c>
      <c r="N817" s="22" t="s">
        <v>2075</v>
      </c>
      <c r="O817" s="22"/>
      <c r="P817" s="246" t="s">
        <v>2842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2075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3515</v>
      </c>
      <c r="D818" s="144" t="s">
        <v>2843</v>
      </c>
      <c r="E818" s="139" t="s">
        <v>658</v>
      </c>
      <c r="F818" s="139" t="s">
        <v>658</v>
      </c>
      <c r="G818" s="148">
        <v>0</v>
      </c>
      <c r="H818" s="148">
        <v>0</v>
      </c>
      <c r="I818" s="139" t="s">
        <v>2304</v>
      </c>
      <c r="J818" s="139" t="s">
        <v>1276</v>
      </c>
      <c r="K818" s="146" t="s">
        <v>3528</v>
      </c>
      <c r="L818" s="147" t="s">
        <v>4263</v>
      </c>
      <c r="M818" s="147" t="s">
        <v>4320</v>
      </c>
      <c r="N818" s="22" t="s">
        <v>2075</v>
      </c>
      <c r="O818" s="22"/>
      <c r="P818" s="246" t="s">
        <v>2843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2075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3515</v>
      </c>
      <c r="D819" s="144" t="s">
        <v>2844</v>
      </c>
      <c r="E819" s="139" t="s">
        <v>659</v>
      </c>
      <c r="F819" s="139" t="s">
        <v>659</v>
      </c>
      <c r="G819" s="148">
        <v>0</v>
      </c>
      <c r="H819" s="148">
        <v>0</v>
      </c>
      <c r="I819" s="139" t="s">
        <v>2304</v>
      </c>
      <c r="J819" s="139" t="s">
        <v>1276</v>
      </c>
      <c r="K819" s="146" t="s">
        <v>3528</v>
      </c>
      <c r="L819" s="147" t="s">
        <v>4263</v>
      </c>
      <c r="M819" s="147" t="s">
        <v>4320</v>
      </c>
      <c r="N819" s="22" t="s">
        <v>2075</v>
      </c>
      <c r="O819" s="22"/>
      <c r="P819" s="246" t="s">
        <v>2844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2075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3515</v>
      </c>
      <c r="D820" s="144" t="s">
        <v>2845</v>
      </c>
      <c r="E820" s="139" t="s">
        <v>660</v>
      </c>
      <c r="F820" s="139" t="s">
        <v>660</v>
      </c>
      <c r="G820" s="148">
        <v>0</v>
      </c>
      <c r="H820" s="148">
        <v>0</v>
      </c>
      <c r="I820" s="139" t="s">
        <v>2304</v>
      </c>
      <c r="J820" s="139" t="s">
        <v>1276</v>
      </c>
      <c r="K820" s="146" t="s">
        <v>3528</v>
      </c>
      <c r="L820" s="147" t="s">
        <v>4263</v>
      </c>
      <c r="M820" s="147" t="s">
        <v>4320</v>
      </c>
      <c r="N820" s="22" t="s">
        <v>2075</v>
      </c>
      <c r="O820" s="22"/>
      <c r="P820" s="246" t="s">
        <v>2845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2075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3515</v>
      </c>
      <c r="D821" s="144" t="s">
        <v>2846</v>
      </c>
      <c r="E821" s="139" t="s">
        <v>474</v>
      </c>
      <c r="F821" s="139" t="s">
        <v>661</v>
      </c>
      <c r="G821" s="148">
        <v>0</v>
      </c>
      <c r="H821" s="148">
        <v>0</v>
      </c>
      <c r="I821" s="139" t="s">
        <v>1</v>
      </c>
      <c r="J821" s="139" t="s">
        <v>1276</v>
      </c>
      <c r="K821" s="146" t="s">
        <v>3528</v>
      </c>
      <c r="L821" s="147" t="s">
        <v>4263</v>
      </c>
      <c r="M821" s="147" t="s">
        <v>4320</v>
      </c>
      <c r="N821" s="22" t="s">
        <v>2075</v>
      </c>
      <c r="O821" s="22"/>
      <c r="P821" s="246" t="s">
        <v>2846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2075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3515</v>
      </c>
      <c r="D822" s="144" t="s">
        <v>2847</v>
      </c>
      <c r="E822" s="139" t="s">
        <v>474</v>
      </c>
      <c r="F822" s="139" t="s">
        <v>345</v>
      </c>
      <c r="G822" s="148">
        <v>0</v>
      </c>
      <c r="H822" s="148">
        <v>0</v>
      </c>
      <c r="I822" s="139" t="s">
        <v>1</v>
      </c>
      <c r="J822" s="139" t="s">
        <v>1276</v>
      </c>
      <c r="K822" s="146" t="s">
        <v>3528</v>
      </c>
      <c r="L822" s="147" t="s">
        <v>4263</v>
      </c>
      <c r="M822" s="147" t="s">
        <v>4320</v>
      </c>
      <c r="N822" s="22" t="s">
        <v>2075</v>
      </c>
      <c r="O822" s="22"/>
      <c r="P822" s="246" t="s">
        <v>2847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2075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3515</v>
      </c>
      <c r="D823" s="144" t="s">
        <v>2848</v>
      </c>
      <c r="E823" s="139" t="s">
        <v>474</v>
      </c>
      <c r="F823" s="139" t="s">
        <v>662</v>
      </c>
      <c r="G823" s="148">
        <v>0</v>
      </c>
      <c r="H823" s="148">
        <v>0</v>
      </c>
      <c r="I823" s="139" t="s">
        <v>1</v>
      </c>
      <c r="J823" s="139" t="s">
        <v>1276</v>
      </c>
      <c r="K823" s="146" t="s">
        <v>3528</v>
      </c>
      <c r="L823" s="147" t="s">
        <v>4263</v>
      </c>
      <c r="M823" s="147" t="s">
        <v>4320</v>
      </c>
      <c r="N823" s="22" t="s">
        <v>2075</v>
      </c>
      <c r="O823" s="22"/>
      <c r="P823" s="246" t="s">
        <v>2848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2075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3515</v>
      </c>
      <c r="D824" s="144" t="s">
        <v>2849</v>
      </c>
      <c r="E824" s="139" t="s">
        <v>357</v>
      </c>
      <c r="F824" s="139" t="s">
        <v>357</v>
      </c>
      <c r="G824" s="148">
        <v>0</v>
      </c>
      <c r="H824" s="148">
        <v>0</v>
      </c>
      <c r="I824" s="139" t="s">
        <v>2304</v>
      </c>
      <c r="J824" s="139" t="s">
        <v>1276</v>
      </c>
      <c r="K824" s="146" t="s">
        <v>3528</v>
      </c>
      <c r="L824" s="147" t="s">
        <v>4263</v>
      </c>
      <c r="M824" s="147" t="s">
        <v>4320</v>
      </c>
      <c r="N824" s="22" t="s">
        <v>2075</v>
      </c>
      <c r="O824" s="22"/>
      <c r="P824" s="246" t="s">
        <v>2849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2075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3515</v>
      </c>
      <c r="D825" s="144" t="s">
        <v>2850</v>
      </c>
      <c r="E825" s="139" t="s">
        <v>663</v>
      </c>
      <c r="F825" s="139" t="s">
        <v>663</v>
      </c>
      <c r="G825" s="148">
        <v>0</v>
      </c>
      <c r="H825" s="148">
        <v>0</v>
      </c>
      <c r="I825" s="139" t="s">
        <v>2304</v>
      </c>
      <c r="J825" s="139" t="s">
        <v>1276</v>
      </c>
      <c r="K825" s="146" t="s">
        <v>3528</v>
      </c>
      <c r="L825" s="147" t="s">
        <v>4263</v>
      </c>
      <c r="M825" s="147" t="s">
        <v>4320</v>
      </c>
      <c r="N825" s="22" t="s">
        <v>2075</v>
      </c>
      <c r="O825" s="22"/>
      <c r="P825" s="246" t="s">
        <v>2850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2075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3515</v>
      </c>
      <c r="D826" s="144" t="s">
        <v>2851</v>
      </c>
      <c r="E826" s="139" t="s">
        <v>664</v>
      </c>
      <c r="F826" s="139" t="s">
        <v>664</v>
      </c>
      <c r="G826" s="148">
        <v>0</v>
      </c>
      <c r="H826" s="148">
        <v>0</v>
      </c>
      <c r="I826" s="139" t="s">
        <v>2304</v>
      </c>
      <c r="J826" s="139" t="s">
        <v>1276</v>
      </c>
      <c r="K826" s="146" t="s">
        <v>3528</v>
      </c>
      <c r="L826" s="147" t="s">
        <v>4263</v>
      </c>
      <c r="M826" s="147" t="s">
        <v>4320</v>
      </c>
      <c r="N826" s="22" t="s">
        <v>2075</v>
      </c>
      <c r="O826" s="22"/>
      <c r="P826" s="246" t="s">
        <v>2851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2075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3515</v>
      </c>
      <c r="D827" s="144" t="s">
        <v>2852</v>
      </c>
      <c r="E827" s="139" t="s">
        <v>665</v>
      </c>
      <c r="F827" s="139" t="s">
        <v>665</v>
      </c>
      <c r="G827" s="148">
        <v>0</v>
      </c>
      <c r="H827" s="148">
        <v>0</v>
      </c>
      <c r="I827" s="139" t="s">
        <v>2304</v>
      </c>
      <c r="J827" s="139" t="s">
        <v>1276</v>
      </c>
      <c r="K827" s="146" t="s">
        <v>3528</v>
      </c>
      <c r="L827" s="147" t="s">
        <v>4263</v>
      </c>
      <c r="M827" s="147" t="s">
        <v>4320</v>
      </c>
      <c r="N827" s="22" t="s">
        <v>2075</v>
      </c>
      <c r="O827" s="22"/>
      <c r="P827" s="246" t="s">
        <v>2852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2075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3515</v>
      </c>
      <c r="D828" s="144" t="s">
        <v>2853</v>
      </c>
      <c r="E828" s="139" t="s">
        <v>666</v>
      </c>
      <c r="F828" s="139" t="s">
        <v>666</v>
      </c>
      <c r="G828" s="148">
        <v>0</v>
      </c>
      <c r="H828" s="148">
        <v>0</v>
      </c>
      <c r="I828" s="139" t="s">
        <v>2304</v>
      </c>
      <c r="J828" s="139" t="s">
        <v>1276</v>
      </c>
      <c r="K828" s="146" t="s">
        <v>3528</v>
      </c>
      <c r="L828" s="147" t="s">
        <v>4263</v>
      </c>
      <c r="M828" s="147" t="s">
        <v>4320</v>
      </c>
      <c r="N828" s="22" t="s">
        <v>2075</v>
      </c>
      <c r="O828" s="22"/>
      <c r="P828" s="246" t="s">
        <v>2853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2075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3515</v>
      </c>
      <c r="D829" s="144" t="s">
        <v>2854</v>
      </c>
      <c r="E829" s="139" t="s">
        <v>667</v>
      </c>
      <c r="F829" s="139" t="s">
        <v>667</v>
      </c>
      <c r="G829" s="148">
        <v>0</v>
      </c>
      <c r="H829" s="148">
        <v>0</v>
      </c>
      <c r="I829" s="139" t="s">
        <v>2304</v>
      </c>
      <c r="J829" s="139" t="s">
        <v>1276</v>
      </c>
      <c r="K829" s="146" t="s">
        <v>3528</v>
      </c>
      <c r="L829" s="147" t="s">
        <v>4263</v>
      </c>
      <c r="M829" s="147" t="s">
        <v>4320</v>
      </c>
      <c r="N829" s="22" t="s">
        <v>2075</v>
      </c>
      <c r="O829" s="22"/>
      <c r="P829" s="246" t="s">
        <v>2854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2075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3515</v>
      </c>
      <c r="D830" s="144" t="s">
        <v>2863</v>
      </c>
      <c r="E830" s="139" t="s">
        <v>474</v>
      </c>
      <c r="F830" s="139" t="s">
        <v>669</v>
      </c>
      <c r="G830" s="148">
        <v>0</v>
      </c>
      <c r="H830" s="148">
        <v>0</v>
      </c>
      <c r="I830" s="139" t="s">
        <v>1</v>
      </c>
      <c r="J830" s="139" t="s">
        <v>1276</v>
      </c>
      <c r="K830" s="146" t="s">
        <v>3528</v>
      </c>
      <c r="L830" s="147" t="s">
        <v>4263</v>
      </c>
      <c r="M830" s="147" t="s">
        <v>4320</v>
      </c>
      <c r="N830" s="22" t="s">
        <v>2075</v>
      </c>
      <c r="O830" s="22"/>
      <c r="P830" s="246" t="s">
        <v>2863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2075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3515</v>
      </c>
      <c r="D831" s="144" t="s">
        <v>2864</v>
      </c>
      <c r="E831" s="139" t="s">
        <v>474</v>
      </c>
      <c r="F831" s="139" t="s">
        <v>670</v>
      </c>
      <c r="G831" s="148">
        <v>0</v>
      </c>
      <c r="H831" s="148">
        <v>0</v>
      </c>
      <c r="I831" s="139" t="s">
        <v>1</v>
      </c>
      <c r="J831" s="139" t="s">
        <v>1276</v>
      </c>
      <c r="K831" s="146" t="s">
        <v>3528</v>
      </c>
      <c r="L831" s="147" t="s">
        <v>4263</v>
      </c>
      <c r="M831" s="147" t="s">
        <v>4320</v>
      </c>
      <c r="N831" s="22" t="s">
        <v>2075</v>
      </c>
      <c r="O831" s="22"/>
      <c r="P831" s="246" t="s">
        <v>2864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2075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3515</v>
      </c>
      <c r="D832" s="144" t="s">
        <v>2865</v>
      </c>
      <c r="E832" s="139" t="s">
        <v>474</v>
      </c>
      <c r="F832" s="139" t="s">
        <v>671</v>
      </c>
      <c r="G832" s="148">
        <v>0</v>
      </c>
      <c r="H832" s="148">
        <v>0</v>
      </c>
      <c r="I832" s="139" t="s">
        <v>1</v>
      </c>
      <c r="J832" s="139" t="s">
        <v>1276</v>
      </c>
      <c r="K832" s="146" t="s">
        <v>3528</v>
      </c>
      <c r="L832" s="147" t="s">
        <v>4263</v>
      </c>
      <c r="M832" s="147" t="s">
        <v>4320</v>
      </c>
      <c r="N832" s="22" t="s">
        <v>2075</v>
      </c>
      <c r="O832" s="22"/>
      <c r="P832" s="246" t="s">
        <v>2865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2075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3515</v>
      </c>
      <c r="D833" s="144" t="s">
        <v>2866</v>
      </c>
      <c r="E833" s="139" t="s">
        <v>474</v>
      </c>
      <c r="F833" s="139" t="s">
        <v>672</v>
      </c>
      <c r="G833" s="148">
        <v>0</v>
      </c>
      <c r="H833" s="148">
        <v>0</v>
      </c>
      <c r="I833" s="139" t="s">
        <v>1</v>
      </c>
      <c r="J833" s="139" t="s">
        <v>1276</v>
      </c>
      <c r="K833" s="146" t="s">
        <v>3528</v>
      </c>
      <c r="L833" s="147" t="s">
        <v>4263</v>
      </c>
      <c r="M833" s="147" t="s">
        <v>4320</v>
      </c>
      <c r="N833" s="22" t="s">
        <v>2075</v>
      </c>
      <c r="O833" s="22"/>
      <c r="P833" s="246" t="s">
        <v>2866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2075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3515</v>
      </c>
      <c r="D834" s="144" t="s">
        <v>2867</v>
      </c>
      <c r="E834" s="139" t="s">
        <v>474</v>
      </c>
      <c r="F834" s="139" t="s">
        <v>673</v>
      </c>
      <c r="G834" s="148">
        <v>0</v>
      </c>
      <c r="H834" s="148">
        <v>0</v>
      </c>
      <c r="I834" s="139" t="s">
        <v>1</v>
      </c>
      <c r="J834" s="139" t="s">
        <v>1276</v>
      </c>
      <c r="K834" s="146" t="s">
        <v>3528</v>
      </c>
      <c r="L834" s="147" t="s">
        <v>4263</v>
      </c>
      <c r="M834" s="147" t="s">
        <v>4320</v>
      </c>
      <c r="N834" s="22" t="s">
        <v>2075</v>
      </c>
      <c r="O834" s="22"/>
      <c r="P834" s="246" t="s">
        <v>2867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2075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3515</v>
      </c>
      <c r="D835" s="144" t="s">
        <v>2868</v>
      </c>
      <c r="E835" s="139" t="s">
        <v>474</v>
      </c>
      <c r="F835" s="139" t="s">
        <v>674</v>
      </c>
      <c r="G835" s="148">
        <v>0</v>
      </c>
      <c r="H835" s="148">
        <v>0</v>
      </c>
      <c r="I835" s="139" t="s">
        <v>1</v>
      </c>
      <c r="J835" s="139" t="s">
        <v>1276</v>
      </c>
      <c r="K835" s="146" t="s">
        <v>3528</v>
      </c>
      <c r="L835" s="147" t="s">
        <v>4263</v>
      </c>
      <c r="M835" s="147" t="s">
        <v>4320</v>
      </c>
      <c r="N835" s="22" t="s">
        <v>2075</v>
      </c>
      <c r="O835" s="22"/>
      <c r="P835" s="246" t="s">
        <v>2868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2075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3515</v>
      </c>
      <c r="D836" s="144" t="s">
        <v>2869</v>
      </c>
      <c r="E836" s="139" t="s">
        <v>474</v>
      </c>
      <c r="F836" s="139" t="s">
        <v>675</v>
      </c>
      <c r="G836" s="148">
        <v>0</v>
      </c>
      <c r="H836" s="148">
        <v>0</v>
      </c>
      <c r="I836" s="139" t="s">
        <v>1</v>
      </c>
      <c r="J836" s="139" t="s">
        <v>1276</v>
      </c>
      <c r="K836" s="146" t="s">
        <v>3528</v>
      </c>
      <c r="L836" s="147" t="s">
        <v>4263</v>
      </c>
      <c r="M836" s="147" t="s">
        <v>4320</v>
      </c>
      <c r="N836" s="22" t="s">
        <v>2075</v>
      </c>
      <c r="O836" s="22"/>
      <c r="P836" s="246" t="s">
        <v>2869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2075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3515</v>
      </c>
      <c r="D837" s="144" t="s">
        <v>2870</v>
      </c>
      <c r="E837" s="139" t="s">
        <v>474</v>
      </c>
      <c r="F837" s="139" t="s">
        <v>676</v>
      </c>
      <c r="G837" s="148">
        <v>0</v>
      </c>
      <c r="H837" s="148">
        <v>0</v>
      </c>
      <c r="I837" s="139" t="s">
        <v>1</v>
      </c>
      <c r="J837" s="139" t="s">
        <v>1276</v>
      </c>
      <c r="K837" s="146" t="s">
        <v>3528</v>
      </c>
      <c r="L837" s="147" t="s">
        <v>4263</v>
      </c>
      <c r="M837" s="147" t="s">
        <v>4320</v>
      </c>
      <c r="N837" s="22" t="s">
        <v>2075</v>
      </c>
      <c r="O837" s="22"/>
      <c r="P837" s="246" t="s">
        <v>2870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2075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3515</v>
      </c>
      <c r="D838" s="144" t="s">
        <v>2871</v>
      </c>
      <c r="E838" s="139" t="s">
        <v>474</v>
      </c>
      <c r="F838" s="139" t="s">
        <v>677</v>
      </c>
      <c r="G838" s="148">
        <v>0</v>
      </c>
      <c r="H838" s="148">
        <v>0</v>
      </c>
      <c r="I838" s="139" t="s">
        <v>1</v>
      </c>
      <c r="J838" s="139" t="s">
        <v>1276</v>
      </c>
      <c r="K838" s="146" t="s">
        <v>3528</v>
      </c>
      <c r="L838" s="147" t="s">
        <v>4263</v>
      </c>
      <c r="M838" s="147" t="s">
        <v>4320</v>
      </c>
      <c r="N838" s="22" t="s">
        <v>2075</v>
      </c>
      <c r="O838" s="22"/>
      <c r="P838" s="246" t="s">
        <v>2871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2075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3515</v>
      </c>
      <c r="D839" s="144" t="s">
        <v>2872</v>
      </c>
      <c r="E839" s="139" t="s">
        <v>474</v>
      </c>
      <c r="F839" s="139" t="s">
        <v>678</v>
      </c>
      <c r="G839" s="148">
        <v>0</v>
      </c>
      <c r="H839" s="148">
        <v>0</v>
      </c>
      <c r="I839" s="139" t="s">
        <v>1</v>
      </c>
      <c r="J839" s="139" t="s">
        <v>1276</v>
      </c>
      <c r="K839" s="146" t="s">
        <v>3528</v>
      </c>
      <c r="L839" s="147" t="s">
        <v>4263</v>
      </c>
      <c r="M839" s="147" t="s">
        <v>4320</v>
      </c>
      <c r="N839" s="22" t="s">
        <v>2075</v>
      </c>
      <c r="O839" s="22"/>
      <c r="P839" s="246" t="s">
        <v>2872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2075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3515</v>
      </c>
      <c r="D840" s="144" t="s">
        <v>2873</v>
      </c>
      <c r="E840" s="139" t="s">
        <v>474</v>
      </c>
      <c r="F840" s="139" t="s">
        <v>679</v>
      </c>
      <c r="G840" s="148">
        <v>0</v>
      </c>
      <c r="H840" s="148">
        <v>0</v>
      </c>
      <c r="I840" s="139" t="s">
        <v>1</v>
      </c>
      <c r="J840" s="139" t="s">
        <v>1276</v>
      </c>
      <c r="K840" s="146" t="s">
        <v>3528</v>
      </c>
      <c r="L840" s="147" t="s">
        <v>4263</v>
      </c>
      <c r="M840" s="147" t="s">
        <v>4320</v>
      </c>
      <c r="N840" s="22" t="s">
        <v>2075</v>
      </c>
      <c r="O840" s="22"/>
      <c r="P840" s="246" t="s">
        <v>2873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2075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3515</v>
      </c>
      <c r="D841" s="144" t="s">
        <v>2874</v>
      </c>
      <c r="E841" s="139" t="s">
        <v>474</v>
      </c>
      <c r="F841" s="139" t="s">
        <v>680</v>
      </c>
      <c r="G841" s="148">
        <v>0</v>
      </c>
      <c r="H841" s="148">
        <v>0</v>
      </c>
      <c r="I841" s="139" t="s">
        <v>1</v>
      </c>
      <c r="J841" s="139" t="s">
        <v>1276</v>
      </c>
      <c r="K841" s="146" t="s">
        <v>3528</v>
      </c>
      <c r="L841" s="147" t="s">
        <v>4263</v>
      </c>
      <c r="M841" s="147" t="s">
        <v>4320</v>
      </c>
      <c r="N841" s="22" t="s">
        <v>2075</v>
      </c>
      <c r="O841" s="22"/>
      <c r="P841" s="246" t="s">
        <v>2874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2075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3515</v>
      </c>
      <c r="D842" s="144" t="s">
        <v>2875</v>
      </c>
      <c r="E842" s="139" t="s">
        <v>474</v>
      </c>
      <c r="F842" s="139" t="s">
        <v>681</v>
      </c>
      <c r="G842" s="148">
        <v>0</v>
      </c>
      <c r="H842" s="148">
        <v>0</v>
      </c>
      <c r="I842" s="139" t="s">
        <v>1</v>
      </c>
      <c r="J842" s="139" t="s">
        <v>1276</v>
      </c>
      <c r="K842" s="146" t="s">
        <v>3528</v>
      </c>
      <c r="L842" s="147" t="s">
        <v>4263</v>
      </c>
      <c r="M842" s="147" t="s">
        <v>4320</v>
      </c>
      <c r="N842" s="22" t="s">
        <v>2075</v>
      </c>
      <c r="O842" s="22"/>
      <c r="P842" s="246" t="s">
        <v>2875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2075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3515</v>
      </c>
      <c r="D843" s="144" t="s">
        <v>2876</v>
      </c>
      <c r="E843" s="139" t="s">
        <v>474</v>
      </c>
      <c r="F843" s="139" t="s">
        <v>682</v>
      </c>
      <c r="G843" s="148">
        <v>0</v>
      </c>
      <c r="H843" s="148">
        <v>0</v>
      </c>
      <c r="I843" s="139" t="s">
        <v>1</v>
      </c>
      <c r="J843" s="139" t="s">
        <v>1276</v>
      </c>
      <c r="K843" s="146" t="s">
        <v>3528</v>
      </c>
      <c r="L843" s="147" t="s">
        <v>4263</v>
      </c>
      <c r="M843" s="147" t="s">
        <v>4320</v>
      </c>
      <c r="N843" s="22" t="s">
        <v>2075</v>
      </c>
      <c r="O843" s="22"/>
      <c r="P843" s="246" t="s">
        <v>2876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2075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3515</v>
      </c>
      <c r="D844" s="144" t="s">
        <v>2877</v>
      </c>
      <c r="E844" s="139" t="s">
        <v>474</v>
      </c>
      <c r="F844" s="139" t="s">
        <v>683</v>
      </c>
      <c r="G844" s="148">
        <v>0</v>
      </c>
      <c r="H844" s="148">
        <v>0</v>
      </c>
      <c r="I844" s="139" t="s">
        <v>1</v>
      </c>
      <c r="J844" s="139" t="s">
        <v>1276</v>
      </c>
      <c r="K844" s="146" t="s">
        <v>3528</v>
      </c>
      <c r="L844" s="147" t="s">
        <v>4263</v>
      </c>
      <c r="M844" s="147" t="s">
        <v>4320</v>
      </c>
      <c r="N844" s="22" t="s">
        <v>2075</v>
      </c>
      <c r="O844" s="22"/>
      <c r="P844" s="246" t="s">
        <v>2877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2075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3515</v>
      </c>
      <c r="D845" s="144" t="s">
        <v>2878</v>
      </c>
      <c r="E845" s="139" t="s">
        <v>474</v>
      </c>
      <c r="F845" s="139" t="s">
        <v>684</v>
      </c>
      <c r="G845" s="148">
        <v>0</v>
      </c>
      <c r="H845" s="148">
        <v>0</v>
      </c>
      <c r="I845" s="139" t="s">
        <v>1</v>
      </c>
      <c r="J845" s="139" t="s">
        <v>1276</v>
      </c>
      <c r="K845" s="146" t="s">
        <v>3528</v>
      </c>
      <c r="L845" s="147" t="s">
        <v>4263</v>
      </c>
      <c r="M845" s="147" t="s">
        <v>4320</v>
      </c>
      <c r="N845" s="22" t="s">
        <v>2075</v>
      </c>
      <c r="O845" s="22"/>
      <c r="P845" s="246" t="s">
        <v>2878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2075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3515</v>
      </c>
      <c r="D846" s="144" t="s">
        <v>2879</v>
      </c>
      <c r="E846" s="139" t="s">
        <v>474</v>
      </c>
      <c r="F846" s="139" t="s">
        <v>685</v>
      </c>
      <c r="G846" s="148">
        <v>0</v>
      </c>
      <c r="H846" s="148">
        <v>0</v>
      </c>
      <c r="I846" s="139" t="s">
        <v>1</v>
      </c>
      <c r="J846" s="139" t="s">
        <v>1276</v>
      </c>
      <c r="K846" s="146" t="s">
        <v>3528</v>
      </c>
      <c r="L846" s="147" t="s">
        <v>4263</v>
      </c>
      <c r="M846" s="147" t="s">
        <v>4320</v>
      </c>
      <c r="N846" s="22" t="s">
        <v>2075</v>
      </c>
      <c r="O846" s="22"/>
      <c r="P846" s="246" t="s">
        <v>2879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2075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3515</v>
      </c>
      <c r="D847" s="144" t="s">
        <v>2880</v>
      </c>
      <c r="E847" s="139" t="s">
        <v>474</v>
      </c>
      <c r="F847" s="139" t="s">
        <v>686</v>
      </c>
      <c r="G847" s="148">
        <v>0</v>
      </c>
      <c r="H847" s="148">
        <v>0</v>
      </c>
      <c r="I847" s="139" t="s">
        <v>1</v>
      </c>
      <c r="J847" s="139" t="s">
        <v>1276</v>
      </c>
      <c r="K847" s="146" t="s">
        <v>3528</v>
      </c>
      <c r="L847" s="147" t="s">
        <v>4263</v>
      </c>
      <c r="M847" s="147" t="s">
        <v>4320</v>
      </c>
      <c r="N847" s="22" t="s">
        <v>2075</v>
      </c>
      <c r="O847" s="22"/>
      <c r="P847" s="246" t="s">
        <v>2880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2075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3515</v>
      </c>
      <c r="D848" s="144" t="s">
        <v>2881</v>
      </c>
      <c r="E848" s="139" t="s">
        <v>474</v>
      </c>
      <c r="F848" s="139" t="s">
        <v>687</v>
      </c>
      <c r="G848" s="148">
        <v>0</v>
      </c>
      <c r="H848" s="148">
        <v>0</v>
      </c>
      <c r="I848" s="139" t="s">
        <v>1</v>
      </c>
      <c r="J848" s="139" t="s">
        <v>1276</v>
      </c>
      <c r="K848" s="146" t="s">
        <v>3528</v>
      </c>
      <c r="L848" s="147" t="s">
        <v>4263</v>
      </c>
      <c r="M848" s="147" t="s">
        <v>4320</v>
      </c>
      <c r="N848" s="22" t="s">
        <v>2075</v>
      </c>
      <c r="O848" s="22"/>
      <c r="P848" s="246" t="s">
        <v>2881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2075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3515</v>
      </c>
      <c r="D849" s="144" t="s">
        <v>2882</v>
      </c>
      <c r="E849" s="139" t="s">
        <v>474</v>
      </c>
      <c r="F849" s="139" t="s">
        <v>688</v>
      </c>
      <c r="G849" s="148">
        <v>0</v>
      </c>
      <c r="H849" s="148">
        <v>0</v>
      </c>
      <c r="I849" s="139" t="s">
        <v>1</v>
      </c>
      <c r="J849" s="139" t="s">
        <v>1276</v>
      </c>
      <c r="K849" s="146" t="s">
        <v>3528</v>
      </c>
      <c r="L849" s="147" t="s">
        <v>4263</v>
      </c>
      <c r="M849" s="147" t="s">
        <v>4320</v>
      </c>
      <c r="N849" s="22" t="s">
        <v>2075</v>
      </c>
      <c r="O849" s="22"/>
      <c r="P849" s="246" t="s">
        <v>2882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2075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3515</v>
      </c>
      <c r="D850" s="144" t="s">
        <v>2883</v>
      </c>
      <c r="E850" s="139" t="s">
        <v>474</v>
      </c>
      <c r="F850" s="139" t="s">
        <v>689</v>
      </c>
      <c r="G850" s="148">
        <v>0</v>
      </c>
      <c r="H850" s="148">
        <v>0</v>
      </c>
      <c r="I850" s="139" t="s">
        <v>1</v>
      </c>
      <c r="J850" s="139" t="s">
        <v>1276</v>
      </c>
      <c r="K850" s="146" t="s">
        <v>3528</v>
      </c>
      <c r="L850" s="147" t="s">
        <v>4263</v>
      </c>
      <c r="M850" s="147" t="s">
        <v>4320</v>
      </c>
      <c r="N850" s="22" t="s">
        <v>2075</v>
      </c>
      <c r="O850" s="22"/>
      <c r="P850" s="246" t="s">
        <v>2883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2075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3515</v>
      </c>
      <c r="D851" s="144" t="s">
        <v>2884</v>
      </c>
      <c r="E851" s="139" t="s">
        <v>474</v>
      </c>
      <c r="F851" s="139" t="s">
        <v>690</v>
      </c>
      <c r="G851" s="148">
        <v>0</v>
      </c>
      <c r="H851" s="148">
        <v>0</v>
      </c>
      <c r="I851" s="139" t="s">
        <v>1</v>
      </c>
      <c r="J851" s="139" t="s">
        <v>1276</v>
      </c>
      <c r="K851" s="146" t="s">
        <v>3528</v>
      </c>
      <c r="L851" s="147" t="s">
        <v>4263</v>
      </c>
      <c r="M851" s="147" t="s">
        <v>4320</v>
      </c>
      <c r="N851" s="22" t="s">
        <v>2075</v>
      </c>
      <c r="O851" s="22"/>
      <c r="P851" s="246" t="s">
        <v>2884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2075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3515</v>
      </c>
      <c r="D852" s="144" t="s">
        <v>2885</v>
      </c>
      <c r="E852" s="139" t="s">
        <v>474</v>
      </c>
      <c r="F852" s="139" t="s">
        <v>691</v>
      </c>
      <c r="G852" s="148">
        <v>0</v>
      </c>
      <c r="H852" s="148">
        <v>0</v>
      </c>
      <c r="I852" s="139" t="s">
        <v>1</v>
      </c>
      <c r="J852" s="139" t="s">
        <v>1276</v>
      </c>
      <c r="K852" s="146" t="s">
        <v>3528</v>
      </c>
      <c r="L852" s="147" t="s">
        <v>4263</v>
      </c>
      <c r="M852" s="147" t="s">
        <v>4320</v>
      </c>
      <c r="N852" s="22" t="s">
        <v>2075</v>
      </c>
      <c r="O852" s="22"/>
      <c r="P852" s="246" t="s">
        <v>2885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2075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3515</v>
      </c>
      <c r="D853" s="144" t="s">
        <v>2886</v>
      </c>
      <c r="E853" s="139" t="s">
        <v>474</v>
      </c>
      <c r="F853" s="139" t="s">
        <v>692</v>
      </c>
      <c r="G853" s="148">
        <v>0</v>
      </c>
      <c r="H853" s="148">
        <v>0</v>
      </c>
      <c r="I853" s="139" t="s">
        <v>1</v>
      </c>
      <c r="J853" s="139" t="s">
        <v>1276</v>
      </c>
      <c r="K853" s="146" t="s">
        <v>3528</v>
      </c>
      <c r="L853" s="147" t="s">
        <v>4263</v>
      </c>
      <c r="M853" s="147" t="s">
        <v>4320</v>
      </c>
      <c r="N853" s="22" t="s">
        <v>2075</v>
      </c>
      <c r="O853" s="22"/>
      <c r="P853" s="246" t="s">
        <v>2886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2075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3515</v>
      </c>
      <c r="D854" s="144" t="s">
        <v>2887</v>
      </c>
      <c r="E854" s="139" t="s">
        <v>474</v>
      </c>
      <c r="F854" s="139" t="s">
        <v>693</v>
      </c>
      <c r="G854" s="148">
        <v>0</v>
      </c>
      <c r="H854" s="148">
        <v>0</v>
      </c>
      <c r="I854" s="139" t="s">
        <v>1</v>
      </c>
      <c r="J854" s="139" t="s">
        <v>1276</v>
      </c>
      <c r="K854" s="146" t="s">
        <v>3528</v>
      </c>
      <c r="L854" s="147" t="s">
        <v>4263</v>
      </c>
      <c r="M854" s="147" t="s">
        <v>4320</v>
      </c>
      <c r="N854" s="22" t="s">
        <v>2075</v>
      </c>
      <c r="O854" s="22"/>
      <c r="P854" s="246" t="s">
        <v>2887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2075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3515</v>
      </c>
      <c r="D855" s="144" t="s">
        <v>2888</v>
      </c>
      <c r="E855" s="139" t="s">
        <v>474</v>
      </c>
      <c r="F855" s="139" t="s">
        <v>694</v>
      </c>
      <c r="G855" s="148">
        <v>0</v>
      </c>
      <c r="H855" s="148">
        <v>0</v>
      </c>
      <c r="I855" s="139" t="s">
        <v>1</v>
      </c>
      <c r="J855" s="139" t="s">
        <v>1276</v>
      </c>
      <c r="K855" s="146" t="s">
        <v>3528</v>
      </c>
      <c r="L855" s="147" t="s">
        <v>4263</v>
      </c>
      <c r="M855" s="147" t="s">
        <v>4320</v>
      </c>
      <c r="N855" s="22" t="s">
        <v>2075</v>
      </c>
      <c r="O855" s="22"/>
      <c r="P855" s="246" t="s">
        <v>2888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2075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3515</v>
      </c>
      <c r="D856" s="144" t="s">
        <v>2889</v>
      </c>
      <c r="E856" s="139" t="s">
        <v>474</v>
      </c>
      <c r="F856" s="139" t="s">
        <v>695</v>
      </c>
      <c r="G856" s="148">
        <v>0</v>
      </c>
      <c r="H856" s="148">
        <v>0</v>
      </c>
      <c r="I856" s="139" t="s">
        <v>1</v>
      </c>
      <c r="J856" s="139" t="s">
        <v>1276</v>
      </c>
      <c r="K856" s="146" t="s">
        <v>3528</v>
      </c>
      <c r="L856" s="147" t="s">
        <v>4263</v>
      </c>
      <c r="M856" s="147" t="s">
        <v>4320</v>
      </c>
      <c r="N856" s="22" t="s">
        <v>2075</v>
      </c>
      <c r="O856" s="22"/>
      <c r="P856" s="246" t="s">
        <v>2889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2075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3515</v>
      </c>
      <c r="D857" s="144" t="s">
        <v>2890</v>
      </c>
      <c r="E857" s="139" t="s">
        <v>474</v>
      </c>
      <c r="F857" s="139" t="s">
        <v>696</v>
      </c>
      <c r="G857" s="148">
        <v>0</v>
      </c>
      <c r="H857" s="148">
        <v>0</v>
      </c>
      <c r="I857" s="139" t="s">
        <v>1</v>
      </c>
      <c r="J857" s="139" t="s">
        <v>1276</v>
      </c>
      <c r="K857" s="146" t="s">
        <v>3528</v>
      </c>
      <c r="L857" s="147" t="s">
        <v>4263</v>
      </c>
      <c r="M857" s="147" t="s">
        <v>4320</v>
      </c>
      <c r="N857" s="22" t="s">
        <v>2075</v>
      </c>
      <c r="O857" s="22"/>
      <c r="P857" s="246" t="s">
        <v>2890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2075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3515</v>
      </c>
      <c r="D858" s="144" t="s">
        <v>2891</v>
      </c>
      <c r="E858" s="139" t="s">
        <v>474</v>
      </c>
      <c r="F858" s="139" t="s">
        <v>697</v>
      </c>
      <c r="G858" s="148">
        <v>0</v>
      </c>
      <c r="H858" s="148">
        <v>0</v>
      </c>
      <c r="I858" s="139" t="s">
        <v>1</v>
      </c>
      <c r="J858" s="139" t="s">
        <v>1276</v>
      </c>
      <c r="K858" s="146" t="s">
        <v>3528</v>
      </c>
      <c r="L858" s="147" t="s">
        <v>4263</v>
      </c>
      <c r="M858" s="147" t="s">
        <v>4320</v>
      </c>
      <c r="N858" s="22" t="s">
        <v>2075</v>
      </c>
      <c r="O858" s="22"/>
      <c r="P858" s="246" t="s">
        <v>2891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2075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3515</v>
      </c>
      <c r="D859" s="144" t="s">
        <v>2892</v>
      </c>
      <c r="E859" s="139" t="s">
        <v>474</v>
      </c>
      <c r="F859" s="139" t="s">
        <v>698</v>
      </c>
      <c r="G859" s="148">
        <v>0</v>
      </c>
      <c r="H859" s="148">
        <v>0</v>
      </c>
      <c r="I859" s="139" t="s">
        <v>1</v>
      </c>
      <c r="J859" s="139" t="s">
        <v>1276</v>
      </c>
      <c r="K859" s="146" t="s">
        <v>3528</v>
      </c>
      <c r="L859" s="147" t="s">
        <v>4263</v>
      </c>
      <c r="M859" s="147" t="s">
        <v>4320</v>
      </c>
      <c r="N859" s="22" t="s">
        <v>2075</v>
      </c>
      <c r="O859" s="22"/>
      <c r="P859" s="246" t="s">
        <v>2892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2075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3515</v>
      </c>
      <c r="D860" s="144" t="s">
        <v>2893</v>
      </c>
      <c r="E860" s="139" t="s">
        <v>474</v>
      </c>
      <c r="F860" s="139" t="s">
        <v>699</v>
      </c>
      <c r="G860" s="148">
        <v>0</v>
      </c>
      <c r="H860" s="148">
        <v>0</v>
      </c>
      <c r="I860" s="139" t="s">
        <v>1</v>
      </c>
      <c r="J860" s="139" t="s">
        <v>1276</v>
      </c>
      <c r="K860" s="146" t="s">
        <v>3528</v>
      </c>
      <c r="L860" s="147" t="s">
        <v>4263</v>
      </c>
      <c r="M860" s="147" t="s">
        <v>4320</v>
      </c>
      <c r="N860" s="22" t="s">
        <v>2075</v>
      </c>
      <c r="O860" s="22"/>
      <c r="P860" s="246" t="s">
        <v>2893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2075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3515</v>
      </c>
      <c r="D861" s="144" t="s">
        <v>2894</v>
      </c>
      <c r="E861" s="139" t="s">
        <v>474</v>
      </c>
      <c r="F861" s="139" t="s">
        <v>700</v>
      </c>
      <c r="G861" s="148">
        <v>0</v>
      </c>
      <c r="H861" s="148">
        <v>0</v>
      </c>
      <c r="I861" s="139" t="s">
        <v>1</v>
      </c>
      <c r="J861" s="139" t="s">
        <v>1276</v>
      </c>
      <c r="K861" s="146" t="s">
        <v>3528</v>
      </c>
      <c r="L861" s="147" t="s">
        <v>4263</v>
      </c>
      <c r="M861" s="147" t="s">
        <v>4320</v>
      </c>
      <c r="N861" s="22" t="s">
        <v>2075</v>
      </c>
      <c r="O861" s="22"/>
      <c r="P861" s="246" t="s">
        <v>2894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2075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3515</v>
      </c>
      <c r="D862" s="144" t="s">
        <v>2895</v>
      </c>
      <c r="E862" s="139" t="s">
        <v>474</v>
      </c>
      <c r="F862" s="139" t="s">
        <v>701</v>
      </c>
      <c r="G862" s="148">
        <v>0</v>
      </c>
      <c r="H862" s="148">
        <v>0</v>
      </c>
      <c r="I862" s="139" t="s">
        <v>1</v>
      </c>
      <c r="J862" s="139" t="s">
        <v>1276</v>
      </c>
      <c r="K862" s="146" t="s">
        <v>3528</v>
      </c>
      <c r="L862" s="147" t="s">
        <v>4263</v>
      </c>
      <c r="M862" s="147" t="s">
        <v>4320</v>
      </c>
      <c r="N862" s="22" t="s">
        <v>2075</v>
      </c>
      <c r="O862" s="22"/>
      <c r="P862" s="246" t="s">
        <v>2895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2075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3514</v>
      </c>
      <c r="D863" s="144" t="s">
        <v>7</v>
      </c>
      <c r="E863" s="139" t="s">
        <v>474</v>
      </c>
      <c r="F863" s="139" t="s">
        <v>702</v>
      </c>
      <c r="G863" s="148">
        <v>0</v>
      </c>
      <c r="H863" s="148">
        <v>0</v>
      </c>
      <c r="I863" s="139" t="s">
        <v>1</v>
      </c>
      <c r="J863" s="139" t="s">
        <v>1276</v>
      </c>
      <c r="K863" s="146" t="s">
        <v>3528</v>
      </c>
      <c r="L863" s="147" t="s">
        <v>4263</v>
      </c>
      <c r="M863" s="147" t="s">
        <v>4320</v>
      </c>
      <c r="N863" s="22" t="s">
        <v>2075</v>
      </c>
      <c r="O863" s="22"/>
      <c r="P863" s="246" t="s">
        <v>3073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2075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3515</v>
      </c>
      <c r="D864" s="144" t="s">
        <v>2896</v>
      </c>
      <c r="E864" s="139" t="s">
        <v>474</v>
      </c>
      <c r="F864" s="139" t="s">
        <v>703</v>
      </c>
      <c r="G864" s="150">
        <v>0</v>
      </c>
      <c r="H864" s="150">
        <v>0</v>
      </c>
      <c r="I864" s="139" t="s">
        <v>1</v>
      </c>
      <c r="J864" s="139" t="s">
        <v>1276</v>
      </c>
      <c r="K864" s="146" t="s">
        <v>3528</v>
      </c>
      <c r="L864" s="147" t="s">
        <v>4263</v>
      </c>
      <c r="M864" s="147" t="s">
        <v>4320</v>
      </c>
      <c r="N864" s="22" t="s">
        <v>2075</v>
      </c>
      <c r="O864" s="22"/>
      <c r="P864" s="246" t="s">
        <v>2896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2075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3515</v>
      </c>
      <c r="D865" s="144" t="s">
        <v>2897</v>
      </c>
      <c r="E865" s="139" t="s">
        <v>474</v>
      </c>
      <c r="F865" s="141" t="s">
        <v>704</v>
      </c>
      <c r="G865" s="150">
        <v>0</v>
      </c>
      <c r="H865" s="150">
        <v>0</v>
      </c>
      <c r="I865" s="139" t="s">
        <v>1</v>
      </c>
      <c r="J865" s="139" t="s">
        <v>1276</v>
      </c>
      <c r="K865" s="146" t="s">
        <v>3528</v>
      </c>
      <c r="L865" s="147" t="s">
        <v>4263</v>
      </c>
      <c r="M865" s="147" t="s">
        <v>4320</v>
      </c>
      <c r="N865" s="22" t="s">
        <v>2075</v>
      </c>
      <c r="O865" s="22"/>
      <c r="P865" s="246" t="s">
        <v>2897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2075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3515</v>
      </c>
      <c r="D866" s="144" t="s">
        <v>2898</v>
      </c>
      <c r="E866" s="139" t="s">
        <v>474</v>
      </c>
      <c r="F866" s="140" t="s">
        <v>705</v>
      </c>
      <c r="G866" s="149">
        <v>0</v>
      </c>
      <c r="H866" s="149">
        <v>0</v>
      </c>
      <c r="I866" s="139" t="s">
        <v>1</v>
      </c>
      <c r="J866" s="139" t="s">
        <v>1276</v>
      </c>
      <c r="K866" s="146" t="s">
        <v>3528</v>
      </c>
      <c r="L866" s="147" t="s">
        <v>4263</v>
      </c>
      <c r="M866" s="147" t="s">
        <v>4320</v>
      </c>
      <c r="N866" s="22" t="s">
        <v>2075</v>
      </c>
      <c r="O866" s="11"/>
      <c r="P866" s="246" t="s">
        <v>2898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2075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3514</v>
      </c>
      <c r="D867" s="144" t="s">
        <v>7</v>
      </c>
      <c r="E867" s="139" t="s">
        <v>474</v>
      </c>
      <c r="F867" s="140" t="s">
        <v>706</v>
      </c>
      <c r="G867" s="149">
        <v>0</v>
      </c>
      <c r="H867" s="149">
        <v>0</v>
      </c>
      <c r="I867" s="139" t="s">
        <v>1</v>
      </c>
      <c r="J867" s="139" t="s">
        <v>1276</v>
      </c>
      <c r="K867" s="146" t="s">
        <v>3528</v>
      </c>
      <c r="L867" s="147" t="s">
        <v>4263</v>
      </c>
      <c r="M867" s="147" t="s">
        <v>4320</v>
      </c>
      <c r="N867" s="22" t="s">
        <v>2075</v>
      </c>
      <c r="O867" s="11"/>
      <c r="P867" s="246" t="s">
        <v>3074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2075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3515</v>
      </c>
      <c r="D868" s="144" t="s">
        <v>2899</v>
      </c>
      <c r="E868" s="139" t="s">
        <v>474</v>
      </c>
      <c r="F868" s="140" t="s">
        <v>707</v>
      </c>
      <c r="G868" s="149">
        <v>0</v>
      </c>
      <c r="H868" s="149">
        <v>0</v>
      </c>
      <c r="I868" s="139" t="s">
        <v>1</v>
      </c>
      <c r="J868" s="139" t="s">
        <v>1276</v>
      </c>
      <c r="K868" s="146" t="s">
        <v>3528</v>
      </c>
      <c r="L868" s="147" t="s">
        <v>4263</v>
      </c>
      <c r="M868" s="147" t="s">
        <v>4320</v>
      </c>
      <c r="N868" s="22" t="s">
        <v>2075</v>
      </c>
      <c r="O868" s="11"/>
      <c r="P868" s="246" t="s">
        <v>2899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2075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3515</v>
      </c>
      <c r="D869" s="144" t="s">
        <v>1642</v>
      </c>
      <c r="E869" s="139" t="s">
        <v>474</v>
      </c>
      <c r="F869" s="140" t="s">
        <v>708</v>
      </c>
      <c r="G869" s="149">
        <v>0</v>
      </c>
      <c r="H869" s="149">
        <v>0</v>
      </c>
      <c r="I869" s="139" t="s">
        <v>1</v>
      </c>
      <c r="J869" s="139" t="s">
        <v>1276</v>
      </c>
      <c r="K869" s="146" t="s">
        <v>3528</v>
      </c>
      <c r="L869" s="147" t="s">
        <v>4263</v>
      </c>
      <c r="M869" s="147" t="s">
        <v>4320</v>
      </c>
      <c r="N869" s="22" t="s">
        <v>2075</v>
      </c>
      <c r="O869" s="11"/>
      <c r="P869" s="246" t="s">
        <v>1642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2075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3515</v>
      </c>
      <c r="D870" s="144" t="s">
        <v>3075</v>
      </c>
      <c r="E870" s="139" t="s">
        <v>474</v>
      </c>
      <c r="F870" s="140" t="s">
        <v>709</v>
      </c>
      <c r="G870" s="149">
        <v>0</v>
      </c>
      <c r="H870" s="149">
        <v>0</v>
      </c>
      <c r="I870" s="139" t="s">
        <v>1</v>
      </c>
      <c r="J870" s="139" t="s">
        <v>1276</v>
      </c>
      <c r="K870" s="146" t="s">
        <v>3528</v>
      </c>
      <c r="L870" s="147" t="s">
        <v>4263</v>
      </c>
      <c r="M870" s="147" t="s">
        <v>4320</v>
      </c>
      <c r="N870" s="22" t="s">
        <v>2075</v>
      </c>
      <c r="O870" s="11"/>
      <c r="P870" s="246" t="s">
        <v>3075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2075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3515</v>
      </c>
      <c r="D871" s="144" t="s">
        <v>2900</v>
      </c>
      <c r="E871" s="139" t="s">
        <v>474</v>
      </c>
      <c r="F871" s="140" t="s">
        <v>710</v>
      </c>
      <c r="G871" s="149">
        <v>0</v>
      </c>
      <c r="H871" s="149">
        <v>0</v>
      </c>
      <c r="I871" s="139" t="s">
        <v>1</v>
      </c>
      <c r="J871" s="139" t="s">
        <v>1276</v>
      </c>
      <c r="K871" s="146" t="s">
        <v>3528</v>
      </c>
      <c r="L871" s="147" t="s">
        <v>4263</v>
      </c>
      <c r="M871" s="147" t="s">
        <v>4320</v>
      </c>
      <c r="N871" s="22" t="s">
        <v>2075</v>
      </c>
      <c r="O871" s="11"/>
      <c r="P871" s="246" t="s">
        <v>2900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2075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3515</v>
      </c>
      <c r="D872" s="246" t="s">
        <v>6152</v>
      </c>
      <c r="E872" s="139" t="s">
        <v>474</v>
      </c>
      <c r="F872" s="139" t="s">
        <v>6151</v>
      </c>
      <c r="G872" s="148">
        <v>0</v>
      </c>
      <c r="H872" s="148">
        <v>0</v>
      </c>
      <c r="I872" s="139" t="s">
        <v>1</v>
      </c>
      <c r="J872" s="139" t="s">
        <v>1276</v>
      </c>
      <c r="K872" s="146" t="s">
        <v>3528</v>
      </c>
      <c r="L872" s="147" t="s">
        <v>4263</v>
      </c>
      <c r="M872" s="147" t="s">
        <v>4320</v>
      </c>
      <c r="N872" s="22" t="s">
        <v>2075</v>
      </c>
      <c r="O872" s="22"/>
      <c r="P872" s="246" t="s">
        <v>6152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2075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3515</v>
      </c>
      <c r="D873" s="144" t="s">
        <v>1393</v>
      </c>
      <c r="E873" s="139" t="s">
        <v>474</v>
      </c>
      <c r="F873" s="143" t="s">
        <v>712</v>
      </c>
      <c r="G873" s="150">
        <v>0</v>
      </c>
      <c r="H873" s="150">
        <v>0</v>
      </c>
      <c r="I873" s="139" t="s">
        <v>1</v>
      </c>
      <c r="J873" s="139" t="s">
        <v>1276</v>
      </c>
      <c r="K873" s="146" t="s">
        <v>3528</v>
      </c>
      <c r="L873" s="147" t="s">
        <v>4263</v>
      </c>
      <c r="M873" s="147" t="s">
        <v>4320</v>
      </c>
      <c r="N873" s="22" t="s">
        <v>2075</v>
      </c>
      <c r="O873" s="22"/>
      <c r="P873" s="246" t="s">
        <v>1393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2075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3515</v>
      </c>
      <c r="D874" s="144" t="s">
        <v>2901</v>
      </c>
      <c r="E874" s="139" t="s">
        <v>474</v>
      </c>
      <c r="F874" s="139" t="s">
        <v>713</v>
      </c>
      <c r="G874" s="150">
        <v>0</v>
      </c>
      <c r="H874" s="150">
        <v>0</v>
      </c>
      <c r="I874" s="139" t="s">
        <v>1</v>
      </c>
      <c r="J874" s="139" t="s">
        <v>1276</v>
      </c>
      <c r="K874" s="146" t="s">
        <v>3528</v>
      </c>
      <c r="L874" s="147" t="s">
        <v>4263</v>
      </c>
      <c r="M874" s="147" t="s">
        <v>4320</v>
      </c>
      <c r="N874" s="22" t="s">
        <v>2075</v>
      </c>
      <c r="O874" s="22"/>
      <c r="P874" s="246" t="s">
        <v>2901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2075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3515</v>
      </c>
      <c r="D875" s="246" t="s">
        <v>3076</v>
      </c>
      <c r="E875" s="139" t="s">
        <v>474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1276</v>
      </c>
      <c r="K875" s="146" t="s">
        <v>3528</v>
      </c>
      <c r="L875" s="147" t="s">
        <v>4263</v>
      </c>
      <c r="M875" s="147" t="s">
        <v>4320</v>
      </c>
      <c r="N875" s="22" t="s">
        <v>2075</v>
      </c>
      <c r="O875" s="22"/>
      <c r="P875" s="246" t="s">
        <v>3076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2075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3515</v>
      </c>
      <c r="D876" s="246" t="s">
        <v>3077</v>
      </c>
      <c r="E876" s="139" t="s">
        <v>474</v>
      </c>
      <c r="F876" s="140" t="s">
        <v>714</v>
      </c>
      <c r="G876" s="149">
        <v>0</v>
      </c>
      <c r="H876" s="149">
        <v>0</v>
      </c>
      <c r="I876" s="139" t="s">
        <v>1</v>
      </c>
      <c r="J876" s="139" t="s">
        <v>1276</v>
      </c>
      <c r="K876" s="146" t="s">
        <v>3528</v>
      </c>
      <c r="L876" s="147" t="s">
        <v>4263</v>
      </c>
      <c r="M876" s="147" t="s">
        <v>4320</v>
      </c>
      <c r="N876" s="22" t="s">
        <v>2075</v>
      </c>
      <c r="O876" s="11"/>
      <c r="P876" s="246" t="s">
        <v>3077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2075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3515</v>
      </c>
      <c r="D877" s="144" t="s">
        <v>2902</v>
      </c>
      <c r="E877" s="139" t="s">
        <v>474</v>
      </c>
      <c r="F877" s="139" t="s">
        <v>715</v>
      </c>
      <c r="G877" s="150">
        <v>0</v>
      </c>
      <c r="H877" s="150">
        <v>0</v>
      </c>
      <c r="I877" s="139" t="s">
        <v>1</v>
      </c>
      <c r="J877" s="139" t="s">
        <v>1276</v>
      </c>
      <c r="K877" s="146" t="s">
        <v>3528</v>
      </c>
      <c r="L877" s="147" t="s">
        <v>4263</v>
      </c>
      <c r="M877" s="147" t="s">
        <v>4320</v>
      </c>
      <c r="N877" s="22" t="s">
        <v>2075</v>
      </c>
      <c r="O877" s="22"/>
      <c r="P877" s="246" t="s">
        <v>2902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2075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3514</v>
      </c>
      <c r="D878" s="144" t="s">
        <v>7</v>
      </c>
      <c r="E878" s="139" t="s">
        <v>474</v>
      </c>
      <c r="F878" s="140" t="s">
        <v>716</v>
      </c>
      <c r="G878" s="149">
        <v>0</v>
      </c>
      <c r="H878" s="149">
        <v>0</v>
      </c>
      <c r="I878" s="139" t="s">
        <v>1</v>
      </c>
      <c r="J878" s="139" t="s">
        <v>1276</v>
      </c>
      <c r="K878" s="146" t="s">
        <v>3528</v>
      </c>
      <c r="L878" s="147" t="s">
        <v>4263</v>
      </c>
      <c r="M878" s="147" t="s">
        <v>4320</v>
      </c>
      <c r="N878" s="22" t="s">
        <v>2075</v>
      </c>
      <c r="O878" s="11"/>
      <c r="P878" s="246" t="s">
        <v>3078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2075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3515</v>
      </c>
      <c r="D879" s="144" t="s">
        <v>1379</v>
      </c>
      <c r="E879" s="139" t="s">
        <v>474</v>
      </c>
      <c r="F879" s="139" t="s">
        <v>396</v>
      </c>
      <c r="G879" s="150">
        <v>0</v>
      </c>
      <c r="H879" s="150">
        <v>0</v>
      </c>
      <c r="I879" s="139" t="s">
        <v>1</v>
      </c>
      <c r="J879" s="139" t="s">
        <v>1276</v>
      </c>
      <c r="K879" s="146" t="s">
        <v>3528</v>
      </c>
      <c r="L879" s="147" t="s">
        <v>4263</v>
      </c>
      <c r="M879" s="147" t="s">
        <v>4320</v>
      </c>
      <c r="N879" s="22" t="s">
        <v>2075</v>
      </c>
      <c r="O879" s="22"/>
      <c r="P879" s="246" t="s">
        <v>1379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2075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3514</v>
      </c>
      <c r="D880" s="144" t="s">
        <v>7</v>
      </c>
      <c r="E880" s="139" t="s">
        <v>474</v>
      </c>
      <c r="F880" s="139" t="s">
        <v>717</v>
      </c>
      <c r="G880" s="150">
        <v>0</v>
      </c>
      <c r="H880" s="150">
        <v>0</v>
      </c>
      <c r="I880" s="139" t="s">
        <v>1</v>
      </c>
      <c r="J880" s="139" t="s">
        <v>1276</v>
      </c>
      <c r="K880" s="146" t="s">
        <v>3528</v>
      </c>
      <c r="L880" s="147" t="s">
        <v>4263</v>
      </c>
      <c r="M880" s="147" t="s">
        <v>4320</v>
      </c>
      <c r="N880" s="22" t="s">
        <v>2075</v>
      </c>
      <c r="O880" s="22"/>
      <c r="P880" s="246" t="s">
        <v>3079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2075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3515</v>
      </c>
      <c r="D881" s="144" t="s">
        <v>2903</v>
      </c>
      <c r="E881" s="139" t="s">
        <v>474</v>
      </c>
      <c r="F881" s="139" t="s">
        <v>718</v>
      </c>
      <c r="G881" s="150">
        <v>0</v>
      </c>
      <c r="H881" s="150">
        <v>0</v>
      </c>
      <c r="I881" s="139" t="s">
        <v>1</v>
      </c>
      <c r="J881" s="139" t="s">
        <v>1276</v>
      </c>
      <c r="K881" s="146" t="s">
        <v>3528</v>
      </c>
      <c r="L881" s="147" t="s">
        <v>4263</v>
      </c>
      <c r="M881" s="147" t="s">
        <v>4320</v>
      </c>
      <c r="N881" s="22" t="s">
        <v>2075</v>
      </c>
      <c r="O881" s="22"/>
      <c r="P881" s="246" t="s">
        <v>2903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2075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3515</v>
      </c>
      <c r="D882" s="144" t="s">
        <v>2904</v>
      </c>
      <c r="E882" s="139" t="s">
        <v>719</v>
      </c>
      <c r="F882" s="139" t="s">
        <v>719</v>
      </c>
      <c r="G882" s="150">
        <v>0</v>
      </c>
      <c r="H882" s="150">
        <v>0</v>
      </c>
      <c r="I882" s="139" t="s">
        <v>2303</v>
      </c>
      <c r="J882" s="139" t="s">
        <v>1276</v>
      </c>
      <c r="K882" s="146" t="s">
        <v>3528</v>
      </c>
      <c r="L882" s="147" t="s">
        <v>4263</v>
      </c>
      <c r="M882" s="147" t="s">
        <v>4320</v>
      </c>
      <c r="N882" s="22" t="s">
        <v>2075</v>
      </c>
      <c r="O882" s="22"/>
      <c r="P882" s="246" t="s">
        <v>2904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2075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3515</v>
      </c>
      <c r="D883" s="144" t="s">
        <v>2905</v>
      </c>
      <c r="E883" s="139" t="s">
        <v>720</v>
      </c>
      <c r="F883" s="139" t="s">
        <v>720</v>
      </c>
      <c r="G883" s="150">
        <v>0</v>
      </c>
      <c r="H883" s="150">
        <v>0</v>
      </c>
      <c r="I883" s="139" t="s">
        <v>2304</v>
      </c>
      <c r="J883" s="139" t="s">
        <v>1276</v>
      </c>
      <c r="K883" s="146" t="s">
        <v>3528</v>
      </c>
      <c r="L883" s="147" t="s">
        <v>4263</v>
      </c>
      <c r="M883" s="147" t="s">
        <v>4320</v>
      </c>
      <c r="N883" s="22" t="s">
        <v>2075</v>
      </c>
      <c r="O883" s="22"/>
      <c r="P883" s="246" t="s">
        <v>2905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2075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3515</v>
      </c>
      <c r="D884" s="144" t="s">
        <v>2906</v>
      </c>
      <c r="E884" s="139" t="s">
        <v>721</v>
      </c>
      <c r="F884" s="139" t="s">
        <v>721</v>
      </c>
      <c r="G884" s="150">
        <v>0</v>
      </c>
      <c r="H884" s="150">
        <v>0</v>
      </c>
      <c r="I884" s="139" t="s">
        <v>2303</v>
      </c>
      <c r="J884" s="139" t="s">
        <v>1276</v>
      </c>
      <c r="K884" s="146" t="s">
        <v>3528</v>
      </c>
      <c r="L884" s="147" t="s">
        <v>4263</v>
      </c>
      <c r="M884" s="147" t="s">
        <v>4320</v>
      </c>
      <c r="N884" s="22" t="s">
        <v>2075</v>
      </c>
      <c r="O884" s="22"/>
      <c r="P884" s="246" t="s">
        <v>2906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2075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3515</v>
      </c>
      <c r="D885" s="144" t="s">
        <v>2907</v>
      </c>
      <c r="E885" s="139" t="s">
        <v>722</v>
      </c>
      <c r="F885" s="139" t="s">
        <v>722</v>
      </c>
      <c r="G885" s="150">
        <v>0</v>
      </c>
      <c r="H885" s="150">
        <v>0</v>
      </c>
      <c r="I885" s="139" t="s">
        <v>2304</v>
      </c>
      <c r="J885" s="139" t="s">
        <v>1276</v>
      </c>
      <c r="K885" s="146" t="s">
        <v>3528</v>
      </c>
      <c r="L885" s="147" t="s">
        <v>4263</v>
      </c>
      <c r="M885" s="147" t="s">
        <v>4320</v>
      </c>
      <c r="N885" s="22" t="s">
        <v>2075</v>
      </c>
      <c r="O885" s="22"/>
      <c r="P885" s="246" t="s">
        <v>2907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2075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3515</v>
      </c>
      <c r="D886" s="144" t="s">
        <v>2908</v>
      </c>
      <c r="E886" s="139" t="s">
        <v>723</v>
      </c>
      <c r="F886" s="139" t="s">
        <v>723</v>
      </c>
      <c r="G886" s="150">
        <v>0</v>
      </c>
      <c r="H886" s="150">
        <v>0</v>
      </c>
      <c r="I886" s="139" t="s">
        <v>2303</v>
      </c>
      <c r="J886" s="139" t="s">
        <v>1276</v>
      </c>
      <c r="K886" s="146" t="s">
        <v>3528</v>
      </c>
      <c r="L886" s="147" t="s">
        <v>4263</v>
      </c>
      <c r="M886" s="147" t="s">
        <v>4320</v>
      </c>
      <c r="N886" s="22" t="s">
        <v>2075</v>
      </c>
      <c r="O886" s="22"/>
      <c r="P886" s="246" t="s">
        <v>2908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2075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3515</v>
      </c>
      <c r="D887" s="144" t="s">
        <v>2909</v>
      </c>
      <c r="E887" s="139" t="s">
        <v>724</v>
      </c>
      <c r="F887" s="139" t="s">
        <v>724</v>
      </c>
      <c r="G887" s="150">
        <v>0</v>
      </c>
      <c r="H887" s="150">
        <v>0</v>
      </c>
      <c r="I887" s="139" t="s">
        <v>2303</v>
      </c>
      <c r="J887" s="139" t="s">
        <v>1276</v>
      </c>
      <c r="K887" s="146" t="s">
        <v>3528</v>
      </c>
      <c r="L887" s="147" t="s">
        <v>4263</v>
      </c>
      <c r="M887" s="147" t="s">
        <v>4320</v>
      </c>
      <c r="N887" s="22" t="s">
        <v>2075</v>
      </c>
      <c r="O887" s="22"/>
      <c r="P887" s="246" t="s">
        <v>2909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2075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3515</v>
      </c>
      <c r="D888" s="144" t="s">
        <v>2910</v>
      </c>
      <c r="E888" s="139" t="s">
        <v>725</v>
      </c>
      <c r="F888" s="139" t="s">
        <v>725</v>
      </c>
      <c r="G888" s="150">
        <v>0</v>
      </c>
      <c r="H888" s="150">
        <v>0</v>
      </c>
      <c r="I888" s="139" t="s">
        <v>2303</v>
      </c>
      <c r="J888" s="139" t="s">
        <v>1276</v>
      </c>
      <c r="K888" s="146" t="s">
        <v>3528</v>
      </c>
      <c r="L888" s="147" t="s">
        <v>4263</v>
      </c>
      <c r="M888" s="147" t="s">
        <v>4320</v>
      </c>
      <c r="N888" s="22" t="s">
        <v>2075</v>
      </c>
      <c r="O888" s="22"/>
      <c r="P888" s="246" t="s">
        <v>2910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2075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3515</v>
      </c>
      <c r="D889" s="144" t="s">
        <v>2911</v>
      </c>
      <c r="E889" s="139" t="s">
        <v>726</v>
      </c>
      <c r="F889" s="139" t="s">
        <v>726</v>
      </c>
      <c r="G889" s="150">
        <v>0</v>
      </c>
      <c r="H889" s="150">
        <v>0</v>
      </c>
      <c r="I889" s="139" t="s">
        <v>2304</v>
      </c>
      <c r="J889" s="139" t="s">
        <v>1276</v>
      </c>
      <c r="K889" s="146" t="s">
        <v>3528</v>
      </c>
      <c r="L889" s="147" t="s">
        <v>4263</v>
      </c>
      <c r="M889" s="147" t="s">
        <v>4320</v>
      </c>
      <c r="N889" s="22" t="s">
        <v>2075</v>
      </c>
      <c r="O889" s="22"/>
      <c r="P889" s="246" t="s">
        <v>2911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2075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3515</v>
      </c>
      <c r="D890" s="144" t="s">
        <v>2912</v>
      </c>
      <c r="E890" s="139" t="s">
        <v>474</v>
      </c>
      <c r="F890" s="139" t="s">
        <v>727</v>
      </c>
      <c r="G890" s="150">
        <v>0</v>
      </c>
      <c r="H890" s="150">
        <v>0</v>
      </c>
      <c r="I890" s="139" t="s">
        <v>1</v>
      </c>
      <c r="J890" s="139" t="s">
        <v>1276</v>
      </c>
      <c r="K890" s="146" t="s">
        <v>3528</v>
      </c>
      <c r="L890" s="147" t="s">
        <v>4263</v>
      </c>
      <c r="M890" s="147" t="s">
        <v>4320</v>
      </c>
      <c r="N890" s="22" t="s">
        <v>2075</v>
      </c>
      <c r="O890" s="22"/>
      <c r="P890" s="246" t="s">
        <v>2912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2075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3515</v>
      </c>
      <c r="D891" s="144" t="s">
        <v>2913</v>
      </c>
      <c r="E891" s="139" t="s">
        <v>474</v>
      </c>
      <c r="F891" s="139" t="s">
        <v>728</v>
      </c>
      <c r="G891" s="150">
        <v>0</v>
      </c>
      <c r="H891" s="150">
        <v>0</v>
      </c>
      <c r="I891" s="139" t="s">
        <v>1</v>
      </c>
      <c r="J891" s="139" t="s">
        <v>1276</v>
      </c>
      <c r="K891" s="146" t="s">
        <v>3528</v>
      </c>
      <c r="L891" s="147" t="s">
        <v>4263</v>
      </c>
      <c r="M891" s="147" t="s">
        <v>4320</v>
      </c>
      <c r="N891" s="22" t="s">
        <v>2075</v>
      </c>
      <c r="O891" s="22"/>
      <c r="P891" s="246" t="s">
        <v>2913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2075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3514</v>
      </c>
      <c r="D892" s="144" t="s">
        <v>7</v>
      </c>
      <c r="E892" s="139" t="s">
        <v>474</v>
      </c>
      <c r="F892" s="139" t="s">
        <v>729</v>
      </c>
      <c r="G892" s="150">
        <v>0</v>
      </c>
      <c r="H892" s="150">
        <v>0</v>
      </c>
      <c r="I892" s="139" t="s">
        <v>1</v>
      </c>
      <c r="J892" s="139" t="s">
        <v>1276</v>
      </c>
      <c r="K892" s="146" t="s">
        <v>3528</v>
      </c>
      <c r="L892" s="147" t="s">
        <v>4263</v>
      </c>
      <c r="M892" s="147" t="s">
        <v>4320</v>
      </c>
      <c r="N892" s="22" t="s">
        <v>2075</v>
      </c>
      <c r="O892" s="22"/>
      <c r="P892" s="246" t="s">
        <v>3080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2075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3514</v>
      </c>
      <c r="D893" s="144" t="s">
        <v>7</v>
      </c>
      <c r="E893" s="139" t="s">
        <v>474</v>
      </c>
      <c r="F893" s="139" t="s">
        <v>730</v>
      </c>
      <c r="G893" s="148">
        <v>0</v>
      </c>
      <c r="H893" s="148">
        <v>0</v>
      </c>
      <c r="I893" s="139" t="s">
        <v>1</v>
      </c>
      <c r="J893" s="139" t="s">
        <v>1276</v>
      </c>
      <c r="K893" s="146" t="s">
        <v>3528</v>
      </c>
      <c r="L893" s="147" t="s">
        <v>4263</v>
      </c>
      <c r="M893" s="147" t="s">
        <v>4320</v>
      </c>
      <c r="N893" s="22" t="s">
        <v>2075</v>
      </c>
      <c r="O893" s="22"/>
      <c r="P893" s="246" t="s">
        <v>3081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2075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3514</v>
      </c>
      <c r="D894" s="144" t="s">
        <v>7</v>
      </c>
      <c r="E894" s="139" t="s">
        <v>474</v>
      </c>
      <c r="F894" s="139" t="s">
        <v>731</v>
      </c>
      <c r="G894" s="148">
        <v>0</v>
      </c>
      <c r="H894" s="148">
        <v>0</v>
      </c>
      <c r="I894" s="139" t="s">
        <v>1</v>
      </c>
      <c r="J894" s="139" t="s">
        <v>1276</v>
      </c>
      <c r="K894" s="146" t="s">
        <v>3528</v>
      </c>
      <c r="L894" s="147" t="s">
        <v>4263</v>
      </c>
      <c r="M894" s="147" t="s">
        <v>4320</v>
      </c>
      <c r="N894" s="22" t="s">
        <v>2075</v>
      </c>
      <c r="O894" s="22"/>
      <c r="P894" s="246" t="s">
        <v>3082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2075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3514</v>
      </c>
      <c r="D895" s="144" t="s">
        <v>7</v>
      </c>
      <c r="E895" s="139" t="s">
        <v>474</v>
      </c>
      <c r="F895" s="139" t="s">
        <v>732</v>
      </c>
      <c r="G895" s="148">
        <v>0</v>
      </c>
      <c r="H895" s="148">
        <v>0</v>
      </c>
      <c r="I895" s="139" t="s">
        <v>1</v>
      </c>
      <c r="J895" s="139" t="s">
        <v>1276</v>
      </c>
      <c r="K895" s="146" t="s">
        <v>3528</v>
      </c>
      <c r="L895" s="147" t="s">
        <v>4263</v>
      </c>
      <c r="M895" s="147" t="s">
        <v>4320</v>
      </c>
      <c r="N895" s="22" t="s">
        <v>2075</v>
      </c>
      <c r="O895" s="22"/>
      <c r="P895" s="246" t="s">
        <v>3083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2075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3514</v>
      </c>
      <c r="D896" s="144" t="s">
        <v>7</v>
      </c>
      <c r="E896" s="139" t="s">
        <v>474</v>
      </c>
      <c r="F896" s="139" t="s">
        <v>733</v>
      </c>
      <c r="G896" s="148">
        <v>0</v>
      </c>
      <c r="H896" s="148">
        <v>0</v>
      </c>
      <c r="I896" s="139" t="s">
        <v>1</v>
      </c>
      <c r="J896" s="139" t="s">
        <v>1276</v>
      </c>
      <c r="K896" s="146" t="s">
        <v>3528</v>
      </c>
      <c r="L896" s="147" t="s">
        <v>4263</v>
      </c>
      <c r="M896" s="147" t="s">
        <v>4320</v>
      </c>
      <c r="N896" s="22" t="s">
        <v>2075</v>
      </c>
      <c r="O896" s="22"/>
      <c r="P896" s="246" t="s">
        <v>3084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2075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3514</v>
      </c>
      <c r="D897" s="144" t="s">
        <v>7</v>
      </c>
      <c r="E897" s="139" t="s">
        <v>474</v>
      </c>
      <c r="F897" s="139" t="s">
        <v>734</v>
      </c>
      <c r="G897" s="148">
        <v>0</v>
      </c>
      <c r="H897" s="148">
        <v>0</v>
      </c>
      <c r="I897" s="139" t="s">
        <v>1</v>
      </c>
      <c r="J897" s="139" t="s">
        <v>1276</v>
      </c>
      <c r="K897" s="146" t="s">
        <v>3528</v>
      </c>
      <c r="L897" s="147" t="s">
        <v>4263</v>
      </c>
      <c r="M897" s="147" t="s">
        <v>4320</v>
      </c>
      <c r="N897" s="22" t="s">
        <v>2075</v>
      </c>
      <c r="O897" s="22"/>
      <c r="P897" s="246" t="s">
        <v>3085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2075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3514</v>
      </c>
      <c r="D898" s="144" t="s">
        <v>7</v>
      </c>
      <c r="E898" s="139" t="s">
        <v>474</v>
      </c>
      <c r="F898" s="139" t="s">
        <v>735</v>
      </c>
      <c r="G898" s="148">
        <v>0</v>
      </c>
      <c r="H898" s="148">
        <v>0</v>
      </c>
      <c r="I898" s="139" t="s">
        <v>1</v>
      </c>
      <c r="J898" s="139" t="s">
        <v>1276</v>
      </c>
      <c r="K898" s="146" t="s">
        <v>3528</v>
      </c>
      <c r="L898" s="147" t="s">
        <v>4263</v>
      </c>
      <c r="M898" s="147" t="s">
        <v>4320</v>
      </c>
      <c r="N898" s="22" t="s">
        <v>2075</v>
      </c>
      <c r="O898" s="22"/>
      <c r="P898" s="246" t="s">
        <v>3086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2075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3514</v>
      </c>
      <c r="D899" s="144" t="s">
        <v>7</v>
      </c>
      <c r="E899" s="139" t="s">
        <v>474</v>
      </c>
      <c r="F899" s="139" t="s">
        <v>736</v>
      </c>
      <c r="G899" s="148">
        <v>0</v>
      </c>
      <c r="H899" s="148">
        <v>0</v>
      </c>
      <c r="I899" s="139" t="s">
        <v>1</v>
      </c>
      <c r="J899" s="139" t="s">
        <v>1276</v>
      </c>
      <c r="K899" s="146" t="s">
        <v>3528</v>
      </c>
      <c r="L899" s="147" t="s">
        <v>4263</v>
      </c>
      <c r="M899" s="147" t="s">
        <v>4320</v>
      </c>
      <c r="N899" s="22" t="s">
        <v>2075</v>
      </c>
      <c r="O899" s="22"/>
      <c r="P899" s="246" t="s">
        <v>3087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2075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3515</v>
      </c>
      <c r="D900" s="246" t="s">
        <v>3088</v>
      </c>
      <c r="E900" s="139" t="s">
        <v>474</v>
      </c>
      <c r="F900" s="139" t="s">
        <v>737</v>
      </c>
      <c r="G900" s="148">
        <v>0</v>
      </c>
      <c r="H900" s="148">
        <v>0</v>
      </c>
      <c r="I900" s="139" t="s">
        <v>1</v>
      </c>
      <c r="J900" s="139" t="s">
        <v>1276</v>
      </c>
      <c r="K900" s="146" t="s">
        <v>3528</v>
      </c>
      <c r="L900" s="147" t="s">
        <v>4263</v>
      </c>
      <c r="M900" s="147" t="s">
        <v>4320</v>
      </c>
      <c r="N900" s="22" t="s">
        <v>2075</v>
      </c>
      <c r="O900" s="22"/>
      <c r="P900" s="246" t="s">
        <v>3088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2075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3514</v>
      </c>
      <c r="D901" s="144" t="s">
        <v>7</v>
      </c>
      <c r="E901" s="139" t="s">
        <v>474</v>
      </c>
      <c r="F901" s="139" t="s">
        <v>738</v>
      </c>
      <c r="G901" s="148">
        <v>0</v>
      </c>
      <c r="H901" s="148">
        <v>0</v>
      </c>
      <c r="I901" s="139" t="s">
        <v>1</v>
      </c>
      <c r="J901" s="139" t="s">
        <v>1276</v>
      </c>
      <c r="K901" s="146" t="s">
        <v>3528</v>
      </c>
      <c r="L901" s="147" t="s">
        <v>4263</v>
      </c>
      <c r="M901" s="147" t="s">
        <v>4320</v>
      </c>
      <c r="N901" s="22" t="s">
        <v>2075</v>
      </c>
      <c r="O901" s="22"/>
      <c r="P901" s="246" t="s">
        <v>3089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2075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3514</v>
      </c>
      <c r="D902" s="144" t="s">
        <v>7</v>
      </c>
      <c r="E902" s="139" t="s">
        <v>474</v>
      </c>
      <c r="F902" s="139" t="s">
        <v>739</v>
      </c>
      <c r="G902" s="148">
        <v>0</v>
      </c>
      <c r="H902" s="148">
        <v>0</v>
      </c>
      <c r="I902" s="139" t="s">
        <v>1</v>
      </c>
      <c r="J902" s="139" t="s">
        <v>1276</v>
      </c>
      <c r="K902" s="146" t="s">
        <v>3528</v>
      </c>
      <c r="L902" s="147" t="s">
        <v>4263</v>
      </c>
      <c r="M902" s="147" t="s">
        <v>4320</v>
      </c>
      <c r="N902" s="22" t="s">
        <v>2075</v>
      </c>
      <c r="O902" s="22"/>
      <c r="P902" s="246" t="s">
        <v>3090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2075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3515</v>
      </c>
      <c r="D903" s="246" t="s">
        <v>3091</v>
      </c>
      <c r="E903" s="139" t="s">
        <v>474</v>
      </c>
      <c r="F903" s="139" t="s">
        <v>740</v>
      </c>
      <c r="G903" s="148">
        <v>0</v>
      </c>
      <c r="H903" s="148">
        <v>0</v>
      </c>
      <c r="I903" s="139" t="s">
        <v>1</v>
      </c>
      <c r="J903" s="139" t="s">
        <v>1276</v>
      </c>
      <c r="K903" s="146" t="s">
        <v>3528</v>
      </c>
      <c r="L903" s="147" t="s">
        <v>4263</v>
      </c>
      <c r="M903" s="147" t="s">
        <v>4320</v>
      </c>
      <c r="N903" s="22" t="s">
        <v>2075</v>
      </c>
      <c r="O903" s="22"/>
      <c r="P903" s="246" t="s">
        <v>3091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2075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3515</v>
      </c>
      <c r="D904" s="144" t="s">
        <v>3092</v>
      </c>
      <c r="E904" s="139" t="s">
        <v>474</v>
      </c>
      <c r="F904" s="139" t="s">
        <v>741</v>
      </c>
      <c r="G904" s="148">
        <v>0</v>
      </c>
      <c r="H904" s="148">
        <v>0</v>
      </c>
      <c r="I904" s="139" t="s">
        <v>1</v>
      </c>
      <c r="J904" s="139" t="s">
        <v>1276</v>
      </c>
      <c r="K904" s="146" t="s">
        <v>3528</v>
      </c>
      <c r="L904" s="147" t="s">
        <v>4263</v>
      </c>
      <c r="M904" s="147" t="s">
        <v>4320</v>
      </c>
      <c r="N904" s="22" t="s">
        <v>2075</v>
      </c>
      <c r="O904" s="22"/>
      <c r="P904" s="246" t="s">
        <v>3092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2075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3515</v>
      </c>
      <c r="D905" s="144" t="s">
        <v>3093</v>
      </c>
      <c r="E905" s="139" t="s">
        <v>474</v>
      </c>
      <c r="F905" s="139" t="s">
        <v>742</v>
      </c>
      <c r="G905" s="148">
        <v>0</v>
      </c>
      <c r="H905" s="148">
        <v>0</v>
      </c>
      <c r="I905" s="139" t="s">
        <v>1</v>
      </c>
      <c r="J905" s="139" t="s">
        <v>1276</v>
      </c>
      <c r="K905" s="146" t="s">
        <v>3528</v>
      </c>
      <c r="L905" s="147" t="s">
        <v>4263</v>
      </c>
      <c r="M905" s="147" t="s">
        <v>4320</v>
      </c>
      <c r="N905" s="22" t="s">
        <v>2075</v>
      </c>
      <c r="O905" s="22"/>
      <c r="P905" s="246" t="s">
        <v>3093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2075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3514</v>
      </c>
      <c r="D906" s="144" t="s">
        <v>7</v>
      </c>
      <c r="E906" s="139" t="s">
        <v>474</v>
      </c>
      <c r="F906" s="139" t="s">
        <v>743</v>
      </c>
      <c r="G906" s="148">
        <v>0</v>
      </c>
      <c r="H906" s="148">
        <v>0</v>
      </c>
      <c r="I906" s="139" t="s">
        <v>1</v>
      </c>
      <c r="J906" s="139" t="s">
        <v>1276</v>
      </c>
      <c r="K906" s="146" t="s">
        <v>3528</v>
      </c>
      <c r="L906" s="147" t="s">
        <v>4263</v>
      </c>
      <c r="M906" s="147" t="s">
        <v>4320</v>
      </c>
      <c r="N906" s="22" t="s">
        <v>2075</v>
      </c>
      <c r="O906" s="22"/>
      <c r="P906" s="246" t="s">
        <v>3094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2075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3515</v>
      </c>
      <c r="D907" s="144" t="s">
        <v>3095</v>
      </c>
      <c r="E907" s="139" t="s">
        <v>474</v>
      </c>
      <c r="F907" s="139" t="s">
        <v>744</v>
      </c>
      <c r="G907" s="148">
        <v>0</v>
      </c>
      <c r="H907" s="148">
        <v>0</v>
      </c>
      <c r="I907" s="139" t="s">
        <v>1</v>
      </c>
      <c r="J907" s="139" t="s">
        <v>1276</v>
      </c>
      <c r="K907" s="146" t="s">
        <v>3528</v>
      </c>
      <c r="L907" s="147" t="s">
        <v>4263</v>
      </c>
      <c r="M907" s="147" t="s">
        <v>4320</v>
      </c>
      <c r="N907" s="22" t="s">
        <v>2075</v>
      </c>
      <c r="O907" s="22"/>
      <c r="P907" s="246" t="s">
        <v>3095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2075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3514</v>
      </c>
      <c r="D908" s="144" t="s">
        <v>7</v>
      </c>
      <c r="E908" s="139" t="s">
        <v>474</v>
      </c>
      <c r="F908" s="139" t="s">
        <v>4482</v>
      </c>
      <c r="G908" s="148">
        <v>0</v>
      </c>
      <c r="H908" s="148">
        <v>0</v>
      </c>
      <c r="I908" s="139" t="s">
        <v>1</v>
      </c>
      <c r="J908" s="139" t="s">
        <v>1276</v>
      </c>
      <c r="K908" s="146" t="s">
        <v>3528</v>
      </c>
      <c r="L908" s="147" t="s">
        <v>4263</v>
      </c>
      <c r="M908" s="147" t="s">
        <v>4320</v>
      </c>
      <c r="N908" s="22" t="s">
        <v>2075</v>
      </c>
      <c r="O908" s="22"/>
      <c r="P908" s="246" t="s">
        <v>4432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2075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3515</v>
      </c>
      <c r="D909" s="144" t="s">
        <v>2914</v>
      </c>
      <c r="E909" s="139" t="s">
        <v>474</v>
      </c>
      <c r="F909" s="139" t="s">
        <v>745</v>
      </c>
      <c r="G909" s="148">
        <v>0</v>
      </c>
      <c r="H909" s="148">
        <v>0</v>
      </c>
      <c r="I909" s="139" t="s">
        <v>1</v>
      </c>
      <c r="J909" s="139" t="s">
        <v>1276</v>
      </c>
      <c r="K909" s="146" t="s">
        <v>3528</v>
      </c>
      <c r="L909" s="147" t="s">
        <v>4263</v>
      </c>
      <c r="M909" s="147" t="s">
        <v>4320</v>
      </c>
      <c r="N909" s="22" t="s">
        <v>2075</v>
      </c>
      <c r="O909" s="22"/>
      <c r="P909" s="246" t="s">
        <v>2914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2075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3515</v>
      </c>
      <c r="D910" s="144" t="s">
        <v>2915</v>
      </c>
      <c r="E910" s="139" t="s">
        <v>474</v>
      </c>
      <c r="F910" s="139" t="s">
        <v>746</v>
      </c>
      <c r="G910" s="148">
        <v>0</v>
      </c>
      <c r="H910" s="148">
        <v>0</v>
      </c>
      <c r="I910" s="139" t="s">
        <v>1</v>
      </c>
      <c r="J910" s="139" t="s">
        <v>1276</v>
      </c>
      <c r="K910" s="146" t="s">
        <v>3528</v>
      </c>
      <c r="L910" s="147" t="s">
        <v>4263</v>
      </c>
      <c r="M910" s="147" t="s">
        <v>4320</v>
      </c>
      <c r="N910" s="22" t="s">
        <v>2075</v>
      </c>
      <c r="O910" s="22"/>
      <c r="P910" s="246" t="s">
        <v>2915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2075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3515</v>
      </c>
      <c r="D911" s="246" t="s">
        <v>3096</v>
      </c>
      <c r="E911" s="139" t="s">
        <v>474</v>
      </c>
      <c r="F911" s="139" t="s">
        <v>122</v>
      </c>
      <c r="G911" s="148">
        <v>0</v>
      </c>
      <c r="H911" s="148">
        <v>0</v>
      </c>
      <c r="I911" s="139" t="s">
        <v>1</v>
      </c>
      <c r="J911" s="139" t="s">
        <v>1276</v>
      </c>
      <c r="K911" s="146" t="s">
        <v>3528</v>
      </c>
      <c r="L911" s="147" t="s">
        <v>4263</v>
      </c>
      <c r="M911" s="147" t="s">
        <v>4320</v>
      </c>
      <c r="N911" s="22" t="s">
        <v>2075</v>
      </c>
      <c r="O911" s="22"/>
      <c r="P911" s="246" t="s">
        <v>3096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2075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3515</v>
      </c>
      <c r="D912" s="144" t="s">
        <v>2916</v>
      </c>
      <c r="E912" s="139" t="s">
        <v>474</v>
      </c>
      <c r="F912" s="139" t="s">
        <v>127</v>
      </c>
      <c r="G912" s="148">
        <v>0</v>
      </c>
      <c r="H912" s="148">
        <v>0</v>
      </c>
      <c r="I912" s="139" t="s">
        <v>1</v>
      </c>
      <c r="J912" s="139" t="s">
        <v>1276</v>
      </c>
      <c r="K912" s="146" t="s">
        <v>3528</v>
      </c>
      <c r="L912" s="147" t="s">
        <v>4263</v>
      </c>
      <c r="M912" s="147" t="s">
        <v>4320</v>
      </c>
      <c r="N912" s="22" t="s">
        <v>2075</v>
      </c>
      <c r="O912" s="22"/>
      <c r="P912" s="246" t="s">
        <v>2916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2075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3515</v>
      </c>
      <c r="D913" s="246" t="s">
        <v>3097</v>
      </c>
      <c r="E913" s="139" t="s">
        <v>474</v>
      </c>
      <c r="F913" s="139" t="s">
        <v>747</v>
      </c>
      <c r="G913" s="148">
        <v>0</v>
      </c>
      <c r="H913" s="148">
        <v>0</v>
      </c>
      <c r="I913" s="139" t="s">
        <v>1</v>
      </c>
      <c r="J913" s="139" t="s">
        <v>1276</v>
      </c>
      <c r="K913" s="146" t="s">
        <v>3528</v>
      </c>
      <c r="L913" s="147" t="s">
        <v>4263</v>
      </c>
      <c r="M913" s="147" t="s">
        <v>4320</v>
      </c>
      <c r="N913" s="22" t="s">
        <v>2075</v>
      </c>
      <c r="O913" s="22"/>
      <c r="P913" s="246" t="s">
        <v>3097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2075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3515</v>
      </c>
      <c r="D914" s="246" t="s">
        <v>3098</v>
      </c>
      <c r="E914" s="139" t="s">
        <v>474</v>
      </c>
      <c r="F914" s="139" t="s">
        <v>748</v>
      </c>
      <c r="G914" s="148">
        <v>0</v>
      </c>
      <c r="H914" s="148">
        <v>0</v>
      </c>
      <c r="I914" s="139" t="s">
        <v>1</v>
      </c>
      <c r="J914" s="139" t="s">
        <v>1276</v>
      </c>
      <c r="K914" s="146" t="s">
        <v>3528</v>
      </c>
      <c r="L914" s="147" t="s">
        <v>4263</v>
      </c>
      <c r="M914" s="147" t="s">
        <v>4320</v>
      </c>
      <c r="N914" s="22" t="s">
        <v>2075</v>
      </c>
      <c r="O914" s="22"/>
      <c r="P914" s="246" t="s">
        <v>3098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2075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3515</v>
      </c>
      <c r="D915" s="144" t="s">
        <v>2917</v>
      </c>
      <c r="E915" s="139" t="s">
        <v>474</v>
      </c>
      <c r="F915" s="139" t="s">
        <v>749</v>
      </c>
      <c r="G915" s="148">
        <v>0</v>
      </c>
      <c r="H915" s="148">
        <v>0</v>
      </c>
      <c r="I915" s="139" t="s">
        <v>1</v>
      </c>
      <c r="J915" s="139" t="s">
        <v>1276</v>
      </c>
      <c r="K915" s="146" t="s">
        <v>3528</v>
      </c>
      <c r="L915" s="147" t="s">
        <v>4263</v>
      </c>
      <c r="M915" s="147" t="s">
        <v>4320</v>
      </c>
      <c r="N915" s="22" t="s">
        <v>2075</v>
      </c>
      <c r="O915" s="22"/>
      <c r="P915" s="246" t="s">
        <v>2917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2075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3515</v>
      </c>
      <c r="D916" s="144" t="s">
        <v>2918</v>
      </c>
      <c r="E916" s="139" t="s">
        <v>474</v>
      </c>
      <c r="F916" s="139" t="s">
        <v>750</v>
      </c>
      <c r="G916" s="148">
        <v>0</v>
      </c>
      <c r="H916" s="148">
        <v>0</v>
      </c>
      <c r="I916" s="139" t="s">
        <v>1</v>
      </c>
      <c r="J916" s="139" t="s">
        <v>1276</v>
      </c>
      <c r="K916" s="146" t="s">
        <v>3528</v>
      </c>
      <c r="L916" s="147" t="s">
        <v>4263</v>
      </c>
      <c r="M916" s="147" t="s">
        <v>4320</v>
      </c>
      <c r="N916" s="22" t="s">
        <v>2075</v>
      </c>
      <c r="O916" s="22"/>
      <c r="P916" s="246" t="s">
        <v>2918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2075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3515</v>
      </c>
      <c r="D917" s="144" t="s">
        <v>2919</v>
      </c>
      <c r="E917" s="139" t="s">
        <v>474</v>
      </c>
      <c r="F917" s="139" t="s">
        <v>751</v>
      </c>
      <c r="G917" s="148">
        <v>0</v>
      </c>
      <c r="H917" s="148">
        <v>0</v>
      </c>
      <c r="I917" s="139" t="s">
        <v>1</v>
      </c>
      <c r="J917" s="139" t="s">
        <v>1276</v>
      </c>
      <c r="K917" s="146" t="s">
        <v>3528</v>
      </c>
      <c r="L917" s="147" t="s">
        <v>4263</v>
      </c>
      <c r="M917" s="147" t="s">
        <v>4320</v>
      </c>
      <c r="N917" s="22" t="s">
        <v>2075</v>
      </c>
      <c r="O917" s="22"/>
      <c r="P917" s="246" t="s">
        <v>2919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2075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3515</v>
      </c>
      <c r="D918" s="144" t="s">
        <v>2920</v>
      </c>
      <c r="E918" s="139" t="s">
        <v>474</v>
      </c>
      <c r="F918" s="139" t="s">
        <v>752</v>
      </c>
      <c r="G918" s="148">
        <v>0</v>
      </c>
      <c r="H918" s="148">
        <v>0</v>
      </c>
      <c r="I918" s="139" t="s">
        <v>1</v>
      </c>
      <c r="J918" s="139" t="s">
        <v>1276</v>
      </c>
      <c r="K918" s="146" t="s">
        <v>3528</v>
      </c>
      <c r="L918" s="147" t="s">
        <v>4263</v>
      </c>
      <c r="M918" s="147" t="s">
        <v>4320</v>
      </c>
      <c r="N918" s="22" t="s">
        <v>2075</v>
      </c>
      <c r="O918" s="22"/>
      <c r="P918" s="246" t="s">
        <v>2920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2075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3515</v>
      </c>
      <c r="D919" s="144" t="s">
        <v>2921</v>
      </c>
      <c r="E919" s="139" t="s">
        <v>474</v>
      </c>
      <c r="F919" s="139" t="s">
        <v>753</v>
      </c>
      <c r="G919" s="148">
        <v>0</v>
      </c>
      <c r="H919" s="148">
        <v>0</v>
      </c>
      <c r="I919" s="139" t="s">
        <v>1</v>
      </c>
      <c r="J919" s="139" t="s">
        <v>1276</v>
      </c>
      <c r="K919" s="146" t="s">
        <v>3528</v>
      </c>
      <c r="L919" s="147" t="s">
        <v>4263</v>
      </c>
      <c r="M919" s="147" t="s">
        <v>4320</v>
      </c>
      <c r="N919" s="22" t="s">
        <v>2075</v>
      </c>
      <c r="O919" s="22"/>
      <c r="P919" s="246" t="s">
        <v>2921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2075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3515</v>
      </c>
      <c r="D920" s="144" t="s">
        <v>2922</v>
      </c>
      <c r="E920" s="139" t="s">
        <v>474</v>
      </c>
      <c r="F920" s="139" t="s">
        <v>754</v>
      </c>
      <c r="G920" s="148">
        <v>0</v>
      </c>
      <c r="H920" s="148">
        <v>0</v>
      </c>
      <c r="I920" s="139" t="s">
        <v>1</v>
      </c>
      <c r="J920" s="139" t="s">
        <v>1276</v>
      </c>
      <c r="K920" s="146" t="s">
        <v>3528</v>
      </c>
      <c r="L920" s="147" t="s">
        <v>4263</v>
      </c>
      <c r="M920" s="147" t="s">
        <v>4320</v>
      </c>
      <c r="N920" s="22" t="s">
        <v>2075</v>
      </c>
      <c r="O920" s="22"/>
      <c r="P920" s="246" t="s">
        <v>2922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2075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3515</v>
      </c>
      <c r="D921" s="246" t="s">
        <v>3099</v>
      </c>
      <c r="E921" s="139" t="s">
        <v>474</v>
      </c>
      <c r="F921" s="139" t="s">
        <v>755</v>
      </c>
      <c r="G921" s="148">
        <v>0</v>
      </c>
      <c r="H921" s="148">
        <v>0</v>
      </c>
      <c r="I921" s="139" t="s">
        <v>1</v>
      </c>
      <c r="J921" s="139" t="s">
        <v>1276</v>
      </c>
      <c r="K921" s="146" t="s">
        <v>3528</v>
      </c>
      <c r="L921" s="147" t="s">
        <v>4263</v>
      </c>
      <c r="M921" s="147" t="s">
        <v>4320</v>
      </c>
      <c r="N921" s="22" t="s">
        <v>2075</v>
      </c>
      <c r="O921" s="22"/>
      <c r="P921" s="246" t="s">
        <v>3099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2075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3515</v>
      </c>
      <c r="D922" s="144" t="s">
        <v>3100</v>
      </c>
      <c r="E922" s="139" t="s">
        <v>474</v>
      </c>
      <c r="F922" s="139" t="s">
        <v>756</v>
      </c>
      <c r="G922" s="148">
        <v>0</v>
      </c>
      <c r="H922" s="148">
        <v>0</v>
      </c>
      <c r="I922" s="139" t="s">
        <v>1</v>
      </c>
      <c r="J922" s="139" t="s">
        <v>1276</v>
      </c>
      <c r="K922" s="146" t="s">
        <v>3528</v>
      </c>
      <c r="L922" s="147" t="s">
        <v>4263</v>
      </c>
      <c r="M922" s="147" t="s">
        <v>4320</v>
      </c>
      <c r="N922" s="22" t="s">
        <v>2075</v>
      </c>
      <c r="O922" s="22"/>
      <c r="P922" s="246" t="s">
        <v>3100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2075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3514</v>
      </c>
      <c r="D923" s="144" t="s">
        <v>7</v>
      </c>
      <c r="E923" s="139" t="s">
        <v>474</v>
      </c>
      <c r="F923" s="139" t="s">
        <v>757</v>
      </c>
      <c r="G923" s="148">
        <v>0</v>
      </c>
      <c r="H923" s="148">
        <v>0</v>
      </c>
      <c r="I923" s="139" t="s">
        <v>1</v>
      </c>
      <c r="J923" s="139" t="s">
        <v>1276</v>
      </c>
      <c r="K923" s="146" t="s">
        <v>3528</v>
      </c>
      <c r="L923" s="147" t="s">
        <v>4263</v>
      </c>
      <c r="M923" s="147" t="s">
        <v>4320</v>
      </c>
      <c r="N923" s="22" t="s">
        <v>2075</v>
      </c>
      <c r="O923" s="22"/>
      <c r="P923" s="246" t="s">
        <v>3101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2075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3514</v>
      </c>
      <c r="D924" s="144" t="s">
        <v>7</v>
      </c>
      <c r="E924" s="139" t="s">
        <v>474</v>
      </c>
      <c r="F924" s="139" t="s">
        <v>758</v>
      </c>
      <c r="G924" s="148">
        <v>0</v>
      </c>
      <c r="H924" s="148">
        <v>0</v>
      </c>
      <c r="I924" s="139" t="s">
        <v>1</v>
      </c>
      <c r="J924" s="139" t="s">
        <v>1276</v>
      </c>
      <c r="K924" s="146" t="s">
        <v>3528</v>
      </c>
      <c r="L924" s="147" t="s">
        <v>4263</v>
      </c>
      <c r="M924" s="147" t="s">
        <v>4320</v>
      </c>
      <c r="N924" s="22" t="s">
        <v>2075</v>
      </c>
      <c r="O924" s="22"/>
      <c r="P924" s="246" t="s">
        <v>3102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2075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3515</v>
      </c>
      <c r="D925" s="246" t="s">
        <v>3103</v>
      </c>
      <c r="E925" s="139" t="s">
        <v>474</v>
      </c>
      <c r="F925" s="139" t="s">
        <v>759</v>
      </c>
      <c r="G925" s="148">
        <v>0</v>
      </c>
      <c r="H925" s="148">
        <v>0</v>
      </c>
      <c r="I925" s="139" t="s">
        <v>1</v>
      </c>
      <c r="J925" s="139" t="s">
        <v>1276</v>
      </c>
      <c r="K925" s="146" t="s">
        <v>3528</v>
      </c>
      <c r="L925" s="147" t="s">
        <v>4263</v>
      </c>
      <c r="M925" s="147" t="s">
        <v>4320</v>
      </c>
      <c r="N925" s="22" t="s">
        <v>2075</v>
      </c>
      <c r="O925" s="22"/>
      <c r="P925" s="246" t="s">
        <v>3103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2075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3514</v>
      </c>
      <c r="D926" s="144" t="s">
        <v>7</v>
      </c>
      <c r="E926" s="139" t="s">
        <v>474</v>
      </c>
      <c r="F926" s="139" t="s">
        <v>760</v>
      </c>
      <c r="G926" s="148">
        <v>0</v>
      </c>
      <c r="H926" s="148">
        <v>0</v>
      </c>
      <c r="I926" s="139" t="s">
        <v>1</v>
      </c>
      <c r="J926" s="139" t="s">
        <v>1276</v>
      </c>
      <c r="K926" s="146" t="s">
        <v>3528</v>
      </c>
      <c r="L926" s="147" t="s">
        <v>4263</v>
      </c>
      <c r="M926" s="147" t="s">
        <v>4320</v>
      </c>
      <c r="N926" s="22" t="s">
        <v>2075</v>
      </c>
      <c r="O926" s="22"/>
      <c r="P926" s="246" t="s">
        <v>3104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2075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3515</v>
      </c>
      <c r="D927" s="246" t="s">
        <v>3105</v>
      </c>
      <c r="E927" s="139" t="s">
        <v>474</v>
      </c>
      <c r="F927" s="139" t="s">
        <v>761</v>
      </c>
      <c r="G927" s="148">
        <v>0</v>
      </c>
      <c r="H927" s="148">
        <v>0</v>
      </c>
      <c r="I927" s="139" t="s">
        <v>1</v>
      </c>
      <c r="J927" s="139" t="s">
        <v>1276</v>
      </c>
      <c r="K927" s="146" t="s">
        <v>3528</v>
      </c>
      <c r="L927" s="147" t="s">
        <v>4263</v>
      </c>
      <c r="M927" s="147" t="s">
        <v>4320</v>
      </c>
      <c r="N927" s="22" t="s">
        <v>2075</v>
      </c>
      <c r="O927" s="22"/>
      <c r="P927" s="246" t="s">
        <v>3105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2075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3515</v>
      </c>
      <c r="D928" s="246" t="s">
        <v>3106</v>
      </c>
      <c r="E928" s="139" t="s">
        <v>474</v>
      </c>
      <c r="F928" s="139" t="s">
        <v>762</v>
      </c>
      <c r="G928" s="148">
        <v>0</v>
      </c>
      <c r="H928" s="148">
        <v>0</v>
      </c>
      <c r="I928" s="139" t="s">
        <v>1</v>
      </c>
      <c r="J928" s="139" t="s">
        <v>1276</v>
      </c>
      <c r="K928" s="146" t="s">
        <v>3528</v>
      </c>
      <c r="L928" s="147" t="s">
        <v>4263</v>
      </c>
      <c r="M928" s="147" t="s">
        <v>4320</v>
      </c>
      <c r="N928" s="22" t="s">
        <v>2075</v>
      </c>
      <c r="O928" s="22"/>
      <c r="P928" s="246" t="s">
        <v>3106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2075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3515</v>
      </c>
      <c r="D929" s="246" t="s">
        <v>3107</v>
      </c>
      <c r="E929" s="139" t="s">
        <v>474</v>
      </c>
      <c r="F929" s="139" t="s">
        <v>763</v>
      </c>
      <c r="G929" s="148">
        <v>0</v>
      </c>
      <c r="H929" s="148">
        <v>0</v>
      </c>
      <c r="I929" s="139" t="s">
        <v>1</v>
      </c>
      <c r="J929" s="139" t="s">
        <v>1276</v>
      </c>
      <c r="K929" s="146" t="s">
        <v>3528</v>
      </c>
      <c r="L929" s="147" t="s">
        <v>4263</v>
      </c>
      <c r="M929" s="147" t="s">
        <v>4320</v>
      </c>
      <c r="N929" s="22" t="s">
        <v>2075</v>
      </c>
      <c r="O929" s="22"/>
      <c r="P929" s="246" t="s">
        <v>3107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2075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3515</v>
      </c>
      <c r="D930" s="246" t="s">
        <v>3108</v>
      </c>
      <c r="E930" s="139" t="s">
        <v>474</v>
      </c>
      <c r="F930" s="139" t="s">
        <v>764</v>
      </c>
      <c r="G930" s="148">
        <v>0</v>
      </c>
      <c r="H930" s="148">
        <v>0</v>
      </c>
      <c r="I930" s="139" t="s">
        <v>1</v>
      </c>
      <c r="J930" s="139" t="s">
        <v>1276</v>
      </c>
      <c r="K930" s="146" t="s">
        <v>3528</v>
      </c>
      <c r="L930" s="147" t="s">
        <v>4263</v>
      </c>
      <c r="M930" s="147" t="s">
        <v>4320</v>
      </c>
      <c r="N930" s="22" t="s">
        <v>2075</v>
      </c>
      <c r="O930" s="22"/>
      <c r="P930" s="246" t="s">
        <v>3108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2075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3515</v>
      </c>
      <c r="D931" s="246" t="s">
        <v>3109</v>
      </c>
      <c r="E931" s="139" t="s">
        <v>474</v>
      </c>
      <c r="F931" s="139" t="s">
        <v>765</v>
      </c>
      <c r="G931" s="148">
        <v>0</v>
      </c>
      <c r="H931" s="148">
        <v>0</v>
      </c>
      <c r="I931" s="139" t="s">
        <v>1</v>
      </c>
      <c r="J931" s="139" t="s">
        <v>1276</v>
      </c>
      <c r="K931" s="146" t="s">
        <v>3528</v>
      </c>
      <c r="L931" s="147" t="s">
        <v>4263</v>
      </c>
      <c r="M931" s="147" t="s">
        <v>4320</v>
      </c>
      <c r="N931" s="22" t="s">
        <v>2075</v>
      </c>
      <c r="O931" s="22"/>
      <c r="P931" s="246" t="s">
        <v>3109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2075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3515</v>
      </c>
      <c r="D932" s="144" t="s">
        <v>2923</v>
      </c>
      <c r="E932" s="139" t="s">
        <v>474</v>
      </c>
      <c r="F932" s="139" t="s">
        <v>766</v>
      </c>
      <c r="G932" s="148">
        <v>0</v>
      </c>
      <c r="H932" s="148">
        <v>0</v>
      </c>
      <c r="I932" s="139" t="s">
        <v>1</v>
      </c>
      <c r="J932" s="139" t="s">
        <v>1276</v>
      </c>
      <c r="K932" s="146" t="s">
        <v>3528</v>
      </c>
      <c r="L932" s="147" t="s">
        <v>4263</v>
      </c>
      <c r="M932" s="147" t="s">
        <v>4320</v>
      </c>
      <c r="N932" s="22" t="s">
        <v>2075</v>
      </c>
      <c r="O932" s="22"/>
      <c r="P932" s="246" t="s">
        <v>2923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2075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3515</v>
      </c>
      <c r="D933" s="246" t="s">
        <v>3110</v>
      </c>
      <c r="E933" s="139" t="s">
        <v>474</v>
      </c>
      <c r="F933" s="139" t="s">
        <v>767</v>
      </c>
      <c r="G933" s="148">
        <v>0</v>
      </c>
      <c r="H933" s="148">
        <v>0</v>
      </c>
      <c r="I933" s="139" t="s">
        <v>1</v>
      </c>
      <c r="J933" s="139" t="s">
        <v>1276</v>
      </c>
      <c r="K933" s="146" t="s">
        <v>3528</v>
      </c>
      <c r="L933" s="147" t="s">
        <v>4263</v>
      </c>
      <c r="M933" s="147" t="s">
        <v>4320</v>
      </c>
      <c r="N933" s="22" t="s">
        <v>2075</v>
      </c>
      <c r="O933" s="22"/>
      <c r="P933" s="246" t="s">
        <v>3110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2075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3515</v>
      </c>
      <c r="D934" s="246" t="s">
        <v>3111</v>
      </c>
      <c r="E934" s="139" t="s">
        <v>474</v>
      </c>
      <c r="F934" s="139" t="s">
        <v>768</v>
      </c>
      <c r="G934" s="148">
        <v>0</v>
      </c>
      <c r="H934" s="148">
        <v>0</v>
      </c>
      <c r="I934" s="139" t="s">
        <v>1</v>
      </c>
      <c r="J934" s="139" t="s">
        <v>1276</v>
      </c>
      <c r="K934" s="146" t="s">
        <v>3528</v>
      </c>
      <c r="L934" s="147" t="s">
        <v>4263</v>
      </c>
      <c r="M934" s="147" t="s">
        <v>4320</v>
      </c>
      <c r="N934" s="22" t="s">
        <v>2075</v>
      </c>
      <c r="O934" s="22"/>
      <c r="P934" s="246" t="s">
        <v>3111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2075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3515</v>
      </c>
      <c r="D935" s="246" t="s">
        <v>3112</v>
      </c>
      <c r="E935" s="139" t="s">
        <v>474</v>
      </c>
      <c r="F935" s="139" t="s">
        <v>769</v>
      </c>
      <c r="G935" s="148">
        <v>0</v>
      </c>
      <c r="H935" s="148">
        <v>0</v>
      </c>
      <c r="I935" s="139" t="s">
        <v>1</v>
      </c>
      <c r="J935" s="139" t="s">
        <v>1276</v>
      </c>
      <c r="K935" s="146" t="s">
        <v>3528</v>
      </c>
      <c r="L935" s="147" t="s">
        <v>4263</v>
      </c>
      <c r="M935" s="147" t="s">
        <v>4320</v>
      </c>
      <c r="N935" s="22" t="s">
        <v>2075</v>
      </c>
      <c r="O935" s="22"/>
      <c r="P935" s="246" t="s">
        <v>3112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2075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3515</v>
      </c>
      <c r="D936" s="246" t="s">
        <v>3113</v>
      </c>
      <c r="E936" s="139" t="s">
        <v>474</v>
      </c>
      <c r="F936" s="139" t="s">
        <v>770</v>
      </c>
      <c r="G936" s="148">
        <v>0</v>
      </c>
      <c r="H936" s="148">
        <v>0</v>
      </c>
      <c r="I936" s="139" t="s">
        <v>1</v>
      </c>
      <c r="J936" s="139" t="s">
        <v>1276</v>
      </c>
      <c r="K936" s="146" t="s">
        <v>3528</v>
      </c>
      <c r="L936" s="147" t="s">
        <v>4263</v>
      </c>
      <c r="M936" s="147" t="s">
        <v>4320</v>
      </c>
      <c r="N936" s="22" t="s">
        <v>2075</v>
      </c>
      <c r="O936" s="22"/>
      <c r="P936" s="246" t="s">
        <v>3113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2075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3515</v>
      </c>
      <c r="D937" s="246" t="s">
        <v>3114</v>
      </c>
      <c r="E937" s="139" t="s">
        <v>474</v>
      </c>
      <c r="F937" s="139" t="s">
        <v>771</v>
      </c>
      <c r="G937" s="148">
        <v>0</v>
      </c>
      <c r="H937" s="148">
        <v>0</v>
      </c>
      <c r="I937" s="139" t="s">
        <v>1</v>
      </c>
      <c r="J937" s="139" t="s">
        <v>1276</v>
      </c>
      <c r="K937" s="146" t="s">
        <v>3528</v>
      </c>
      <c r="L937" s="147" t="s">
        <v>4263</v>
      </c>
      <c r="M937" s="147" t="s">
        <v>4320</v>
      </c>
      <c r="N937" s="22" t="s">
        <v>2075</v>
      </c>
      <c r="O937" s="22"/>
      <c r="P937" s="246" t="s">
        <v>3114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2075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3514</v>
      </c>
      <c r="D938" s="144" t="s">
        <v>7</v>
      </c>
      <c r="E938" s="139" t="s">
        <v>474</v>
      </c>
      <c r="F938" s="139" t="s">
        <v>772</v>
      </c>
      <c r="G938" s="148">
        <v>0</v>
      </c>
      <c r="H938" s="148">
        <v>0</v>
      </c>
      <c r="I938" s="139" t="s">
        <v>1</v>
      </c>
      <c r="J938" s="139" t="s">
        <v>1276</v>
      </c>
      <c r="K938" s="146" t="s">
        <v>3528</v>
      </c>
      <c r="L938" s="147" t="s">
        <v>4263</v>
      </c>
      <c r="M938" s="147" t="s">
        <v>4320</v>
      </c>
      <c r="N938" s="22" t="s">
        <v>2075</v>
      </c>
      <c r="O938" s="22"/>
      <c r="P938" s="246" t="s">
        <v>3115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2075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3514</v>
      </c>
      <c r="D939" s="144" t="s">
        <v>7</v>
      </c>
      <c r="E939" s="139" t="s">
        <v>474</v>
      </c>
      <c r="F939" s="139" t="s">
        <v>4483</v>
      </c>
      <c r="G939" s="148">
        <v>0</v>
      </c>
      <c r="H939" s="148">
        <v>0</v>
      </c>
      <c r="I939" s="139" t="s">
        <v>1</v>
      </c>
      <c r="J939" s="139" t="s">
        <v>1276</v>
      </c>
      <c r="K939" s="146" t="s">
        <v>3528</v>
      </c>
      <c r="L939" s="147" t="s">
        <v>4263</v>
      </c>
      <c r="M939" s="147" t="s">
        <v>4320</v>
      </c>
      <c r="N939" s="22" t="s">
        <v>2075</v>
      </c>
      <c r="O939" s="22"/>
      <c r="P939" s="246" t="s">
        <v>4433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2075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3514</v>
      </c>
      <c r="D940" s="144" t="s">
        <v>7</v>
      </c>
      <c r="E940" s="139" t="s">
        <v>474</v>
      </c>
      <c r="F940" s="139" t="s">
        <v>773</v>
      </c>
      <c r="G940" s="148">
        <v>0</v>
      </c>
      <c r="H940" s="148">
        <v>0</v>
      </c>
      <c r="I940" s="139" t="s">
        <v>1</v>
      </c>
      <c r="J940" s="139" t="s">
        <v>1276</v>
      </c>
      <c r="K940" s="146" t="s">
        <v>3528</v>
      </c>
      <c r="L940" s="147" t="s">
        <v>4263</v>
      </c>
      <c r="M940" s="147" t="s">
        <v>4320</v>
      </c>
      <c r="N940" s="22" t="s">
        <v>2075</v>
      </c>
      <c r="O940" s="22"/>
      <c r="P940" s="246" t="s">
        <v>3116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2075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3514</v>
      </c>
      <c r="D941" s="144" t="s">
        <v>7</v>
      </c>
      <c r="E941" s="139" t="s">
        <v>474</v>
      </c>
      <c r="F941" s="139" t="s">
        <v>774</v>
      </c>
      <c r="G941" s="148">
        <v>0</v>
      </c>
      <c r="H941" s="148">
        <v>0</v>
      </c>
      <c r="I941" s="139" t="s">
        <v>1</v>
      </c>
      <c r="J941" s="139" t="s">
        <v>1276</v>
      </c>
      <c r="K941" s="146" t="s">
        <v>3528</v>
      </c>
      <c r="L941" s="147" t="s">
        <v>4263</v>
      </c>
      <c r="M941" s="147" t="s">
        <v>4320</v>
      </c>
      <c r="N941" s="22" t="s">
        <v>2075</v>
      </c>
      <c r="O941" s="22"/>
      <c r="P941" s="246" t="s">
        <v>3117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2075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3515</v>
      </c>
      <c r="D942" s="246" t="s">
        <v>3118</v>
      </c>
      <c r="E942" s="139" t="s">
        <v>474</v>
      </c>
      <c r="F942" s="139" t="s">
        <v>775</v>
      </c>
      <c r="G942" s="148">
        <v>0</v>
      </c>
      <c r="H942" s="148">
        <v>0</v>
      </c>
      <c r="I942" s="139" t="s">
        <v>1</v>
      </c>
      <c r="J942" s="139" t="s">
        <v>1276</v>
      </c>
      <c r="K942" s="146" t="s">
        <v>3528</v>
      </c>
      <c r="L942" s="147" t="s">
        <v>4263</v>
      </c>
      <c r="M942" s="147" t="s">
        <v>4320</v>
      </c>
      <c r="N942" s="22" t="s">
        <v>2075</v>
      </c>
      <c r="O942" s="22"/>
      <c r="P942" s="246" t="s">
        <v>3118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2075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3515</v>
      </c>
      <c r="D943" s="144" t="s">
        <v>2924</v>
      </c>
      <c r="E943" s="139" t="s">
        <v>474</v>
      </c>
      <c r="F943" s="139" t="s">
        <v>776</v>
      </c>
      <c r="G943" s="148">
        <v>0</v>
      </c>
      <c r="H943" s="148">
        <v>0</v>
      </c>
      <c r="I943" s="139" t="s">
        <v>1</v>
      </c>
      <c r="J943" s="139" t="s">
        <v>1276</v>
      </c>
      <c r="K943" s="146" t="s">
        <v>3528</v>
      </c>
      <c r="L943" s="147" t="s">
        <v>4263</v>
      </c>
      <c r="M943" s="147" t="s">
        <v>4320</v>
      </c>
      <c r="N943" s="22" t="s">
        <v>2075</v>
      </c>
      <c r="O943" s="22"/>
      <c r="P943" s="246" t="s">
        <v>2924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2075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3515</v>
      </c>
      <c r="D944" s="144" t="s">
        <v>2925</v>
      </c>
      <c r="E944" s="139" t="s">
        <v>474</v>
      </c>
      <c r="F944" s="139" t="s">
        <v>777</v>
      </c>
      <c r="G944" s="148">
        <v>0</v>
      </c>
      <c r="H944" s="148">
        <v>0</v>
      </c>
      <c r="I944" s="139" t="s">
        <v>1</v>
      </c>
      <c r="J944" s="139" t="s">
        <v>1276</v>
      </c>
      <c r="K944" s="146" t="s">
        <v>3528</v>
      </c>
      <c r="L944" s="147" t="s">
        <v>4263</v>
      </c>
      <c r="M944" s="147" t="s">
        <v>4320</v>
      </c>
      <c r="N944" s="22" t="s">
        <v>2075</v>
      </c>
      <c r="O944" s="22"/>
      <c r="P944" s="246" t="s">
        <v>2925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2075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3515</v>
      </c>
      <c r="D945" s="144" t="s">
        <v>2926</v>
      </c>
      <c r="E945" s="139" t="s">
        <v>474</v>
      </c>
      <c r="F945" s="139" t="s">
        <v>778</v>
      </c>
      <c r="G945" s="148">
        <v>0</v>
      </c>
      <c r="H945" s="148">
        <v>0</v>
      </c>
      <c r="I945" s="139" t="s">
        <v>1</v>
      </c>
      <c r="J945" s="139" t="s">
        <v>1276</v>
      </c>
      <c r="K945" s="146" t="s">
        <v>3528</v>
      </c>
      <c r="L945" s="147" t="s">
        <v>4263</v>
      </c>
      <c r="M945" s="147" t="s">
        <v>4320</v>
      </c>
      <c r="N945" s="22" t="s">
        <v>2075</v>
      </c>
      <c r="O945" s="22"/>
      <c r="P945" s="246" t="s">
        <v>2926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2075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3515</v>
      </c>
      <c r="D946" s="144" t="s">
        <v>2927</v>
      </c>
      <c r="E946" s="139" t="s">
        <v>474</v>
      </c>
      <c r="F946" s="139" t="s">
        <v>779</v>
      </c>
      <c r="G946" s="148">
        <v>0</v>
      </c>
      <c r="H946" s="148">
        <v>0</v>
      </c>
      <c r="I946" s="139" t="s">
        <v>1</v>
      </c>
      <c r="J946" s="139" t="s">
        <v>1276</v>
      </c>
      <c r="K946" s="146" t="s">
        <v>3528</v>
      </c>
      <c r="L946" s="147" t="s">
        <v>4263</v>
      </c>
      <c r="M946" s="147" t="s">
        <v>4320</v>
      </c>
      <c r="N946" s="22" t="s">
        <v>2075</v>
      </c>
      <c r="O946" s="22"/>
      <c r="P946" s="246" t="s">
        <v>2927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2075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3515</v>
      </c>
      <c r="D947" s="246" t="s">
        <v>3119</v>
      </c>
      <c r="E947" s="139" t="s">
        <v>474</v>
      </c>
      <c r="F947" s="139" t="s">
        <v>780</v>
      </c>
      <c r="G947" s="148">
        <v>0</v>
      </c>
      <c r="H947" s="148">
        <v>0</v>
      </c>
      <c r="I947" s="139" t="s">
        <v>1</v>
      </c>
      <c r="J947" s="139" t="s">
        <v>1276</v>
      </c>
      <c r="K947" s="146" t="s">
        <v>3528</v>
      </c>
      <c r="L947" s="147" t="s">
        <v>4263</v>
      </c>
      <c r="M947" s="147" t="s">
        <v>4320</v>
      </c>
      <c r="N947" s="22" t="s">
        <v>2075</v>
      </c>
      <c r="O947" s="22"/>
      <c r="P947" s="246" t="s">
        <v>3119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2075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3515</v>
      </c>
      <c r="D948" s="144" t="s">
        <v>2928</v>
      </c>
      <c r="E948" s="139" t="s">
        <v>474</v>
      </c>
      <c r="F948" s="139" t="s">
        <v>410</v>
      </c>
      <c r="G948" s="148">
        <v>0</v>
      </c>
      <c r="H948" s="148">
        <v>0</v>
      </c>
      <c r="I948" s="139" t="s">
        <v>1</v>
      </c>
      <c r="J948" s="139" t="s">
        <v>1276</v>
      </c>
      <c r="K948" s="146" t="s">
        <v>3528</v>
      </c>
      <c r="L948" s="147" t="s">
        <v>4263</v>
      </c>
      <c r="M948" s="147" t="s">
        <v>4320</v>
      </c>
      <c r="N948" s="22" t="s">
        <v>2075</v>
      </c>
      <c r="O948" s="22"/>
      <c r="P948" s="246" t="s">
        <v>2928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2075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3515</v>
      </c>
      <c r="D949" s="144" t="s">
        <v>2929</v>
      </c>
      <c r="E949" s="139" t="s">
        <v>474</v>
      </c>
      <c r="F949" s="139" t="s">
        <v>781</v>
      </c>
      <c r="G949" s="148">
        <v>0</v>
      </c>
      <c r="H949" s="148">
        <v>0</v>
      </c>
      <c r="I949" s="139" t="s">
        <v>1</v>
      </c>
      <c r="J949" s="139" t="s">
        <v>1276</v>
      </c>
      <c r="K949" s="146" t="s">
        <v>3528</v>
      </c>
      <c r="L949" s="147" t="s">
        <v>4263</v>
      </c>
      <c r="M949" s="147" t="s">
        <v>4320</v>
      </c>
      <c r="N949" s="22" t="s">
        <v>2075</v>
      </c>
      <c r="O949" s="22"/>
      <c r="P949" s="246" t="s">
        <v>2929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2075</v>
      </c>
      <c r="W949" t="e">
        <f t="shared" si="145"/>
        <v>#VALUE!</v>
      </c>
    </row>
    <row r="950" spans="1:23">
      <c r="A950" s="16">
        <f t="shared" ref="A950" si="147">IF(B950=INT(B950),ROW(),"")</f>
        <v>950</v>
      </c>
      <c r="B950" s="15">
        <f t="shared" ref="B950" si="148">IF(AND(MID(C950,2,1)&lt;&gt;"/",MID(C950,1,1)="/"),INT(B949)+1,B949+0.01)</f>
        <v>926</v>
      </c>
      <c r="C950" s="144" t="s">
        <v>3515</v>
      </c>
      <c r="D950" s="246" t="s">
        <v>6157</v>
      </c>
      <c r="E950" s="139" t="s">
        <v>474</v>
      </c>
      <c r="F950" s="139" t="s">
        <v>6158</v>
      </c>
      <c r="G950" s="148">
        <v>0</v>
      </c>
      <c r="H950" s="148">
        <v>0</v>
      </c>
      <c r="I950" s="139" t="s">
        <v>1</v>
      </c>
      <c r="J950" s="139" t="s">
        <v>1276</v>
      </c>
      <c r="K950" s="146" t="s">
        <v>3528</v>
      </c>
      <c r="L950" s="147" t="s">
        <v>4263</v>
      </c>
      <c r="M950" s="147" t="s">
        <v>4320</v>
      </c>
      <c r="N950" s="22" t="s">
        <v>2075</v>
      </c>
      <c r="O950" s="22"/>
      <c r="P950" s="246" t="s">
        <v>6157</v>
      </c>
      <c r="Q950" s="191"/>
      <c r="R950" s="1"/>
      <c r="S950" s="1" t="str">
        <f t="shared" si="146"/>
        <v>NOT EQUAL</v>
      </c>
      <c r="T950" s="1" t="str">
        <f>IF(ISNA(VLOOKUP(P950,'NEW XEQM.c'!D:D,1,0)),"--",VLOOKUP(P950,'NEW XEQM.c'!D:G,3,0))</f>
        <v>--</v>
      </c>
      <c r="U950" s="1" t="s">
        <v>2075</v>
      </c>
      <c r="W950" t="e">
        <f t="shared" ref="W950" si="149">SUBSTITUTE(IF(AND(T950="--",FIND("STD",E950),FIND("fn",C950)&gt;0,FIND("ITM_",P950),I950="CAT_FNCT"),E950,""),"""","")</f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3515</v>
      </c>
      <c r="D951" s="144" t="s">
        <v>2930</v>
      </c>
      <c r="E951" s="139" t="s">
        <v>474</v>
      </c>
      <c r="F951" s="139" t="s">
        <v>412</v>
      </c>
      <c r="G951" s="148">
        <v>0</v>
      </c>
      <c r="H951" s="148">
        <v>0</v>
      </c>
      <c r="I951" s="139" t="s">
        <v>1</v>
      </c>
      <c r="J951" s="139" t="s">
        <v>1276</v>
      </c>
      <c r="K951" s="146" t="s">
        <v>3528</v>
      </c>
      <c r="L951" s="147" t="s">
        <v>4263</v>
      </c>
      <c r="M951" s="147" t="s">
        <v>4320</v>
      </c>
      <c r="N951" s="22" t="s">
        <v>2075</v>
      </c>
      <c r="O951" s="22"/>
      <c r="P951" s="246" t="s">
        <v>2930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2075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3514</v>
      </c>
      <c r="D952" s="144" t="s">
        <v>7</v>
      </c>
      <c r="E952" s="139" t="s">
        <v>474</v>
      </c>
      <c r="F952" s="139" t="s">
        <v>782</v>
      </c>
      <c r="G952" s="148">
        <v>0</v>
      </c>
      <c r="H952" s="148">
        <v>0</v>
      </c>
      <c r="I952" s="139" t="s">
        <v>1</v>
      </c>
      <c r="J952" s="139" t="s">
        <v>1276</v>
      </c>
      <c r="K952" s="146" t="s">
        <v>3528</v>
      </c>
      <c r="L952" s="147" t="s">
        <v>4263</v>
      </c>
      <c r="M952" s="147" t="s">
        <v>4320</v>
      </c>
      <c r="N952" s="22" t="s">
        <v>2075</v>
      </c>
      <c r="O952" s="22"/>
      <c r="P952" s="246" t="s">
        <v>3120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2075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3514</v>
      </c>
      <c r="D953" s="144" t="s">
        <v>7</v>
      </c>
      <c r="E953" s="139" t="s">
        <v>474</v>
      </c>
      <c r="F953" s="139" t="s">
        <v>783</v>
      </c>
      <c r="G953" s="148">
        <v>0</v>
      </c>
      <c r="H953" s="148">
        <v>0</v>
      </c>
      <c r="I953" s="139" t="s">
        <v>1</v>
      </c>
      <c r="J953" s="139" t="s">
        <v>1276</v>
      </c>
      <c r="K953" s="146" t="s">
        <v>3528</v>
      </c>
      <c r="L953" s="147" t="s">
        <v>4263</v>
      </c>
      <c r="M953" s="147" t="s">
        <v>4320</v>
      </c>
      <c r="N953" s="22" t="s">
        <v>2075</v>
      </c>
      <c r="O953" s="22"/>
      <c r="P953" s="246" t="s">
        <v>3121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2075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3515</v>
      </c>
      <c r="D954" s="246" t="s">
        <v>3122</v>
      </c>
      <c r="E954" s="139" t="s">
        <v>474</v>
      </c>
      <c r="F954" s="139" t="s">
        <v>784</v>
      </c>
      <c r="G954" s="148">
        <v>0</v>
      </c>
      <c r="H954" s="148">
        <v>0</v>
      </c>
      <c r="I954" s="139" t="s">
        <v>1</v>
      </c>
      <c r="J954" s="139" t="s">
        <v>1276</v>
      </c>
      <c r="K954" s="146" t="s">
        <v>3528</v>
      </c>
      <c r="L954" s="147" t="s">
        <v>4263</v>
      </c>
      <c r="M954" s="147" t="s">
        <v>4320</v>
      </c>
      <c r="N954" s="22" t="s">
        <v>2075</v>
      </c>
      <c r="O954" s="22"/>
      <c r="P954" s="246" t="s">
        <v>3122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2075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3514</v>
      </c>
      <c r="D955" s="144" t="s">
        <v>7</v>
      </c>
      <c r="E955" s="139" t="s">
        <v>474</v>
      </c>
      <c r="F955" s="139" t="s">
        <v>785</v>
      </c>
      <c r="G955" s="148">
        <v>0</v>
      </c>
      <c r="H955" s="148">
        <v>0</v>
      </c>
      <c r="I955" s="139" t="s">
        <v>1</v>
      </c>
      <c r="J955" s="139" t="s">
        <v>1276</v>
      </c>
      <c r="K955" s="146" t="s">
        <v>3528</v>
      </c>
      <c r="L955" s="147" t="s">
        <v>4263</v>
      </c>
      <c r="M955" s="147" t="s">
        <v>4320</v>
      </c>
      <c r="N955" s="22" t="s">
        <v>2075</v>
      </c>
      <c r="O955" s="22"/>
      <c r="P955" s="246" t="s">
        <v>3123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2075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3515</v>
      </c>
      <c r="D956" s="144" t="s">
        <v>1308</v>
      </c>
      <c r="E956" s="139" t="s">
        <v>474</v>
      </c>
      <c r="F956" s="139" t="s">
        <v>786</v>
      </c>
      <c r="G956" s="148">
        <v>0</v>
      </c>
      <c r="H956" s="148">
        <v>0</v>
      </c>
      <c r="I956" s="139" t="s">
        <v>1</v>
      </c>
      <c r="J956" s="139" t="s">
        <v>1276</v>
      </c>
      <c r="K956" s="146" t="s">
        <v>3528</v>
      </c>
      <c r="L956" s="147" t="s">
        <v>4263</v>
      </c>
      <c r="M956" s="147" t="s">
        <v>4320</v>
      </c>
      <c r="N956" s="22" t="s">
        <v>2075</v>
      </c>
      <c r="O956" s="22"/>
      <c r="P956" s="246" t="s">
        <v>1308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2075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3515</v>
      </c>
      <c r="D957" s="144" t="s">
        <v>1647</v>
      </c>
      <c r="E957" s="139" t="s">
        <v>474</v>
      </c>
      <c r="F957" s="139" t="s">
        <v>787</v>
      </c>
      <c r="G957" s="148">
        <v>0</v>
      </c>
      <c r="H957" s="148">
        <v>0</v>
      </c>
      <c r="I957" s="139" t="s">
        <v>1</v>
      </c>
      <c r="J957" s="139" t="s">
        <v>1276</v>
      </c>
      <c r="K957" s="146" t="s">
        <v>3528</v>
      </c>
      <c r="L957" s="147" t="s">
        <v>4263</v>
      </c>
      <c r="M957" s="147" t="s">
        <v>4320</v>
      </c>
      <c r="N957" s="22" t="s">
        <v>2075</v>
      </c>
      <c r="O957" s="22"/>
      <c r="P957" s="246" t="s">
        <v>1647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2075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3515</v>
      </c>
      <c r="D958" s="246" t="s">
        <v>3124</v>
      </c>
      <c r="E958" s="139" t="s">
        <v>474</v>
      </c>
      <c r="F958" s="139" t="s">
        <v>788</v>
      </c>
      <c r="G958" s="148">
        <v>0</v>
      </c>
      <c r="H958" s="148">
        <v>0</v>
      </c>
      <c r="I958" s="139" t="s">
        <v>1</v>
      </c>
      <c r="J958" s="139" t="s">
        <v>1276</v>
      </c>
      <c r="K958" s="146" t="s">
        <v>3528</v>
      </c>
      <c r="L958" s="147" t="s">
        <v>4263</v>
      </c>
      <c r="M958" s="147" t="s">
        <v>4320</v>
      </c>
      <c r="N958" s="22" t="s">
        <v>2075</v>
      </c>
      <c r="O958" s="22"/>
      <c r="P958" s="246" t="s">
        <v>3124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2075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3515</v>
      </c>
      <c r="D959" s="246" t="s">
        <v>3125</v>
      </c>
      <c r="E959" s="139" t="s">
        <v>474</v>
      </c>
      <c r="F959" s="139" t="s">
        <v>789</v>
      </c>
      <c r="G959" s="148">
        <v>0</v>
      </c>
      <c r="H959" s="148">
        <v>0</v>
      </c>
      <c r="I959" s="139" t="s">
        <v>1</v>
      </c>
      <c r="J959" s="139" t="s">
        <v>1276</v>
      </c>
      <c r="K959" s="146" t="s">
        <v>3528</v>
      </c>
      <c r="L959" s="147" t="s">
        <v>4263</v>
      </c>
      <c r="M959" s="147" t="s">
        <v>4320</v>
      </c>
      <c r="N959" s="22" t="s">
        <v>2075</v>
      </c>
      <c r="O959" s="22"/>
      <c r="P959" s="246" t="s">
        <v>3125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2075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3515</v>
      </c>
      <c r="D960" s="144" t="s">
        <v>2931</v>
      </c>
      <c r="E960" s="139" t="s">
        <v>474</v>
      </c>
      <c r="F960" s="139" t="s">
        <v>407</v>
      </c>
      <c r="G960" s="148">
        <v>0</v>
      </c>
      <c r="H960" s="148">
        <v>0</v>
      </c>
      <c r="I960" s="139" t="s">
        <v>1</v>
      </c>
      <c r="J960" s="139" t="s">
        <v>1276</v>
      </c>
      <c r="K960" s="146" t="s">
        <v>3528</v>
      </c>
      <c r="L960" s="147" t="s">
        <v>4263</v>
      </c>
      <c r="M960" s="147" t="s">
        <v>4320</v>
      </c>
      <c r="N960" s="22" t="s">
        <v>2075</v>
      </c>
      <c r="O960" s="22"/>
      <c r="P960" s="246" t="s">
        <v>2931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2075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3515</v>
      </c>
      <c r="D961" s="246" t="s">
        <v>3126</v>
      </c>
      <c r="E961" s="139" t="s">
        <v>474</v>
      </c>
      <c r="F961" s="139" t="s">
        <v>790</v>
      </c>
      <c r="G961" s="148">
        <v>0</v>
      </c>
      <c r="H961" s="148">
        <v>0</v>
      </c>
      <c r="I961" s="139" t="s">
        <v>1</v>
      </c>
      <c r="J961" s="139" t="s">
        <v>1276</v>
      </c>
      <c r="K961" s="146" t="s">
        <v>3528</v>
      </c>
      <c r="L961" s="147" t="s">
        <v>4263</v>
      </c>
      <c r="M961" s="147" t="s">
        <v>4320</v>
      </c>
      <c r="N961" s="22" t="s">
        <v>2075</v>
      </c>
      <c r="O961" s="22"/>
      <c r="P961" s="246" t="s">
        <v>3126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2075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3514</v>
      </c>
      <c r="D962" s="144" t="s">
        <v>7</v>
      </c>
      <c r="E962" s="139" t="s">
        <v>474</v>
      </c>
      <c r="F962" s="139" t="s">
        <v>791</v>
      </c>
      <c r="G962" s="148">
        <v>0</v>
      </c>
      <c r="H962" s="148">
        <v>0</v>
      </c>
      <c r="I962" s="139" t="s">
        <v>1</v>
      </c>
      <c r="J962" s="139" t="s">
        <v>1276</v>
      </c>
      <c r="K962" s="146" t="s">
        <v>3528</v>
      </c>
      <c r="L962" s="147" t="s">
        <v>4263</v>
      </c>
      <c r="M962" s="147" t="s">
        <v>4320</v>
      </c>
      <c r="N962" s="22" t="s">
        <v>2075</v>
      </c>
      <c r="O962" s="22"/>
      <c r="P962" s="246" t="s">
        <v>3127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2075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3514</v>
      </c>
      <c r="D963" s="144" t="s">
        <v>7</v>
      </c>
      <c r="E963" s="139" t="s">
        <v>474</v>
      </c>
      <c r="F963" s="139" t="s">
        <v>792</v>
      </c>
      <c r="G963" s="148">
        <v>0</v>
      </c>
      <c r="H963" s="148">
        <v>0</v>
      </c>
      <c r="I963" s="139" t="s">
        <v>1</v>
      </c>
      <c r="J963" s="139" t="s">
        <v>1276</v>
      </c>
      <c r="K963" s="146" t="s">
        <v>3528</v>
      </c>
      <c r="L963" s="147" t="s">
        <v>4263</v>
      </c>
      <c r="M963" s="147" t="s">
        <v>4320</v>
      </c>
      <c r="N963" s="22" t="s">
        <v>2075</v>
      </c>
      <c r="O963" s="22"/>
      <c r="P963" s="246" t="s">
        <v>3128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2075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3514</v>
      </c>
      <c r="D964" s="144" t="s">
        <v>7</v>
      </c>
      <c r="E964" s="139" t="s">
        <v>474</v>
      </c>
      <c r="F964" s="139" t="s">
        <v>793</v>
      </c>
      <c r="G964" s="148">
        <v>0</v>
      </c>
      <c r="H964" s="148">
        <v>0</v>
      </c>
      <c r="I964" s="139" t="s">
        <v>1</v>
      </c>
      <c r="J964" s="139" t="s">
        <v>1276</v>
      </c>
      <c r="K964" s="146" t="s">
        <v>3528</v>
      </c>
      <c r="L964" s="147" t="s">
        <v>4263</v>
      </c>
      <c r="M964" s="147" t="s">
        <v>4320</v>
      </c>
      <c r="N964" s="22" t="s">
        <v>2075</v>
      </c>
      <c r="O964" s="22"/>
      <c r="P964" s="246" t="s">
        <v>3129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2075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3515</v>
      </c>
      <c r="D965" s="144" t="s">
        <v>4265</v>
      </c>
      <c r="E965" s="139" t="s">
        <v>474</v>
      </c>
      <c r="F965" s="139" t="s">
        <v>4271</v>
      </c>
      <c r="G965" s="148">
        <v>0</v>
      </c>
      <c r="H965" s="148">
        <v>0</v>
      </c>
      <c r="I965" s="139" t="s">
        <v>1</v>
      </c>
      <c r="J965" s="139" t="s">
        <v>1276</v>
      </c>
      <c r="K965" s="146" t="s">
        <v>3528</v>
      </c>
      <c r="L965" s="147" t="s">
        <v>4263</v>
      </c>
      <c r="M965" s="147" t="s">
        <v>4320</v>
      </c>
      <c r="N965" s="22" t="s">
        <v>2075</v>
      </c>
      <c r="O965" s="22"/>
      <c r="P965" s="246" t="s">
        <v>4265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2075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3515</v>
      </c>
      <c r="D966" s="246" t="s">
        <v>3130</v>
      </c>
      <c r="E966" s="139" t="s">
        <v>474</v>
      </c>
      <c r="F966" s="139" t="s">
        <v>794</v>
      </c>
      <c r="G966" s="148">
        <v>0</v>
      </c>
      <c r="H966" s="148">
        <v>0</v>
      </c>
      <c r="I966" s="139" t="s">
        <v>1</v>
      </c>
      <c r="J966" s="139" t="s">
        <v>1276</v>
      </c>
      <c r="K966" s="146" t="s">
        <v>3528</v>
      </c>
      <c r="L966" s="147" t="s">
        <v>4263</v>
      </c>
      <c r="M966" s="147" t="s">
        <v>4320</v>
      </c>
      <c r="N966" s="22" t="s">
        <v>2075</v>
      </c>
      <c r="O966" s="22"/>
      <c r="P966" s="246" t="s">
        <v>3130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2075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3515</v>
      </c>
      <c r="D967" s="144" t="s">
        <v>2932</v>
      </c>
      <c r="E967" s="139" t="s">
        <v>474</v>
      </c>
      <c r="F967" s="139" t="s">
        <v>795</v>
      </c>
      <c r="G967" s="148">
        <v>0</v>
      </c>
      <c r="H967" s="148">
        <v>0</v>
      </c>
      <c r="I967" s="139" t="s">
        <v>1</v>
      </c>
      <c r="J967" s="139" t="s">
        <v>1276</v>
      </c>
      <c r="K967" s="146" t="s">
        <v>3528</v>
      </c>
      <c r="L967" s="147" t="s">
        <v>4263</v>
      </c>
      <c r="M967" s="147" t="s">
        <v>4320</v>
      </c>
      <c r="N967" s="22" t="s">
        <v>2075</v>
      </c>
      <c r="O967" s="22"/>
      <c r="P967" s="246" t="s">
        <v>2932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2075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3515</v>
      </c>
      <c r="D968" s="144" t="s">
        <v>2933</v>
      </c>
      <c r="E968" s="139" t="s">
        <v>474</v>
      </c>
      <c r="F968" s="139" t="s">
        <v>796</v>
      </c>
      <c r="G968" s="148">
        <v>0</v>
      </c>
      <c r="H968" s="148">
        <v>0</v>
      </c>
      <c r="I968" s="139" t="s">
        <v>1</v>
      </c>
      <c r="J968" s="139" t="s">
        <v>1276</v>
      </c>
      <c r="K968" s="146" t="s">
        <v>3528</v>
      </c>
      <c r="L968" s="147" t="s">
        <v>4263</v>
      </c>
      <c r="M968" s="147" t="s">
        <v>4320</v>
      </c>
      <c r="N968" s="22" t="s">
        <v>2075</v>
      </c>
      <c r="O968" s="22"/>
      <c r="P968" s="246" t="s">
        <v>2933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2075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3515</v>
      </c>
      <c r="D969" s="144" t="s">
        <v>2934</v>
      </c>
      <c r="E969" s="139" t="s">
        <v>474</v>
      </c>
      <c r="F969" s="140" t="s">
        <v>797</v>
      </c>
      <c r="G969" s="149">
        <v>0</v>
      </c>
      <c r="H969" s="149">
        <v>0</v>
      </c>
      <c r="I969" s="139" t="s">
        <v>1</v>
      </c>
      <c r="J969" s="139" t="s">
        <v>1276</v>
      </c>
      <c r="K969" s="146" t="s">
        <v>3528</v>
      </c>
      <c r="L969" s="147" t="s">
        <v>4263</v>
      </c>
      <c r="M969" s="147" t="s">
        <v>4320</v>
      </c>
      <c r="N969" s="22" t="s">
        <v>2075</v>
      </c>
      <c r="O969" s="11"/>
      <c r="P969" s="246" t="s">
        <v>2934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2075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3515</v>
      </c>
      <c r="D970" s="144" t="s">
        <v>2935</v>
      </c>
      <c r="E970" s="139" t="s">
        <v>474</v>
      </c>
      <c r="F970" s="139" t="s">
        <v>798</v>
      </c>
      <c r="G970" s="148">
        <v>0</v>
      </c>
      <c r="H970" s="148">
        <v>0</v>
      </c>
      <c r="I970" s="139" t="s">
        <v>1</v>
      </c>
      <c r="J970" s="139" t="s">
        <v>1276</v>
      </c>
      <c r="K970" s="146" t="s">
        <v>3528</v>
      </c>
      <c r="L970" s="147" t="s">
        <v>4263</v>
      </c>
      <c r="M970" s="147" t="s">
        <v>4320</v>
      </c>
      <c r="N970" s="22" t="s">
        <v>2075</v>
      </c>
      <c r="O970" s="22"/>
      <c r="P970" s="246" t="s">
        <v>2935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2075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3515</v>
      </c>
      <c r="D971" s="144" t="s">
        <v>2936</v>
      </c>
      <c r="E971" s="139" t="s">
        <v>474</v>
      </c>
      <c r="F971" s="139" t="s">
        <v>799</v>
      </c>
      <c r="G971" s="148">
        <v>0</v>
      </c>
      <c r="H971" s="148">
        <v>0</v>
      </c>
      <c r="I971" s="139" t="s">
        <v>1</v>
      </c>
      <c r="J971" s="139" t="s">
        <v>1276</v>
      </c>
      <c r="K971" s="146" t="s">
        <v>3528</v>
      </c>
      <c r="L971" s="147" t="s">
        <v>4263</v>
      </c>
      <c r="M971" s="147" t="s">
        <v>4320</v>
      </c>
      <c r="N971" s="22" t="s">
        <v>2075</v>
      </c>
      <c r="O971" s="22"/>
      <c r="P971" s="246" t="s">
        <v>2936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2075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3515</v>
      </c>
      <c r="D972" s="246" t="s">
        <v>3131</v>
      </c>
      <c r="E972" s="139" t="s">
        <v>474</v>
      </c>
      <c r="F972" s="139" t="s">
        <v>800</v>
      </c>
      <c r="G972" s="148">
        <v>0</v>
      </c>
      <c r="H972" s="148">
        <v>0</v>
      </c>
      <c r="I972" s="139" t="s">
        <v>1</v>
      </c>
      <c r="J972" s="139" t="s">
        <v>1276</v>
      </c>
      <c r="K972" s="146" t="s">
        <v>3528</v>
      </c>
      <c r="L972" s="147" t="s">
        <v>4263</v>
      </c>
      <c r="M972" s="147" t="s">
        <v>4320</v>
      </c>
      <c r="N972" s="22" t="s">
        <v>2075</v>
      </c>
      <c r="O972" s="22"/>
      <c r="P972" s="246" t="s">
        <v>3131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2075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3515</v>
      </c>
      <c r="D973" s="144" t="s">
        <v>2937</v>
      </c>
      <c r="E973" s="139" t="s">
        <v>474</v>
      </c>
      <c r="F973" s="139" t="s">
        <v>801</v>
      </c>
      <c r="G973" s="148">
        <v>0</v>
      </c>
      <c r="H973" s="148">
        <v>0</v>
      </c>
      <c r="I973" s="139" t="s">
        <v>1</v>
      </c>
      <c r="J973" s="139" t="s">
        <v>1276</v>
      </c>
      <c r="K973" s="146" t="s">
        <v>3528</v>
      </c>
      <c r="L973" s="147" t="s">
        <v>4263</v>
      </c>
      <c r="M973" s="147" t="s">
        <v>4320</v>
      </c>
      <c r="N973" s="22" t="s">
        <v>2075</v>
      </c>
      <c r="O973" s="22"/>
      <c r="P973" s="246" t="s">
        <v>2937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2075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3515</v>
      </c>
      <c r="D974" s="144" t="s">
        <v>2938</v>
      </c>
      <c r="E974" s="139" t="s">
        <v>474</v>
      </c>
      <c r="F974" s="139" t="s">
        <v>802</v>
      </c>
      <c r="G974" s="148">
        <v>0</v>
      </c>
      <c r="H974" s="148">
        <v>0</v>
      </c>
      <c r="I974" s="139" t="s">
        <v>1</v>
      </c>
      <c r="J974" s="139" t="s">
        <v>1276</v>
      </c>
      <c r="K974" s="146" t="s">
        <v>3528</v>
      </c>
      <c r="L974" s="147" t="s">
        <v>4263</v>
      </c>
      <c r="M974" s="147" t="s">
        <v>4320</v>
      </c>
      <c r="N974" s="22" t="s">
        <v>2075</v>
      </c>
      <c r="O974" s="22"/>
      <c r="P974" s="246" t="s">
        <v>2938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2075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3514</v>
      </c>
      <c r="D975" s="144" t="s">
        <v>7</v>
      </c>
      <c r="E975" s="139" t="s">
        <v>474</v>
      </c>
      <c r="F975" s="139" t="s">
        <v>803</v>
      </c>
      <c r="G975" s="150">
        <v>0</v>
      </c>
      <c r="H975" s="150">
        <v>0</v>
      </c>
      <c r="I975" s="139" t="s">
        <v>1</v>
      </c>
      <c r="J975" s="139" t="s">
        <v>1276</v>
      </c>
      <c r="K975" s="146" t="s">
        <v>3528</v>
      </c>
      <c r="L975" s="147" t="s">
        <v>4263</v>
      </c>
      <c r="M975" s="147" t="s">
        <v>4320</v>
      </c>
      <c r="N975" s="22" t="s">
        <v>2075</v>
      </c>
      <c r="O975" s="22"/>
      <c r="P975" s="246" t="s">
        <v>3132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2075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3514</v>
      </c>
      <c r="D976" s="144" t="s">
        <v>7</v>
      </c>
      <c r="E976" s="139" t="s">
        <v>474</v>
      </c>
      <c r="F976" s="139" t="s">
        <v>804</v>
      </c>
      <c r="G976" s="150">
        <v>0</v>
      </c>
      <c r="H976" s="150">
        <v>0</v>
      </c>
      <c r="I976" s="139" t="s">
        <v>1</v>
      </c>
      <c r="J976" s="139" t="s">
        <v>1276</v>
      </c>
      <c r="K976" s="146" t="s">
        <v>3528</v>
      </c>
      <c r="L976" s="147" t="s">
        <v>4263</v>
      </c>
      <c r="M976" s="147" t="s">
        <v>4320</v>
      </c>
      <c r="N976" s="22" t="s">
        <v>2075</v>
      </c>
      <c r="O976" s="22"/>
      <c r="P976" s="246" t="s">
        <v>3133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2075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3515</v>
      </c>
      <c r="D977" s="144" t="s">
        <v>2939</v>
      </c>
      <c r="E977" s="139" t="s">
        <v>474</v>
      </c>
      <c r="F977" s="139" t="s">
        <v>805</v>
      </c>
      <c r="G977" s="150">
        <v>0</v>
      </c>
      <c r="H977" s="150">
        <v>0</v>
      </c>
      <c r="I977" s="139" t="s">
        <v>1</v>
      </c>
      <c r="J977" s="139" t="s">
        <v>1276</v>
      </c>
      <c r="K977" s="146" t="s">
        <v>3528</v>
      </c>
      <c r="L977" s="147" t="s">
        <v>4263</v>
      </c>
      <c r="M977" s="147" t="s">
        <v>4320</v>
      </c>
      <c r="N977" s="22" t="s">
        <v>2075</v>
      </c>
      <c r="O977" s="22"/>
      <c r="P977" s="246" t="s">
        <v>2939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2075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3514</v>
      </c>
      <c r="D978" s="144" t="s">
        <v>7</v>
      </c>
      <c r="E978" s="139" t="s">
        <v>474</v>
      </c>
      <c r="F978" s="139" t="s">
        <v>806</v>
      </c>
      <c r="G978" s="150">
        <v>0</v>
      </c>
      <c r="H978" s="150">
        <v>0</v>
      </c>
      <c r="I978" s="139" t="s">
        <v>1</v>
      </c>
      <c r="J978" s="139" t="s">
        <v>1276</v>
      </c>
      <c r="K978" s="146" t="s">
        <v>3528</v>
      </c>
      <c r="L978" s="147" t="s">
        <v>4263</v>
      </c>
      <c r="M978" s="147" t="s">
        <v>4320</v>
      </c>
      <c r="N978" s="22" t="s">
        <v>2075</v>
      </c>
      <c r="O978" s="22"/>
      <c r="P978" s="246" t="s">
        <v>3134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2075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3515</v>
      </c>
      <c r="D979" s="144" t="s">
        <v>2940</v>
      </c>
      <c r="E979" s="139" t="s">
        <v>474</v>
      </c>
      <c r="F979" s="139" t="s">
        <v>807</v>
      </c>
      <c r="G979" s="150">
        <v>0</v>
      </c>
      <c r="H979" s="150">
        <v>0</v>
      </c>
      <c r="I979" s="139" t="s">
        <v>1</v>
      </c>
      <c r="J979" s="139" t="s">
        <v>1276</v>
      </c>
      <c r="K979" s="146" t="s">
        <v>3528</v>
      </c>
      <c r="L979" s="147" t="s">
        <v>4263</v>
      </c>
      <c r="M979" s="147" t="s">
        <v>4320</v>
      </c>
      <c r="N979" s="22" t="s">
        <v>2075</v>
      </c>
      <c r="O979" s="22"/>
      <c r="P979" s="246" t="s">
        <v>2940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2075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3515</v>
      </c>
      <c r="D980" s="246" t="s">
        <v>1837</v>
      </c>
      <c r="E980" s="139" t="s">
        <v>474</v>
      </c>
      <c r="F980" s="139" t="s">
        <v>808</v>
      </c>
      <c r="G980" s="150">
        <v>0</v>
      </c>
      <c r="H980" s="150">
        <v>0</v>
      </c>
      <c r="I980" s="139" t="s">
        <v>1</v>
      </c>
      <c r="J980" s="139" t="s">
        <v>1276</v>
      </c>
      <c r="K980" s="146" t="s">
        <v>3528</v>
      </c>
      <c r="L980" s="147" t="s">
        <v>4263</v>
      </c>
      <c r="M980" s="147" t="s">
        <v>4320</v>
      </c>
      <c r="N980" s="22" t="s">
        <v>2075</v>
      </c>
      <c r="O980" s="22"/>
      <c r="P980" s="246" t="s">
        <v>1837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2075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3515</v>
      </c>
      <c r="D981" s="246" t="s">
        <v>1626</v>
      </c>
      <c r="E981" s="139" t="s">
        <v>474</v>
      </c>
      <c r="F981" s="139" t="s">
        <v>809</v>
      </c>
      <c r="G981" s="150">
        <v>0</v>
      </c>
      <c r="H981" s="150">
        <v>0</v>
      </c>
      <c r="I981" s="139" t="s">
        <v>1</v>
      </c>
      <c r="J981" s="139" t="s">
        <v>1276</v>
      </c>
      <c r="K981" s="146" t="s">
        <v>3528</v>
      </c>
      <c r="L981" s="147" t="s">
        <v>4263</v>
      </c>
      <c r="M981" s="147" t="s">
        <v>4320</v>
      </c>
      <c r="N981" s="22" t="s">
        <v>2075</v>
      </c>
      <c r="O981" s="22"/>
      <c r="P981" s="246" t="s">
        <v>1626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2075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3515</v>
      </c>
      <c r="D982" s="246" t="s">
        <v>1636</v>
      </c>
      <c r="E982" s="139" t="s">
        <v>474</v>
      </c>
      <c r="F982" s="139" t="s">
        <v>810</v>
      </c>
      <c r="G982" s="150">
        <v>0</v>
      </c>
      <c r="H982" s="150">
        <v>0</v>
      </c>
      <c r="I982" s="139" t="s">
        <v>1</v>
      </c>
      <c r="J982" s="139" t="s">
        <v>1276</v>
      </c>
      <c r="K982" s="146" t="s">
        <v>3528</v>
      </c>
      <c r="L982" s="147" t="s">
        <v>4263</v>
      </c>
      <c r="M982" s="147" t="s">
        <v>4320</v>
      </c>
      <c r="N982" s="22" t="s">
        <v>2075</v>
      </c>
      <c r="O982" s="22"/>
      <c r="P982" s="246" t="s">
        <v>1636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2075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3515</v>
      </c>
      <c r="D983" s="144" t="s">
        <v>2941</v>
      </c>
      <c r="E983" s="139" t="s">
        <v>474</v>
      </c>
      <c r="F983" s="139" t="s">
        <v>811</v>
      </c>
      <c r="G983" s="150">
        <v>0</v>
      </c>
      <c r="H983" s="150">
        <v>0</v>
      </c>
      <c r="I983" s="139" t="s">
        <v>1</v>
      </c>
      <c r="J983" s="139" t="s">
        <v>1276</v>
      </c>
      <c r="K983" s="146" t="s">
        <v>3528</v>
      </c>
      <c r="L983" s="147" t="s">
        <v>4263</v>
      </c>
      <c r="M983" s="147" t="s">
        <v>4320</v>
      </c>
      <c r="N983" s="22" t="s">
        <v>2075</v>
      </c>
      <c r="O983" s="22"/>
      <c r="P983" s="246" t="s">
        <v>2941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2075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3515</v>
      </c>
      <c r="D984" s="144" t="s">
        <v>2942</v>
      </c>
      <c r="E984" s="139" t="s">
        <v>474</v>
      </c>
      <c r="F984" s="139" t="s">
        <v>812</v>
      </c>
      <c r="G984" s="150">
        <v>0</v>
      </c>
      <c r="H984" s="150">
        <v>0</v>
      </c>
      <c r="I984" s="139" t="s">
        <v>1</v>
      </c>
      <c r="J984" s="139" t="s">
        <v>1276</v>
      </c>
      <c r="K984" s="146" t="s">
        <v>3528</v>
      </c>
      <c r="L984" s="147" t="s">
        <v>4263</v>
      </c>
      <c r="M984" s="147" t="s">
        <v>4320</v>
      </c>
      <c r="N984" s="22" t="s">
        <v>2075</v>
      </c>
      <c r="O984" s="22"/>
      <c r="P984" s="246" t="s">
        <v>2942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2075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3515</v>
      </c>
      <c r="D985" s="144" t="s">
        <v>2943</v>
      </c>
      <c r="E985" s="139" t="s">
        <v>474</v>
      </c>
      <c r="F985" s="139" t="s">
        <v>813</v>
      </c>
      <c r="G985" s="150">
        <v>0</v>
      </c>
      <c r="H985" s="150">
        <v>0</v>
      </c>
      <c r="I985" s="139" t="s">
        <v>1</v>
      </c>
      <c r="J985" s="139" t="s">
        <v>1276</v>
      </c>
      <c r="K985" s="146" t="s">
        <v>3528</v>
      </c>
      <c r="L985" s="147" t="s">
        <v>4263</v>
      </c>
      <c r="M985" s="147" t="s">
        <v>4320</v>
      </c>
      <c r="N985" s="22" t="s">
        <v>2075</v>
      </c>
      <c r="O985" s="22"/>
      <c r="P985" s="246" t="s">
        <v>2943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2075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3515</v>
      </c>
      <c r="D986" s="246" t="s">
        <v>3135</v>
      </c>
      <c r="E986" s="139" t="s">
        <v>474</v>
      </c>
      <c r="F986" s="139" t="s">
        <v>814</v>
      </c>
      <c r="G986" s="150">
        <v>0</v>
      </c>
      <c r="H986" s="150">
        <v>0</v>
      </c>
      <c r="I986" s="139" t="s">
        <v>1</v>
      </c>
      <c r="J986" s="139" t="s">
        <v>1276</v>
      </c>
      <c r="K986" s="146" t="s">
        <v>3528</v>
      </c>
      <c r="L986" s="147" t="s">
        <v>4263</v>
      </c>
      <c r="M986" s="147" t="s">
        <v>4320</v>
      </c>
      <c r="N986" s="22" t="s">
        <v>2075</v>
      </c>
      <c r="O986" s="22"/>
      <c r="P986" s="246" t="s">
        <v>3135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2075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3515</v>
      </c>
      <c r="D987" s="246" t="s">
        <v>3136</v>
      </c>
      <c r="E987" s="139" t="s">
        <v>474</v>
      </c>
      <c r="F987" s="139" t="s">
        <v>815</v>
      </c>
      <c r="G987" s="150">
        <v>0</v>
      </c>
      <c r="H987" s="150">
        <v>0</v>
      </c>
      <c r="I987" s="139" t="s">
        <v>1</v>
      </c>
      <c r="J987" s="139" t="s">
        <v>1276</v>
      </c>
      <c r="K987" s="146" t="s">
        <v>3528</v>
      </c>
      <c r="L987" s="147" t="s">
        <v>4263</v>
      </c>
      <c r="M987" s="147" t="s">
        <v>4320</v>
      </c>
      <c r="N987" s="22" t="s">
        <v>2075</v>
      </c>
      <c r="O987" s="22"/>
      <c r="P987" s="246" t="s">
        <v>3136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2075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3515</v>
      </c>
      <c r="D988" s="246" t="s">
        <v>3137</v>
      </c>
      <c r="E988" s="139" t="s">
        <v>474</v>
      </c>
      <c r="F988" s="140" t="s">
        <v>816</v>
      </c>
      <c r="G988" s="149">
        <v>0</v>
      </c>
      <c r="H988" s="149">
        <v>0</v>
      </c>
      <c r="I988" s="139" t="s">
        <v>1</v>
      </c>
      <c r="J988" s="139" t="s">
        <v>1276</v>
      </c>
      <c r="K988" s="146" t="s">
        <v>3528</v>
      </c>
      <c r="L988" s="147" t="s">
        <v>4263</v>
      </c>
      <c r="M988" s="147" t="s">
        <v>4320</v>
      </c>
      <c r="N988" s="22" t="s">
        <v>2075</v>
      </c>
      <c r="O988" s="11"/>
      <c r="P988" s="246" t="s">
        <v>3137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2075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3515</v>
      </c>
      <c r="D989" s="246" t="s">
        <v>3138</v>
      </c>
      <c r="E989" s="139" t="s">
        <v>474</v>
      </c>
      <c r="F989" s="139" t="s">
        <v>817</v>
      </c>
      <c r="G989" s="148">
        <v>0</v>
      </c>
      <c r="H989" s="148">
        <v>0</v>
      </c>
      <c r="I989" s="139" t="s">
        <v>1</v>
      </c>
      <c r="J989" s="139" t="s">
        <v>1276</v>
      </c>
      <c r="K989" s="146" t="s">
        <v>3528</v>
      </c>
      <c r="L989" s="147" t="s">
        <v>4263</v>
      </c>
      <c r="M989" s="147" t="s">
        <v>4320</v>
      </c>
      <c r="N989" s="22" t="s">
        <v>2075</v>
      </c>
      <c r="O989" s="22"/>
      <c r="P989" s="246" t="s">
        <v>3138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2075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3515</v>
      </c>
      <c r="D990" s="246" t="s">
        <v>3139</v>
      </c>
      <c r="E990" s="139" t="s">
        <v>474</v>
      </c>
      <c r="F990" s="139" t="s">
        <v>818</v>
      </c>
      <c r="G990" s="150">
        <v>0</v>
      </c>
      <c r="H990" s="150">
        <v>0</v>
      </c>
      <c r="I990" s="139" t="s">
        <v>1</v>
      </c>
      <c r="J990" s="139" t="s">
        <v>1276</v>
      </c>
      <c r="K990" s="146" t="s">
        <v>3528</v>
      </c>
      <c r="L990" s="147" t="s">
        <v>4263</v>
      </c>
      <c r="M990" s="147" t="s">
        <v>4320</v>
      </c>
      <c r="N990" s="22" t="s">
        <v>2075</v>
      </c>
      <c r="O990" s="22"/>
      <c r="P990" s="246" t="s">
        <v>3139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2075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3515</v>
      </c>
      <c r="D991" s="246" t="s">
        <v>3140</v>
      </c>
      <c r="E991" s="139" t="s">
        <v>474</v>
      </c>
      <c r="F991" s="139" t="s">
        <v>819</v>
      </c>
      <c r="G991" s="150">
        <v>0</v>
      </c>
      <c r="H991" s="150">
        <v>0</v>
      </c>
      <c r="I991" s="139" t="s">
        <v>1</v>
      </c>
      <c r="J991" s="139" t="s">
        <v>1276</v>
      </c>
      <c r="K991" s="146" t="s">
        <v>3528</v>
      </c>
      <c r="L991" s="147" t="s">
        <v>4263</v>
      </c>
      <c r="M991" s="147" t="s">
        <v>4320</v>
      </c>
      <c r="N991" s="22" t="s">
        <v>2075</v>
      </c>
      <c r="O991" s="22"/>
      <c r="P991" s="246" t="s">
        <v>3140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2075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3514</v>
      </c>
      <c r="D992" s="144" t="s">
        <v>7</v>
      </c>
      <c r="E992" s="139" t="s">
        <v>474</v>
      </c>
      <c r="F992" s="139" t="s">
        <v>820</v>
      </c>
      <c r="G992" s="150">
        <v>0</v>
      </c>
      <c r="H992" s="150">
        <v>0</v>
      </c>
      <c r="I992" s="139" t="s">
        <v>1</v>
      </c>
      <c r="J992" s="139" t="s">
        <v>1276</v>
      </c>
      <c r="K992" s="146" t="s">
        <v>3528</v>
      </c>
      <c r="L992" s="147" t="s">
        <v>4263</v>
      </c>
      <c r="M992" s="147" t="s">
        <v>4320</v>
      </c>
      <c r="N992" s="22" t="s">
        <v>2075</v>
      </c>
      <c r="O992" s="22"/>
      <c r="P992" s="246" t="s">
        <v>3141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2075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3514</v>
      </c>
      <c r="D993" s="144" t="s">
        <v>7</v>
      </c>
      <c r="E993" s="139" t="s">
        <v>474</v>
      </c>
      <c r="F993" s="139" t="s">
        <v>821</v>
      </c>
      <c r="G993" s="150">
        <v>0</v>
      </c>
      <c r="H993" s="150">
        <v>0</v>
      </c>
      <c r="I993" s="139" t="s">
        <v>1</v>
      </c>
      <c r="J993" s="139" t="s">
        <v>1276</v>
      </c>
      <c r="K993" s="146" t="s">
        <v>3528</v>
      </c>
      <c r="L993" s="147" t="s">
        <v>4263</v>
      </c>
      <c r="M993" s="147" t="s">
        <v>4320</v>
      </c>
      <c r="N993" s="22" t="s">
        <v>2075</v>
      </c>
      <c r="O993" s="22"/>
      <c r="P993" s="246" t="s">
        <v>3142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2075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3514</v>
      </c>
      <c r="D994" s="144" t="s">
        <v>7</v>
      </c>
      <c r="E994" s="139" t="s">
        <v>474</v>
      </c>
      <c r="F994" s="139" t="s">
        <v>822</v>
      </c>
      <c r="G994" s="150">
        <v>0</v>
      </c>
      <c r="H994" s="150">
        <v>0</v>
      </c>
      <c r="I994" s="139" t="s">
        <v>1</v>
      </c>
      <c r="J994" s="139" t="s">
        <v>1276</v>
      </c>
      <c r="K994" s="146" t="s">
        <v>3528</v>
      </c>
      <c r="L994" s="147" t="s">
        <v>4263</v>
      </c>
      <c r="M994" s="147" t="s">
        <v>4320</v>
      </c>
      <c r="N994" s="22" t="s">
        <v>2075</v>
      </c>
      <c r="O994" s="22"/>
      <c r="P994" s="246" t="s">
        <v>3143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2075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3514</v>
      </c>
      <c r="D995" s="144" t="s">
        <v>7</v>
      </c>
      <c r="E995" s="139" t="s">
        <v>474</v>
      </c>
      <c r="F995" s="139" t="s">
        <v>823</v>
      </c>
      <c r="G995" s="150">
        <v>0</v>
      </c>
      <c r="H995" s="150">
        <v>0</v>
      </c>
      <c r="I995" s="139" t="s">
        <v>1</v>
      </c>
      <c r="J995" s="139" t="s">
        <v>1276</v>
      </c>
      <c r="K995" s="146" t="s">
        <v>3528</v>
      </c>
      <c r="L995" s="147" t="s">
        <v>4263</v>
      </c>
      <c r="M995" s="147" t="s">
        <v>4320</v>
      </c>
      <c r="N995" s="22" t="s">
        <v>2075</v>
      </c>
      <c r="O995" s="22"/>
      <c r="P995" s="246" t="s">
        <v>3144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2075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3514</v>
      </c>
      <c r="D996" s="144" t="s">
        <v>7</v>
      </c>
      <c r="E996" s="139" t="s">
        <v>474</v>
      </c>
      <c r="F996" s="139" t="s">
        <v>824</v>
      </c>
      <c r="G996" s="150">
        <v>0</v>
      </c>
      <c r="H996" s="150">
        <v>0</v>
      </c>
      <c r="I996" s="139" t="s">
        <v>1</v>
      </c>
      <c r="J996" s="139" t="s">
        <v>1276</v>
      </c>
      <c r="K996" s="146" t="s">
        <v>3528</v>
      </c>
      <c r="L996" s="147" t="s">
        <v>4263</v>
      </c>
      <c r="M996" s="147" t="s">
        <v>4320</v>
      </c>
      <c r="N996" s="22" t="s">
        <v>2075</v>
      </c>
      <c r="O996" s="22"/>
      <c r="P996" s="246" t="s">
        <v>3145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2075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3514</v>
      </c>
      <c r="D997" s="144" t="s">
        <v>7</v>
      </c>
      <c r="E997" s="139" t="s">
        <v>474</v>
      </c>
      <c r="F997" s="139" t="s">
        <v>825</v>
      </c>
      <c r="G997" s="150">
        <v>0</v>
      </c>
      <c r="H997" s="150">
        <v>0</v>
      </c>
      <c r="I997" s="139" t="s">
        <v>1</v>
      </c>
      <c r="J997" s="139" t="s">
        <v>1276</v>
      </c>
      <c r="K997" s="146" t="s">
        <v>3528</v>
      </c>
      <c r="L997" s="147" t="s">
        <v>4263</v>
      </c>
      <c r="M997" s="147" t="s">
        <v>4320</v>
      </c>
      <c r="N997" s="22" t="s">
        <v>2075</v>
      </c>
      <c r="O997" s="22"/>
      <c r="P997" s="246" t="s">
        <v>3146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2075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3514</v>
      </c>
      <c r="D998" s="144" t="s">
        <v>7</v>
      </c>
      <c r="E998" s="139" t="s">
        <v>474</v>
      </c>
      <c r="F998" s="139" t="s">
        <v>826</v>
      </c>
      <c r="G998" s="150">
        <v>0</v>
      </c>
      <c r="H998" s="150">
        <v>0</v>
      </c>
      <c r="I998" s="139" t="s">
        <v>1</v>
      </c>
      <c r="J998" s="139" t="s">
        <v>1276</v>
      </c>
      <c r="K998" s="146" t="s">
        <v>3528</v>
      </c>
      <c r="L998" s="147" t="s">
        <v>4263</v>
      </c>
      <c r="M998" s="147" t="s">
        <v>4320</v>
      </c>
      <c r="N998" s="22" t="s">
        <v>2075</v>
      </c>
      <c r="O998" s="22"/>
      <c r="P998" s="246" t="s">
        <v>3147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2075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3515</v>
      </c>
      <c r="D999" s="144" t="s">
        <v>2944</v>
      </c>
      <c r="E999" s="139" t="s">
        <v>474</v>
      </c>
      <c r="F999" s="139" t="s">
        <v>827</v>
      </c>
      <c r="G999" s="150">
        <v>0</v>
      </c>
      <c r="H999" s="150">
        <v>0</v>
      </c>
      <c r="I999" s="139" t="s">
        <v>1</v>
      </c>
      <c r="J999" s="139" t="s">
        <v>1276</v>
      </c>
      <c r="K999" s="146" t="s">
        <v>3528</v>
      </c>
      <c r="L999" s="147" t="s">
        <v>4263</v>
      </c>
      <c r="M999" s="147" t="s">
        <v>4320</v>
      </c>
      <c r="N999" s="22" t="s">
        <v>2075</v>
      </c>
      <c r="O999" s="22"/>
      <c r="P999" s="246" t="s">
        <v>2944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2075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3515</v>
      </c>
      <c r="D1000" s="144" t="s">
        <v>2945</v>
      </c>
      <c r="E1000" s="139" t="s">
        <v>474</v>
      </c>
      <c r="F1000" s="139" t="s">
        <v>828</v>
      </c>
      <c r="G1000" s="150">
        <v>0</v>
      </c>
      <c r="H1000" s="150">
        <v>0</v>
      </c>
      <c r="I1000" s="139" t="s">
        <v>1</v>
      </c>
      <c r="J1000" s="139" t="s">
        <v>1276</v>
      </c>
      <c r="K1000" s="146" t="s">
        <v>3528</v>
      </c>
      <c r="L1000" s="147" t="s">
        <v>4263</v>
      </c>
      <c r="M1000" s="147" t="s">
        <v>4320</v>
      </c>
      <c r="N1000" s="22" t="s">
        <v>2075</v>
      </c>
      <c r="O1000" s="22"/>
      <c r="P1000" s="246" t="s">
        <v>2945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2075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3515</v>
      </c>
      <c r="D1001" s="144" t="s">
        <v>2946</v>
      </c>
      <c r="E1001" s="139" t="s">
        <v>474</v>
      </c>
      <c r="F1001" s="139" t="s">
        <v>829</v>
      </c>
      <c r="G1001" s="150">
        <v>0</v>
      </c>
      <c r="H1001" s="150">
        <v>0</v>
      </c>
      <c r="I1001" s="139" t="s">
        <v>1</v>
      </c>
      <c r="J1001" s="139" t="s">
        <v>1276</v>
      </c>
      <c r="K1001" s="146" t="s">
        <v>3528</v>
      </c>
      <c r="L1001" s="147" t="s">
        <v>4263</v>
      </c>
      <c r="M1001" s="147" t="s">
        <v>4320</v>
      </c>
      <c r="N1001" s="22" t="s">
        <v>2075</v>
      </c>
      <c r="O1001" s="22"/>
      <c r="P1001" s="246" t="s">
        <v>2946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2075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3515</v>
      </c>
      <c r="D1002" s="246" t="s">
        <v>3148</v>
      </c>
      <c r="E1002" s="139" t="s">
        <v>474</v>
      </c>
      <c r="F1002" s="139" t="s">
        <v>830</v>
      </c>
      <c r="G1002" s="150">
        <v>0</v>
      </c>
      <c r="H1002" s="150">
        <v>0</v>
      </c>
      <c r="I1002" s="139" t="s">
        <v>1</v>
      </c>
      <c r="J1002" s="139" t="s">
        <v>1276</v>
      </c>
      <c r="K1002" s="146" t="s">
        <v>3528</v>
      </c>
      <c r="L1002" s="147" t="s">
        <v>4263</v>
      </c>
      <c r="M1002" s="147" t="s">
        <v>4320</v>
      </c>
      <c r="N1002" s="22" t="s">
        <v>2075</v>
      </c>
      <c r="O1002" s="22"/>
      <c r="P1002" s="246" t="s">
        <v>3148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2075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3515</v>
      </c>
      <c r="D1003" s="246" t="s">
        <v>3149</v>
      </c>
      <c r="E1003" s="139" t="s">
        <v>474</v>
      </c>
      <c r="F1003" s="139" t="s">
        <v>831</v>
      </c>
      <c r="G1003" s="150">
        <v>0</v>
      </c>
      <c r="H1003" s="150">
        <v>0</v>
      </c>
      <c r="I1003" s="139" t="s">
        <v>1</v>
      </c>
      <c r="J1003" s="139" t="s">
        <v>1276</v>
      </c>
      <c r="K1003" s="146" t="s">
        <v>3528</v>
      </c>
      <c r="L1003" s="147" t="s">
        <v>4263</v>
      </c>
      <c r="M1003" s="147" t="s">
        <v>4320</v>
      </c>
      <c r="N1003" s="22" t="s">
        <v>2075</v>
      </c>
      <c r="O1003" s="22"/>
      <c r="P1003" s="246" t="s">
        <v>3149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2075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3515</v>
      </c>
      <c r="D1004" s="144" t="s">
        <v>2947</v>
      </c>
      <c r="E1004" s="139" t="s">
        <v>474</v>
      </c>
      <c r="F1004" s="139" t="s">
        <v>832</v>
      </c>
      <c r="G1004" s="150">
        <v>0</v>
      </c>
      <c r="H1004" s="150">
        <v>0</v>
      </c>
      <c r="I1004" s="139" t="s">
        <v>1</v>
      </c>
      <c r="J1004" s="139" t="s">
        <v>1276</v>
      </c>
      <c r="K1004" s="146" t="s">
        <v>3528</v>
      </c>
      <c r="L1004" s="147" t="s">
        <v>4263</v>
      </c>
      <c r="M1004" s="147" t="s">
        <v>4320</v>
      </c>
      <c r="N1004" s="22" t="s">
        <v>2075</v>
      </c>
      <c r="O1004" s="22"/>
      <c r="P1004" s="246" t="s">
        <v>2947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2075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3515</v>
      </c>
      <c r="D1005" s="144" t="s">
        <v>1940</v>
      </c>
      <c r="E1005" s="139" t="s">
        <v>474</v>
      </c>
      <c r="F1005" s="139" t="s">
        <v>6156</v>
      </c>
      <c r="G1005" s="150">
        <v>0</v>
      </c>
      <c r="H1005" s="150">
        <v>0</v>
      </c>
      <c r="I1005" s="139" t="s">
        <v>1</v>
      </c>
      <c r="J1005" s="139" t="s">
        <v>1276</v>
      </c>
      <c r="K1005" s="146" t="s">
        <v>3528</v>
      </c>
      <c r="L1005" s="147" t="s">
        <v>4263</v>
      </c>
      <c r="M1005" s="147" t="s">
        <v>4320</v>
      </c>
      <c r="N1005" s="22" t="s">
        <v>2075</v>
      </c>
      <c r="O1005" s="22"/>
      <c r="P1005" s="246" t="s">
        <v>1940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2075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3515</v>
      </c>
      <c r="D1006" s="144" t="s">
        <v>933</v>
      </c>
      <c r="E1006" s="139" t="s">
        <v>474</v>
      </c>
      <c r="F1006" s="139" t="s">
        <v>253</v>
      </c>
      <c r="G1006" s="150">
        <v>0</v>
      </c>
      <c r="H1006" s="150">
        <v>0</v>
      </c>
      <c r="I1006" s="139" t="s">
        <v>1</v>
      </c>
      <c r="J1006" s="139" t="s">
        <v>1276</v>
      </c>
      <c r="K1006" s="146" t="s">
        <v>3528</v>
      </c>
      <c r="L1006" s="147" t="s">
        <v>4263</v>
      </c>
      <c r="M1006" s="147" t="s">
        <v>4320</v>
      </c>
      <c r="N1006" s="22" t="s">
        <v>2075</v>
      </c>
      <c r="O1006" s="22"/>
      <c r="P1006" s="246" t="s">
        <v>933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2075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3515</v>
      </c>
      <c r="D1007" s="144" t="s">
        <v>934</v>
      </c>
      <c r="E1007" s="139" t="s">
        <v>474</v>
      </c>
      <c r="F1007" s="139" t="s">
        <v>254</v>
      </c>
      <c r="G1007" s="150">
        <v>0</v>
      </c>
      <c r="H1007" s="150">
        <v>0</v>
      </c>
      <c r="I1007" s="139" t="s">
        <v>1</v>
      </c>
      <c r="J1007" s="139" t="s">
        <v>1276</v>
      </c>
      <c r="K1007" s="146" t="s">
        <v>3528</v>
      </c>
      <c r="L1007" s="147" t="s">
        <v>4263</v>
      </c>
      <c r="M1007" s="147" t="s">
        <v>4320</v>
      </c>
      <c r="N1007" s="22" t="s">
        <v>2075</v>
      </c>
      <c r="O1007" s="22"/>
      <c r="P1007" s="246" t="s">
        <v>934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2075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3515</v>
      </c>
      <c r="D1008" s="144" t="s">
        <v>935</v>
      </c>
      <c r="E1008" s="139" t="s">
        <v>474</v>
      </c>
      <c r="F1008" s="139" t="s">
        <v>248</v>
      </c>
      <c r="G1008" s="150">
        <v>0</v>
      </c>
      <c r="H1008" s="150">
        <v>0</v>
      </c>
      <c r="I1008" s="139" t="s">
        <v>1</v>
      </c>
      <c r="J1008" s="139" t="s">
        <v>1276</v>
      </c>
      <c r="K1008" s="146" t="s">
        <v>3528</v>
      </c>
      <c r="L1008" s="147" t="s">
        <v>4263</v>
      </c>
      <c r="M1008" s="147" t="s">
        <v>4320</v>
      </c>
      <c r="N1008" s="22" t="s">
        <v>2075</v>
      </c>
      <c r="O1008" s="22"/>
      <c r="P1008" s="246" t="s">
        <v>935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2075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3515</v>
      </c>
      <c r="D1009" s="144" t="s">
        <v>936</v>
      </c>
      <c r="E1009" s="139" t="s">
        <v>474</v>
      </c>
      <c r="F1009" s="139" t="s">
        <v>249</v>
      </c>
      <c r="G1009" s="150">
        <v>0</v>
      </c>
      <c r="H1009" s="150">
        <v>0</v>
      </c>
      <c r="I1009" s="139" t="s">
        <v>1</v>
      </c>
      <c r="J1009" s="139" t="s">
        <v>1276</v>
      </c>
      <c r="K1009" s="146" t="s">
        <v>3528</v>
      </c>
      <c r="L1009" s="147" t="s">
        <v>4263</v>
      </c>
      <c r="M1009" s="147" t="s">
        <v>4320</v>
      </c>
      <c r="N1009" s="22" t="s">
        <v>2075</v>
      </c>
      <c r="O1009" s="22"/>
      <c r="P1009" s="246" t="s">
        <v>936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2075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3515</v>
      </c>
      <c r="D1010" s="144" t="s">
        <v>937</v>
      </c>
      <c r="E1010" s="139" t="s">
        <v>474</v>
      </c>
      <c r="F1010" s="139" t="s">
        <v>833</v>
      </c>
      <c r="G1010" s="150">
        <v>0</v>
      </c>
      <c r="H1010" s="150">
        <v>0</v>
      </c>
      <c r="I1010" s="139" t="s">
        <v>1</v>
      </c>
      <c r="J1010" s="139" t="s">
        <v>1276</v>
      </c>
      <c r="K1010" s="146" t="s">
        <v>3528</v>
      </c>
      <c r="L1010" s="147" t="s">
        <v>4263</v>
      </c>
      <c r="M1010" s="147" t="s">
        <v>4320</v>
      </c>
      <c r="N1010" s="22" t="s">
        <v>2075</v>
      </c>
      <c r="O1010" s="22"/>
      <c r="P1010" s="246" t="s">
        <v>937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2075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3515</v>
      </c>
      <c r="D1011" s="144" t="s">
        <v>938</v>
      </c>
      <c r="E1011" s="139" t="s">
        <v>474</v>
      </c>
      <c r="F1011" s="139" t="s">
        <v>834</v>
      </c>
      <c r="G1011" s="150">
        <v>0</v>
      </c>
      <c r="H1011" s="150">
        <v>0</v>
      </c>
      <c r="I1011" s="139" t="s">
        <v>1</v>
      </c>
      <c r="J1011" s="139" t="s">
        <v>1276</v>
      </c>
      <c r="K1011" s="146" t="s">
        <v>3528</v>
      </c>
      <c r="L1011" s="147" t="s">
        <v>4263</v>
      </c>
      <c r="M1011" s="147" t="s">
        <v>4320</v>
      </c>
      <c r="N1011" s="22" t="s">
        <v>2075</v>
      </c>
      <c r="O1011" s="22"/>
      <c r="P1011" s="246" t="s">
        <v>938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2075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3515</v>
      </c>
      <c r="D1012" s="144" t="s">
        <v>1988</v>
      </c>
      <c r="E1012" s="139" t="s">
        <v>474</v>
      </c>
      <c r="F1012" s="139" t="s">
        <v>835</v>
      </c>
      <c r="G1012" s="150">
        <v>0</v>
      </c>
      <c r="H1012" s="150">
        <v>0</v>
      </c>
      <c r="I1012" s="139" t="s">
        <v>1</v>
      </c>
      <c r="J1012" s="139" t="s">
        <v>1276</v>
      </c>
      <c r="K1012" s="146" t="s">
        <v>3528</v>
      </c>
      <c r="L1012" s="147" t="s">
        <v>4263</v>
      </c>
      <c r="M1012" s="147" t="s">
        <v>4320</v>
      </c>
      <c r="N1012" s="22" t="s">
        <v>2075</v>
      </c>
      <c r="O1012" s="22"/>
      <c r="P1012" s="246" t="s">
        <v>1988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2075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3515</v>
      </c>
      <c r="D1013" s="144" t="s">
        <v>1989</v>
      </c>
      <c r="E1013" s="139" t="s">
        <v>474</v>
      </c>
      <c r="F1013" s="139" t="s">
        <v>836</v>
      </c>
      <c r="G1013" s="150">
        <v>0</v>
      </c>
      <c r="H1013" s="150">
        <v>0</v>
      </c>
      <c r="I1013" s="139" t="s">
        <v>1</v>
      </c>
      <c r="J1013" s="139" t="s">
        <v>1276</v>
      </c>
      <c r="K1013" s="146" t="s">
        <v>3528</v>
      </c>
      <c r="L1013" s="147" t="s">
        <v>4263</v>
      </c>
      <c r="M1013" s="147" t="s">
        <v>4320</v>
      </c>
      <c r="N1013" s="22" t="s">
        <v>2075</v>
      </c>
      <c r="O1013" s="22"/>
      <c r="P1013" s="246" t="s">
        <v>1989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2075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3515</v>
      </c>
      <c r="D1014" s="144" t="s">
        <v>4630</v>
      </c>
      <c r="E1014" s="139" t="s">
        <v>474</v>
      </c>
      <c r="F1014" s="139" t="s">
        <v>4629</v>
      </c>
      <c r="G1014" s="150">
        <v>0</v>
      </c>
      <c r="H1014" s="150">
        <v>0</v>
      </c>
      <c r="I1014" s="139" t="s">
        <v>1</v>
      </c>
      <c r="J1014" s="139" t="s">
        <v>1276</v>
      </c>
      <c r="K1014" s="146" t="s">
        <v>3528</v>
      </c>
      <c r="L1014" s="147" t="s">
        <v>4263</v>
      </c>
      <c r="M1014" s="147" t="s">
        <v>4320</v>
      </c>
      <c r="N1014" s="22" t="s">
        <v>2075</v>
      </c>
      <c r="O1014" s="22"/>
      <c r="P1014" s="246" t="s">
        <v>939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2075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3515</v>
      </c>
      <c r="D1015" s="144" t="s">
        <v>7</v>
      </c>
      <c r="E1015" s="139" t="s">
        <v>1255</v>
      </c>
      <c r="F1015" s="139" t="s">
        <v>435</v>
      </c>
      <c r="G1015" s="150">
        <v>0</v>
      </c>
      <c r="H1015" s="150">
        <v>0</v>
      </c>
      <c r="I1015" s="139" t="s">
        <v>1</v>
      </c>
      <c r="J1015" s="139" t="s">
        <v>1276</v>
      </c>
      <c r="K1015" s="146" t="s">
        <v>3528</v>
      </c>
      <c r="L1015" s="147" t="s">
        <v>4263</v>
      </c>
      <c r="M1015" s="147" t="s">
        <v>4320</v>
      </c>
      <c r="N1015" s="22" t="s">
        <v>2075</v>
      </c>
      <c r="O1015" s="22"/>
      <c r="P1015" s="246" t="s">
        <v>2012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2075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4007</v>
      </c>
      <c r="D1016" s="144" t="s">
        <v>11</v>
      </c>
      <c r="E1016" s="139" t="s">
        <v>4008</v>
      </c>
      <c r="F1016" s="139" t="s">
        <v>199</v>
      </c>
      <c r="G1016" s="150">
        <v>0</v>
      </c>
      <c r="H1016" s="150">
        <v>9999</v>
      </c>
      <c r="I1016" s="139" t="s">
        <v>1</v>
      </c>
      <c r="J1016" s="139" t="s">
        <v>1276</v>
      </c>
      <c r="K1016" s="146" t="s">
        <v>3528</v>
      </c>
      <c r="L1016" s="147" t="s">
        <v>4263</v>
      </c>
      <c r="M1016" s="147" t="s">
        <v>4320</v>
      </c>
      <c r="N1016" s="22" t="s">
        <v>2075</v>
      </c>
      <c r="O1016" s="22"/>
      <c r="P1016" s="246" t="s">
        <v>4043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2075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4010</v>
      </c>
      <c r="D1017" s="144" t="s">
        <v>11</v>
      </c>
      <c r="E1017" s="139" t="s">
        <v>4009</v>
      </c>
      <c r="F1017" s="139" t="s">
        <v>199</v>
      </c>
      <c r="G1017" s="150">
        <v>0</v>
      </c>
      <c r="H1017" s="150">
        <v>9999</v>
      </c>
      <c r="I1017" s="139" t="s">
        <v>1</v>
      </c>
      <c r="J1017" s="139" t="s">
        <v>1276</v>
      </c>
      <c r="K1017" s="146" t="s">
        <v>3528</v>
      </c>
      <c r="L1017" s="147" t="s">
        <v>4263</v>
      </c>
      <c r="M1017" s="147" t="s">
        <v>4320</v>
      </c>
      <c r="N1017" s="22" t="s">
        <v>2075</v>
      </c>
      <c r="O1017" s="22"/>
      <c r="P1017" s="246" t="s">
        <v>4044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2075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4213</v>
      </c>
      <c r="D1018" s="144" t="s">
        <v>7</v>
      </c>
      <c r="E1018" s="139" t="s">
        <v>4214</v>
      </c>
      <c r="F1018" s="139" t="s">
        <v>1160</v>
      </c>
      <c r="G1018" s="150">
        <v>0</v>
      </c>
      <c r="H1018" s="150">
        <v>0</v>
      </c>
      <c r="I1018" s="139" t="s">
        <v>1</v>
      </c>
      <c r="J1018" s="139" t="s">
        <v>1276</v>
      </c>
      <c r="K1018" s="146" t="s">
        <v>3528</v>
      </c>
      <c r="L1018" s="147" t="s">
        <v>4263</v>
      </c>
      <c r="M1018" s="147" t="s">
        <v>4320</v>
      </c>
      <c r="N1018" s="22" t="s">
        <v>2075</v>
      </c>
      <c r="O1018" s="22"/>
      <c r="P1018" s="246" t="s">
        <v>4216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2075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4218</v>
      </c>
      <c r="D1019" s="144" t="s">
        <v>7</v>
      </c>
      <c r="E1019" s="139" t="s">
        <v>474</v>
      </c>
      <c r="F1019" s="139" t="s">
        <v>750</v>
      </c>
      <c r="G1019" s="150">
        <v>0</v>
      </c>
      <c r="H1019" s="150">
        <v>0</v>
      </c>
      <c r="I1019" s="139" t="s">
        <v>1</v>
      </c>
      <c r="J1019" s="139" t="s">
        <v>1276</v>
      </c>
      <c r="K1019" s="146" t="s">
        <v>3528</v>
      </c>
      <c r="L1019" s="147" t="s">
        <v>4263</v>
      </c>
      <c r="M1019" s="147" t="s">
        <v>4320</v>
      </c>
      <c r="N1019" s="22" t="s">
        <v>2075</v>
      </c>
      <c r="O1019" s="22"/>
      <c r="P1019" s="246" t="s">
        <v>4229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2075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4219</v>
      </c>
      <c r="D1020" s="144" t="s">
        <v>7</v>
      </c>
      <c r="E1020" s="139" t="s">
        <v>474</v>
      </c>
      <c r="F1020" s="139" t="s">
        <v>752</v>
      </c>
      <c r="G1020" s="150">
        <v>0</v>
      </c>
      <c r="H1020" s="150">
        <v>0</v>
      </c>
      <c r="I1020" s="139" t="s">
        <v>1</v>
      </c>
      <c r="J1020" s="139" t="s">
        <v>1276</v>
      </c>
      <c r="K1020" s="146" t="s">
        <v>3528</v>
      </c>
      <c r="L1020" s="147" t="s">
        <v>4263</v>
      </c>
      <c r="M1020" s="147" t="s">
        <v>4320</v>
      </c>
      <c r="N1020" s="22" t="s">
        <v>2075</v>
      </c>
      <c r="O1020" s="22"/>
      <c r="P1020" s="246" t="s">
        <v>4230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2075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3515</v>
      </c>
      <c r="D1021" s="144" t="s">
        <v>4220</v>
      </c>
      <c r="E1021" s="139" t="s">
        <v>474</v>
      </c>
      <c r="F1021" s="139" t="s">
        <v>4221</v>
      </c>
      <c r="G1021" s="150">
        <v>0</v>
      </c>
      <c r="H1021" s="150">
        <v>0</v>
      </c>
      <c r="I1021" s="139" t="s">
        <v>1</v>
      </c>
      <c r="J1021" s="139" t="s">
        <v>1276</v>
      </c>
      <c r="K1021" s="146" t="s">
        <v>3528</v>
      </c>
      <c r="L1021" s="147" t="s">
        <v>4263</v>
      </c>
      <c r="M1021" s="147" t="s">
        <v>4320</v>
      </c>
      <c r="N1021" s="22" t="s">
        <v>2075</v>
      </c>
      <c r="O1021" s="22"/>
      <c r="P1021" s="246" t="s">
        <v>4220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2075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3515</v>
      </c>
      <c r="D1022" s="144" t="s">
        <v>4236</v>
      </c>
      <c r="E1022" s="139" t="s">
        <v>474</v>
      </c>
      <c r="F1022" s="139" t="s">
        <v>4237</v>
      </c>
      <c r="G1022" s="150">
        <v>0</v>
      </c>
      <c r="H1022" s="150">
        <v>0</v>
      </c>
      <c r="I1022" s="139" t="s">
        <v>1</v>
      </c>
      <c r="J1022" s="139" t="s">
        <v>1276</v>
      </c>
      <c r="K1022" s="146" t="s">
        <v>3528</v>
      </c>
      <c r="L1022" s="147" t="s">
        <v>4263</v>
      </c>
      <c r="M1022" s="147" t="s">
        <v>4320</v>
      </c>
      <c r="N1022" s="22" t="s">
        <v>2075</v>
      </c>
      <c r="O1022" s="22"/>
      <c r="P1022" s="246" t="s">
        <v>4236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2075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3515</v>
      </c>
      <c r="D1023" s="144" t="s">
        <v>4259</v>
      </c>
      <c r="E1023" s="139" t="s">
        <v>474</v>
      </c>
      <c r="F1023" s="139" t="s">
        <v>5904</v>
      </c>
      <c r="G1023" s="150">
        <v>0</v>
      </c>
      <c r="H1023" s="150">
        <v>0</v>
      </c>
      <c r="I1023" s="139" t="s">
        <v>1</v>
      </c>
      <c r="J1023" s="139" t="s">
        <v>1276</v>
      </c>
      <c r="K1023" s="146" t="s">
        <v>3528</v>
      </c>
      <c r="L1023" s="147" t="s">
        <v>4263</v>
      </c>
      <c r="M1023" s="147" t="s">
        <v>4320</v>
      </c>
      <c r="N1023" s="22" t="s">
        <v>2075</v>
      </c>
      <c r="O1023" s="22"/>
      <c r="P1023" s="246" t="s">
        <v>4259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2075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3515</v>
      </c>
      <c r="D1024" s="144" t="s">
        <v>4234</v>
      </c>
      <c r="E1024" s="139" t="s">
        <v>474</v>
      </c>
      <c r="F1024" s="139" t="s">
        <v>4235</v>
      </c>
      <c r="G1024" s="150">
        <v>0</v>
      </c>
      <c r="H1024" s="150">
        <v>0</v>
      </c>
      <c r="I1024" s="139" t="s">
        <v>1</v>
      </c>
      <c r="J1024" s="139" t="s">
        <v>1276</v>
      </c>
      <c r="K1024" s="146" t="s">
        <v>3528</v>
      </c>
      <c r="L1024" s="147" t="s">
        <v>4263</v>
      </c>
      <c r="M1024" s="147" t="s">
        <v>4320</v>
      </c>
      <c r="N1024" s="22" t="s">
        <v>2075</v>
      </c>
      <c r="O1024" s="22"/>
      <c r="P1024" s="246" t="s">
        <v>4234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2075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3515</v>
      </c>
      <c r="D1025" s="144" t="s">
        <v>4266</v>
      </c>
      <c r="E1025" s="139" t="s">
        <v>474</v>
      </c>
      <c r="F1025" s="139" t="s">
        <v>4272</v>
      </c>
      <c r="G1025" s="150">
        <v>0</v>
      </c>
      <c r="H1025" s="150">
        <v>0</v>
      </c>
      <c r="I1025" s="139" t="s">
        <v>1</v>
      </c>
      <c r="J1025" s="139" t="s">
        <v>1276</v>
      </c>
      <c r="K1025" s="146" t="s">
        <v>3528</v>
      </c>
      <c r="L1025" s="147" t="s">
        <v>4263</v>
      </c>
      <c r="M1025" s="147" t="s">
        <v>4320</v>
      </c>
      <c r="N1025" s="22" t="s">
        <v>2075</v>
      </c>
      <c r="O1025" s="22"/>
      <c r="P1025" s="246" t="s">
        <v>4266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2075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4367</v>
      </c>
      <c r="D1026" s="144" t="s">
        <v>7</v>
      </c>
      <c r="E1026" s="139" t="s">
        <v>4490</v>
      </c>
      <c r="F1026" s="139" t="s">
        <v>409</v>
      </c>
      <c r="G1026" s="150">
        <v>0</v>
      </c>
      <c r="H1026" s="150">
        <v>0</v>
      </c>
      <c r="I1026" s="139" t="s">
        <v>1</v>
      </c>
      <c r="J1026" s="139" t="s">
        <v>1276</v>
      </c>
      <c r="K1026" s="146" t="s">
        <v>3528</v>
      </c>
      <c r="L1026" s="147" t="s">
        <v>4263</v>
      </c>
      <c r="M1026" s="147" t="s">
        <v>4320</v>
      </c>
      <c r="N1026" s="22" t="s">
        <v>2075</v>
      </c>
      <c r="O1026" s="22"/>
      <c r="P1026" s="246" t="s">
        <v>4364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2075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3515</v>
      </c>
      <c r="D1027" s="246" t="s">
        <v>3055</v>
      </c>
      <c r="E1027" s="139" t="s">
        <v>474</v>
      </c>
      <c r="F1027" s="139" t="s">
        <v>4491</v>
      </c>
      <c r="G1027" s="150">
        <v>0</v>
      </c>
      <c r="H1027" s="150">
        <v>0</v>
      </c>
      <c r="I1027" s="139" t="s">
        <v>1</v>
      </c>
      <c r="J1027" s="139" t="s">
        <v>1276</v>
      </c>
      <c r="K1027" s="146" t="s">
        <v>3528</v>
      </c>
      <c r="L1027" s="147" t="s">
        <v>4263</v>
      </c>
      <c r="M1027" s="147" t="s">
        <v>4320</v>
      </c>
      <c r="N1027" s="22" t="s">
        <v>2075</v>
      </c>
      <c r="O1027" s="22"/>
      <c r="P1027" s="246" t="s">
        <v>3055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2075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3515</v>
      </c>
      <c r="D1028" s="246" t="s">
        <v>3056</v>
      </c>
      <c r="E1028" s="139" t="s">
        <v>474</v>
      </c>
      <c r="F1028" s="139" t="s">
        <v>4492</v>
      </c>
      <c r="G1028" s="150">
        <v>0</v>
      </c>
      <c r="H1028" s="150">
        <v>0</v>
      </c>
      <c r="I1028" s="139" t="s">
        <v>1</v>
      </c>
      <c r="J1028" s="139" t="s">
        <v>1276</v>
      </c>
      <c r="K1028" s="146" t="s">
        <v>3528</v>
      </c>
      <c r="L1028" s="147" t="s">
        <v>4263</v>
      </c>
      <c r="M1028" s="147" t="s">
        <v>4320</v>
      </c>
      <c r="N1028" s="22" t="s">
        <v>2075</v>
      </c>
      <c r="O1028" s="22"/>
      <c r="P1028" s="246" t="s">
        <v>3056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2075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3515</v>
      </c>
      <c r="D1029" s="144" t="s">
        <v>2859</v>
      </c>
      <c r="E1029" s="139" t="s">
        <v>474</v>
      </c>
      <c r="F1029" s="139" t="s">
        <v>4493</v>
      </c>
      <c r="G1029" s="150">
        <v>0</v>
      </c>
      <c r="H1029" s="150">
        <v>0</v>
      </c>
      <c r="I1029" s="139" t="s">
        <v>1</v>
      </c>
      <c r="J1029" s="139" t="s">
        <v>1276</v>
      </c>
      <c r="K1029" s="146" t="s">
        <v>3528</v>
      </c>
      <c r="L1029" s="147" t="s">
        <v>4263</v>
      </c>
      <c r="M1029" s="147" t="s">
        <v>4320</v>
      </c>
      <c r="N1029" s="22" t="s">
        <v>2075</v>
      </c>
      <c r="O1029" s="22"/>
      <c r="P1029" s="246" t="s">
        <v>2859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2075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3515</v>
      </c>
      <c r="D1030" s="144" t="s">
        <v>2860</v>
      </c>
      <c r="E1030" s="139" t="s">
        <v>474</v>
      </c>
      <c r="F1030" s="139" t="s">
        <v>4494</v>
      </c>
      <c r="G1030" s="150">
        <v>0</v>
      </c>
      <c r="H1030" s="150">
        <v>0</v>
      </c>
      <c r="I1030" s="139" t="s">
        <v>1</v>
      </c>
      <c r="J1030" s="139" t="s">
        <v>1276</v>
      </c>
      <c r="K1030" s="146" t="s">
        <v>3528</v>
      </c>
      <c r="L1030" s="147" t="s">
        <v>4263</v>
      </c>
      <c r="M1030" s="147" t="s">
        <v>4320</v>
      </c>
      <c r="N1030" s="22" t="s">
        <v>2075</v>
      </c>
      <c r="O1030" s="22"/>
      <c r="P1030" s="246" t="s">
        <v>2860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3515</v>
      </c>
      <c r="D1031" s="144" t="s">
        <v>2861</v>
      </c>
      <c r="E1031" s="139" t="s">
        <v>474</v>
      </c>
      <c r="F1031" s="139" t="s">
        <v>4495</v>
      </c>
      <c r="G1031" s="150">
        <v>0</v>
      </c>
      <c r="H1031" s="150">
        <v>0</v>
      </c>
      <c r="I1031" s="139" t="s">
        <v>1</v>
      </c>
      <c r="J1031" s="139" t="s">
        <v>1276</v>
      </c>
      <c r="K1031" s="146" t="s">
        <v>3528</v>
      </c>
      <c r="L1031" s="147" t="s">
        <v>4263</v>
      </c>
      <c r="M1031" s="147" t="s">
        <v>4320</v>
      </c>
      <c r="N1031" s="22" t="s">
        <v>2075</v>
      </c>
      <c r="O1031" s="22"/>
      <c r="P1031" s="246" t="s">
        <v>2861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2075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3514</v>
      </c>
      <c r="D1032" s="144" t="s">
        <v>7</v>
      </c>
      <c r="E1032" s="139" t="s">
        <v>474</v>
      </c>
      <c r="F1032" s="139" t="s">
        <v>4496</v>
      </c>
      <c r="G1032" s="150">
        <v>0</v>
      </c>
      <c r="H1032" s="150">
        <v>0</v>
      </c>
      <c r="I1032" s="139" t="s">
        <v>1</v>
      </c>
      <c r="J1032" s="139" t="s">
        <v>1276</v>
      </c>
      <c r="K1032" s="146" t="s">
        <v>3528</v>
      </c>
      <c r="L1032" s="147" t="s">
        <v>4263</v>
      </c>
      <c r="M1032" s="147" t="s">
        <v>4320</v>
      </c>
      <c r="N1032" s="22" t="s">
        <v>2075</v>
      </c>
      <c r="O1032" s="22"/>
      <c r="P1032" s="246" t="s">
        <v>3057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2075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3514</v>
      </c>
      <c r="D1033" s="144" t="s">
        <v>7</v>
      </c>
      <c r="E1033" s="139" t="s">
        <v>474</v>
      </c>
      <c r="F1033" s="139" t="s">
        <v>4497</v>
      </c>
      <c r="G1033" s="150">
        <v>0</v>
      </c>
      <c r="H1033" s="150">
        <v>0</v>
      </c>
      <c r="I1033" s="139" t="s">
        <v>1</v>
      </c>
      <c r="J1033" s="139" t="s">
        <v>1276</v>
      </c>
      <c r="K1033" s="146" t="s">
        <v>3528</v>
      </c>
      <c r="L1033" s="147" t="s">
        <v>4263</v>
      </c>
      <c r="M1033" s="147" t="s">
        <v>4320</v>
      </c>
      <c r="N1033" s="22" t="s">
        <v>2075</v>
      </c>
      <c r="O1033" s="22"/>
      <c r="P1033" s="246" t="s">
        <v>3058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2075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3514</v>
      </c>
      <c r="D1034" s="144" t="s">
        <v>7</v>
      </c>
      <c r="E1034" s="139" t="s">
        <v>474</v>
      </c>
      <c r="F1034" s="139" t="s">
        <v>4498</v>
      </c>
      <c r="G1034" s="150">
        <v>0</v>
      </c>
      <c r="H1034" s="150">
        <v>0</v>
      </c>
      <c r="I1034" s="139" t="s">
        <v>1</v>
      </c>
      <c r="J1034" s="139" t="s">
        <v>1276</v>
      </c>
      <c r="K1034" s="146" t="s">
        <v>3528</v>
      </c>
      <c r="L1034" s="147" t="s">
        <v>4263</v>
      </c>
      <c r="M1034" s="147" t="s">
        <v>4320</v>
      </c>
      <c r="N1034" s="22" t="s">
        <v>2075</v>
      </c>
      <c r="O1034" s="22"/>
      <c r="P1034" s="246" t="s">
        <v>3059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2075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3514</v>
      </c>
      <c r="D1035" s="144" t="s">
        <v>7</v>
      </c>
      <c r="E1035" s="139" t="s">
        <v>474</v>
      </c>
      <c r="F1035" s="139" t="s">
        <v>4499</v>
      </c>
      <c r="G1035" s="150">
        <v>0</v>
      </c>
      <c r="H1035" s="150">
        <v>0</v>
      </c>
      <c r="I1035" s="139" t="s">
        <v>1</v>
      </c>
      <c r="J1035" s="139" t="s">
        <v>1276</v>
      </c>
      <c r="K1035" s="146" t="s">
        <v>3528</v>
      </c>
      <c r="L1035" s="147" t="s">
        <v>4263</v>
      </c>
      <c r="M1035" s="147" t="s">
        <v>4320</v>
      </c>
      <c r="N1035" s="22" t="s">
        <v>2075</v>
      </c>
      <c r="O1035" s="22"/>
      <c r="P1035" s="246" t="s">
        <v>3060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2075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3514</v>
      </c>
      <c r="D1036" s="144" t="s">
        <v>7</v>
      </c>
      <c r="E1036" s="139" t="s">
        <v>474</v>
      </c>
      <c r="F1036" s="139" t="s">
        <v>4500</v>
      </c>
      <c r="G1036" s="150">
        <v>0</v>
      </c>
      <c r="H1036" s="150">
        <v>0</v>
      </c>
      <c r="I1036" s="139" t="s">
        <v>1</v>
      </c>
      <c r="J1036" s="139" t="s">
        <v>1276</v>
      </c>
      <c r="K1036" s="146" t="s">
        <v>3528</v>
      </c>
      <c r="L1036" s="147" t="s">
        <v>4263</v>
      </c>
      <c r="M1036" s="147" t="s">
        <v>4320</v>
      </c>
      <c r="N1036" s="22" t="s">
        <v>2075</v>
      </c>
      <c r="O1036" s="22"/>
      <c r="P1036" s="246" t="s">
        <v>3061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2075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3514</v>
      </c>
      <c r="D1037" s="144" t="s">
        <v>7</v>
      </c>
      <c r="E1037" s="139" t="s">
        <v>474</v>
      </c>
      <c r="F1037" s="139" t="s">
        <v>4501</v>
      </c>
      <c r="G1037" s="150">
        <v>0</v>
      </c>
      <c r="H1037" s="150">
        <v>0</v>
      </c>
      <c r="I1037" s="139" t="s">
        <v>1</v>
      </c>
      <c r="J1037" s="139" t="s">
        <v>1276</v>
      </c>
      <c r="K1037" s="146" t="s">
        <v>3528</v>
      </c>
      <c r="L1037" s="147" t="s">
        <v>4263</v>
      </c>
      <c r="M1037" s="147" t="s">
        <v>4320</v>
      </c>
      <c r="N1037" s="22" t="s">
        <v>2075</v>
      </c>
      <c r="O1037" s="22"/>
      <c r="P1037" s="246" t="s">
        <v>3062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2075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3514</v>
      </c>
      <c r="D1038" s="144" t="s">
        <v>7</v>
      </c>
      <c r="E1038" s="139" t="s">
        <v>474</v>
      </c>
      <c r="F1038" s="139" t="s">
        <v>4502</v>
      </c>
      <c r="G1038" s="150">
        <v>0</v>
      </c>
      <c r="H1038" s="150">
        <v>0</v>
      </c>
      <c r="I1038" s="139" t="s">
        <v>1</v>
      </c>
      <c r="J1038" s="139" t="s">
        <v>1276</v>
      </c>
      <c r="K1038" s="146" t="s">
        <v>3528</v>
      </c>
      <c r="L1038" s="147" t="s">
        <v>4263</v>
      </c>
      <c r="M1038" s="147" t="s">
        <v>4320</v>
      </c>
      <c r="N1038" s="22" t="s">
        <v>2075</v>
      </c>
      <c r="O1038" s="22"/>
      <c r="P1038" s="246" t="s">
        <v>3063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2075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3514</v>
      </c>
      <c r="D1039" s="144" t="s">
        <v>7</v>
      </c>
      <c r="E1039" s="139" t="s">
        <v>474</v>
      </c>
      <c r="F1039" s="139" t="s">
        <v>4503</v>
      </c>
      <c r="G1039" s="150">
        <v>0</v>
      </c>
      <c r="H1039" s="150">
        <v>0</v>
      </c>
      <c r="I1039" s="139" t="s">
        <v>1</v>
      </c>
      <c r="J1039" s="139" t="s">
        <v>1276</v>
      </c>
      <c r="K1039" s="146" t="s">
        <v>3528</v>
      </c>
      <c r="L1039" s="147" t="s">
        <v>4263</v>
      </c>
      <c r="M1039" s="147" t="s">
        <v>4320</v>
      </c>
      <c r="N1039" s="22" t="s">
        <v>2075</v>
      </c>
      <c r="O1039" s="22"/>
      <c r="P1039" s="246" t="s">
        <v>3064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2075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3514</v>
      </c>
      <c r="D1040" s="144" t="s">
        <v>7</v>
      </c>
      <c r="E1040" s="139" t="s">
        <v>474</v>
      </c>
      <c r="F1040" s="139" t="s">
        <v>4504</v>
      </c>
      <c r="G1040" s="150">
        <v>0</v>
      </c>
      <c r="H1040" s="150">
        <v>0</v>
      </c>
      <c r="I1040" s="139" t="s">
        <v>1</v>
      </c>
      <c r="J1040" s="139" t="s">
        <v>1276</v>
      </c>
      <c r="K1040" s="146" t="s">
        <v>3528</v>
      </c>
      <c r="L1040" s="147" t="s">
        <v>4263</v>
      </c>
      <c r="M1040" s="147" t="s">
        <v>4320</v>
      </c>
      <c r="N1040" s="22" t="s">
        <v>2075</v>
      </c>
      <c r="O1040" s="22"/>
      <c r="P1040" s="246" t="s">
        <v>3065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2075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3514</v>
      </c>
      <c r="D1041" s="144" t="s">
        <v>7</v>
      </c>
      <c r="E1041" s="139" t="s">
        <v>474</v>
      </c>
      <c r="F1041" s="139" t="s">
        <v>4505</v>
      </c>
      <c r="G1041" s="150">
        <v>0</v>
      </c>
      <c r="H1041" s="150">
        <v>0</v>
      </c>
      <c r="I1041" s="139" t="s">
        <v>1</v>
      </c>
      <c r="J1041" s="139" t="s">
        <v>1276</v>
      </c>
      <c r="K1041" s="146" t="s">
        <v>3528</v>
      </c>
      <c r="L1041" s="147" t="s">
        <v>4263</v>
      </c>
      <c r="M1041" s="147" t="s">
        <v>4320</v>
      </c>
      <c r="N1041" s="22" t="s">
        <v>2075</v>
      </c>
      <c r="O1041" s="22"/>
      <c r="P1041" s="246" t="s">
        <v>3066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2075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3514</v>
      </c>
      <c r="D1042" s="144" t="s">
        <v>7</v>
      </c>
      <c r="E1042" s="139" t="s">
        <v>474</v>
      </c>
      <c r="F1042" s="139" t="s">
        <v>4506</v>
      </c>
      <c r="G1042" s="150">
        <v>0</v>
      </c>
      <c r="H1042" s="150">
        <v>0</v>
      </c>
      <c r="I1042" s="139" t="s">
        <v>1</v>
      </c>
      <c r="J1042" s="139" t="s">
        <v>1276</v>
      </c>
      <c r="K1042" s="146" t="s">
        <v>3528</v>
      </c>
      <c r="L1042" s="147" t="s">
        <v>4263</v>
      </c>
      <c r="M1042" s="147" t="s">
        <v>4320</v>
      </c>
      <c r="N1042" s="22" t="s">
        <v>2075</v>
      </c>
      <c r="O1042" s="22"/>
      <c r="P1042" s="246" t="s">
        <v>4434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2075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3514</v>
      </c>
      <c r="D1043" s="144" t="s">
        <v>7</v>
      </c>
      <c r="E1043" s="139" t="s">
        <v>474</v>
      </c>
      <c r="F1043" s="139" t="s">
        <v>4507</v>
      </c>
      <c r="G1043" s="150">
        <v>0</v>
      </c>
      <c r="H1043" s="150">
        <v>0</v>
      </c>
      <c r="I1043" s="139" t="s">
        <v>1</v>
      </c>
      <c r="J1043" s="139" t="s">
        <v>1276</v>
      </c>
      <c r="K1043" s="146" t="s">
        <v>3528</v>
      </c>
      <c r="L1043" s="147" t="s">
        <v>4263</v>
      </c>
      <c r="M1043" s="147" t="s">
        <v>4320</v>
      </c>
      <c r="N1043" s="22" t="s">
        <v>2075</v>
      </c>
      <c r="O1043" s="22"/>
      <c r="P1043" s="246" t="s">
        <v>4435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2075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3514</v>
      </c>
      <c r="D1044" s="144" t="s">
        <v>7</v>
      </c>
      <c r="E1044" s="139" t="s">
        <v>474</v>
      </c>
      <c r="F1044" s="139" t="s">
        <v>4508</v>
      </c>
      <c r="G1044" s="150">
        <v>0</v>
      </c>
      <c r="H1044" s="150">
        <v>0</v>
      </c>
      <c r="I1044" s="139" t="s">
        <v>1</v>
      </c>
      <c r="J1044" s="139" t="s">
        <v>1276</v>
      </c>
      <c r="K1044" s="146" t="s">
        <v>3528</v>
      </c>
      <c r="L1044" s="147" t="s">
        <v>4263</v>
      </c>
      <c r="M1044" s="147" t="s">
        <v>4320</v>
      </c>
      <c r="N1044" s="22" t="s">
        <v>2075</v>
      </c>
      <c r="O1044" s="22"/>
      <c r="P1044" s="246" t="s">
        <v>4436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2075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3514</v>
      </c>
      <c r="D1045" s="144" t="s">
        <v>7</v>
      </c>
      <c r="E1045" s="139" t="s">
        <v>474</v>
      </c>
      <c r="F1045" s="139" t="s">
        <v>4509</v>
      </c>
      <c r="G1045" s="150">
        <v>0</v>
      </c>
      <c r="H1045" s="150">
        <v>0</v>
      </c>
      <c r="I1045" s="139" t="s">
        <v>1</v>
      </c>
      <c r="J1045" s="139" t="s">
        <v>1276</v>
      </c>
      <c r="K1045" s="146" t="s">
        <v>3528</v>
      </c>
      <c r="L1045" s="147" t="s">
        <v>4263</v>
      </c>
      <c r="M1045" s="147" t="s">
        <v>4320</v>
      </c>
      <c r="N1045" s="22" t="s">
        <v>2075</v>
      </c>
      <c r="O1045" s="22"/>
      <c r="P1045" s="246" t="s">
        <v>4437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2075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3514</v>
      </c>
      <c r="D1046" s="144" t="s">
        <v>7</v>
      </c>
      <c r="E1046" s="139" t="s">
        <v>474</v>
      </c>
      <c r="F1046" s="139" t="s">
        <v>4510</v>
      </c>
      <c r="G1046" s="150">
        <v>0</v>
      </c>
      <c r="H1046" s="150">
        <v>0</v>
      </c>
      <c r="I1046" s="139" t="s">
        <v>1</v>
      </c>
      <c r="J1046" s="139" t="s">
        <v>1276</v>
      </c>
      <c r="K1046" s="146" t="s">
        <v>3528</v>
      </c>
      <c r="L1046" s="147" t="s">
        <v>4263</v>
      </c>
      <c r="M1046" s="147" t="s">
        <v>4320</v>
      </c>
      <c r="N1046" s="22" t="s">
        <v>2075</v>
      </c>
      <c r="O1046" s="22"/>
      <c r="P1046" s="246" t="s">
        <v>4438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2075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3514</v>
      </c>
      <c r="D1047" s="144" t="s">
        <v>7</v>
      </c>
      <c r="E1047" s="139" t="s">
        <v>474</v>
      </c>
      <c r="F1047" s="139" t="s">
        <v>4511</v>
      </c>
      <c r="G1047" s="150">
        <v>0</v>
      </c>
      <c r="H1047" s="150">
        <v>0</v>
      </c>
      <c r="I1047" s="139" t="s">
        <v>1</v>
      </c>
      <c r="J1047" s="139" t="s">
        <v>1276</v>
      </c>
      <c r="K1047" s="146" t="s">
        <v>3528</v>
      </c>
      <c r="L1047" s="147" t="s">
        <v>4263</v>
      </c>
      <c r="M1047" s="147" t="s">
        <v>4320</v>
      </c>
      <c r="N1047" s="22" t="s">
        <v>2075</v>
      </c>
      <c r="O1047" s="22"/>
      <c r="P1047" s="246" t="s">
        <v>4439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2075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3514</v>
      </c>
      <c r="D1048" s="144" t="s">
        <v>7</v>
      </c>
      <c r="E1048" s="139" t="s">
        <v>474</v>
      </c>
      <c r="F1048" s="139" t="s">
        <v>4512</v>
      </c>
      <c r="G1048" s="150">
        <v>0</v>
      </c>
      <c r="H1048" s="150">
        <v>0</v>
      </c>
      <c r="I1048" s="139" t="s">
        <v>1</v>
      </c>
      <c r="J1048" s="139" t="s">
        <v>1276</v>
      </c>
      <c r="K1048" s="146" t="s">
        <v>3528</v>
      </c>
      <c r="L1048" s="147" t="s">
        <v>4263</v>
      </c>
      <c r="M1048" s="147" t="s">
        <v>4320</v>
      </c>
      <c r="N1048" s="22" t="s">
        <v>2075</v>
      </c>
      <c r="O1048" s="22"/>
      <c r="P1048" s="246" t="s">
        <v>4440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2075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3514</v>
      </c>
      <c r="D1049" s="144" t="s">
        <v>7</v>
      </c>
      <c r="E1049" s="139" t="s">
        <v>474</v>
      </c>
      <c r="F1049" s="139" t="s">
        <v>4513</v>
      </c>
      <c r="G1049" s="150">
        <v>0</v>
      </c>
      <c r="H1049" s="150">
        <v>0</v>
      </c>
      <c r="I1049" s="139" t="s">
        <v>1</v>
      </c>
      <c r="J1049" s="139" t="s">
        <v>1276</v>
      </c>
      <c r="K1049" s="146" t="s">
        <v>3528</v>
      </c>
      <c r="L1049" s="147" t="s">
        <v>4263</v>
      </c>
      <c r="M1049" s="147" t="s">
        <v>4320</v>
      </c>
      <c r="N1049" s="22" t="s">
        <v>2075</v>
      </c>
      <c r="O1049" s="22"/>
      <c r="P1049" s="246" t="s">
        <v>4441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2075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3514</v>
      </c>
      <c r="D1050" s="144" t="s">
        <v>7</v>
      </c>
      <c r="E1050" s="139" t="s">
        <v>474</v>
      </c>
      <c r="F1050" s="139" t="s">
        <v>4514</v>
      </c>
      <c r="G1050" s="150">
        <v>0</v>
      </c>
      <c r="H1050" s="150">
        <v>0</v>
      </c>
      <c r="I1050" s="139" t="s">
        <v>1</v>
      </c>
      <c r="J1050" s="139" t="s">
        <v>1276</v>
      </c>
      <c r="K1050" s="146" t="s">
        <v>3528</v>
      </c>
      <c r="L1050" s="147" t="s">
        <v>4263</v>
      </c>
      <c r="M1050" s="147" t="s">
        <v>4320</v>
      </c>
      <c r="N1050" s="22" t="s">
        <v>2075</v>
      </c>
      <c r="O1050" s="22"/>
      <c r="P1050" s="246" t="s">
        <v>4442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2075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3514</v>
      </c>
      <c r="D1051" s="144" t="s">
        <v>7</v>
      </c>
      <c r="E1051" s="139" t="s">
        <v>474</v>
      </c>
      <c r="F1051" s="139" t="s">
        <v>4515</v>
      </c>
      <c r="G1051" s="150">
        <v>0</v>
      </c>
      <c r="H1051" s="150">
        <v>0</v>
      </c>
      <c r="I1051" s="139" t="s">
        <v>1</v>
      </c>
      <c r="J1051" s="139" t="s">
        <v>1276</v>
      </c>
      <c r="K1051" s="146" t="s">
        <v>3528</v>
      </c>
      <c r="L1051" s="147" t="s">
        <v>4263</v>
      </c>
      <c r="M1051" s="147" t="s">
        <v>4320</v>
      </c>
      <c r="N1051" s="22" t="s">
        <v>2075</v>
      </c>
      <c r="O1051" s="22"/>
      <c r="P1051" s="246" t="s">
        <v>4443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2075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3514</v>
      </c>
      <c r="D1052" s="144" t="s">
        <v>7</v>
      </c>
      <c r="E1052" s="139" t="s">
        <v>474</v>
      </c>
      <c r="F1052" s="139" t="s">
        <v>4516</v>
      </c>
      <c r="G1052" s="150">
        <v>0</v>
      </c>
      <c r="H1052" s="150">
        <v>0</v>
      </c>
      <c r="I1052" s="139" t="s">
        <v>1</v>
      </c>
      <c r="J1052" s="139" t="s">
        <v>1276</v>
      </c>
      <c r="K1052" s="146" t="s">
        <v>3528</v>
      </c>
      <c r="L1052" s="147" t="s">
        <v>4263</v>
      </c>
      <c r="M1052" s="147" t="s">
        <v>4320</v>
      </c>
      <c r="N1052" s="22" t="s">
        <v>2075</v>
      </c>
      <c r="O1052" s="22"/>
      <c r="P1052" s="246" t="s">
        <v>4444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2075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3514</v>
      </c>
      <c r="D1053" s="144" t="s">
        <v>7</v>
      </c>
      <c r="E1053" s="139" t="s">
        <v>474</v>
      </c>
      <c r="F1053" s="139" t="s">
        <v>4517</v>
      </c>
      <c r="G1053" s="150">
        <v>0</v>
      </c>
      <c r="H1053" s="150">
        <v>0</v>
      </c>
      <c r="I1053" s="139" t="s">
        <v>1</v>
      </c>
      <c r="J1053" s="139" t="s">
        <v>1276</v>
      </c>
      <c r="K1053" s="146" t="s">
        <v>3528</v>
      </c>
      <c r="L1053" s="147" t="s">
        <v>4263</v>
      </c>
      <c r="M1053" s="147" t="s">
        <v>4320</v>
      </c>
      <c r="N1053" s="22" t="s">
        <v>2075</v>
      </c>
      <c r="O1053" s="22"/>
      <c r="P1053" s="246" t="s">
        <v>4445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2075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3514</v>
      </c>
      <c r="D1054" s="144" t="s">
        <v>7</v>
      </c>
      <c r="E1054" s="139" t="s">
        <v>474</v>
      </c>
      <c r="F1054" s="139" t="s">
        <v>4518</v>
      </c>
      <c r="G1054" s="148">
        <v>0</v>
      </c>
      <c r="H1054" s="148">
        <v>0</v>
      </c>
      <c r="I1054" s="139" t="s">
        <v>1</v>
      </c>
      <c r="J1054" s="139" t="s">
        <v>1276</v>
      </c>
      <c r="K1054" s="146" t="s">
        <v>3528</v>
      </c>
      <c r="L1054" s="147" t="s">
        <v>4263</v>
      </c>
      <c r="M1054" s="147" t="s">
        <v>4320</v>
      </c>
      <c r="N1054" s="22" t="s">
        <v>2075</v>
      </c>
      <c r="O1054" s="22"/>
      <c r="P1054" s="246" t="s">
        <v>4446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2075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3514</v>
      </c>
      <c r="D1055" s="144" t="s">
        <v>7</v>
      </c>
      <c r="E1055" s="139" t="s">
        <v>474</v>
      </c>
      <c r="F1055" s="139" t="s">
        <v>4519</v>
      </c>
      <c r="G1055" s="150">
        <v>0</v>
      </c>
      <c r="H1055" s="150">
        <v>0</v>
      </c>
      <c r="I1055" s="139" t="s">
        <v>1</v>
      </c>
      <c r="J1055" s="139" t="s">
        <v>1276</v>
      </c>
      <c r="K1055" s="146" t="s">
        <v>3528</v>
      </c>
      <c r="L1055" s="147" t="s">
        <v>4263</v>
      </c>
      <c r="M1055" s="147" t="s">
        <v>4320</v>
      </c>
      <c r="N1055" s="22" t="s">
        <v>2075</v>
      </c>
      <c r="O1055" s="22"/>
      <c r="P1055" s="246" t="s">
        <v>4447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2075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3514</v>
      </c>
      <c r="D1056" s="144" t="s">
        <v>7</v>
      </c>
      <c r="E1056" s="139" t="s">
        <v>474</v>
      </c>
      <c r="F1056" s="139" t="s">
        <v>4520</v>
      </c>
      <c r="G1056" s="150">
        <v>0</v>
      </c>
      <c r="H1056" s="150">
        <v>0</v>
      </c>
      <c r="I1056" s="139" t="s">
        <v>1</v>
      </c>
      <c r="J1056" s="139" t="s">
        <v>1276</v>
      </c>
      <c r="K1056" s="146" t="s">
        <v>3528</v>
      </c>
      <c r="L1056" s="147" t="s">
        <v>4263</v>
      </c>
      <c r="M1056" s="147" t="s">
        <v>4320</v>
      </c>
      <c r="N1056" s="22" t="s">
        <v>2075</v>
      </c>
      <c r="O1056" s="22"/>
      <c r="P1056" s="246" t="s">
        <v>4448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2075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3514</v>
      </c>
      <c r="D1057" s="144" t="s">
        <v>7</v>
      </c>
      <c r="E1057" s="139" t="s">
        <v>474</v>
      </c>
      <c r="F1057" s="139" t="s">
        <v>4521</v>
      </c>
      <c r="G1057" s="150">
        <v>0</v>
      </c>
      <c r="H1057" s="150">
        <v>0</v>
      </c>
      <c r="I1057" s="139" t="s">
        <v>1</v>
      </c>
      <c r="J1057" s="139" t="s">
        <v>1276</v>
      </c>
      <c r="K1057" s="146" t="s">
        <v>3528</v>
      </c>
      <c r="L1057" s="147" t="s">
        <v>4263</v>
      </c>
      <c r="M1057" s="147" t="s">
        <v>4320</v>
      </c>
      <c r="N1057" s="22" t="s">
        <v>2075</v>
      </c>
      <c r="O1057" s="22"/>
      <c r="P1057" s="246" t="s">
        <v>4449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2075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3514</v>
      </c>
      <c r="D1058" s="144" t="s">
        <v>7</v>
      </c>
      <c r="E1058" s="139" t="s">
        <v>474</v>
      </c>
      <c r="F1058" s="139" t="s">
        <v>4522</v>
      </c>
      <c r="G1058" s="150">
        <v>0</v>
      </c>
      <c r="H1058" s="150">
        <v>0</v>
      </c>
      <c r="I1058" s="139" t="s">
        <v>1</v>
      </c>
      <c r="J1058" s="139" t="s">
        <v>1276</v>
      </c>
      <c r="K1058" s="146" t="s">
        <v>3528</v>
      </c>
      <c r="L1058" s="147" t="s">
        <v>4263</v>
      </c>
      <c r="M1058" s="147" t="s">
        <v>4320</v>
      </c>
      <c r="N1058" s="22" t="s">
        <v>2075</v>
      </c>
      <c r="O1058" s="22"/>
      <c r="P1058" s="246" t="s">
        <v>4450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2075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3514</v>
      </c>
      <c r="D1059" s="144" t="s">
        <v>7</v>
      </c>
      <c r="E1059" s="139" t="s">
        <v>474</v>
      </c>
      <c r="F1059" s="139" t="s">
        <v>4523</v>
      </c>
      <c r="G1059" s="150">
        <v>0</v>
      </c>
      <c r="H1059" s="150">
        <v>0</v>
      </c>
      <c r="I1059" s="139" t="s">
        <v>1</v>
      </c>
      <c r="J1059" s="139" t="s">
        <v>1276</v>
      </c>
      <c r="K1059" s="146" t="s">
        <v>3528</v>
      </c>
      <c r="L1059" s="147" t="s">
        <v>4263</v>
      </c>
      <c r="M1059" s="147" t="s">
        <v>4320</v>
      </c>
      <c r="N1059" s="22" t="s">
        <v>2075</v>
      </c>
      <c r="O1059" s="22"/>
      <c r="P1059" s="246" t="s">
        <v>4451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2075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3514</v>
      </c>
      <c r="D1060" s="144" t="s">
        <v>7</v>
      </c>
      <c r="E1060" s="139" t="s">
        <v>474</v>
      </c>
      <c r="F1060" s="139" t="s">
        <v>4524</v>
      </c>
      <c r="G1060" s="150">
        <v>0</v>
      </c>
      <c r="H1060" s="150">
        <v>0</v>
      </c>
      <c r="I1060" s="139" t="s">
        <v>1</v>
      </c>
      <c r="J1060" s="139" t="s">
        <v>1276</v>
      </c>
      <c r="K1060" s="146" t="s">
        <v>3528</v>
      </c>
      <c r="L1060" s="147" t="s">
        <v>4263</v>
      </c>
      <c r="M1060" s="147" t="s">
        <v>4320</v>
      </c>
      <c r="N1060" s="22" t="s">
        <v>2075</v>
      </c>
      <c r="O1060" s="22"/>
      <c r="P1060" s="246" t="s">
        <v>4452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2075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3515</v>
      </c>
      <c r="D1061" s="144" t="s">
        <v>2862</v>
      </c>
      <c r="E1061" s="139" t="s">
        <v>474</v>
      </c>
      <c r="F1061" s="139" t="s">
        <v>4525</v>
      </c>
      <c r="G1061" s="150">
        <v>0</v>
      </c>
      <c r="H1061" s="150">
        <v>0</v>
      </c>
      <c r="I1061" s="139" t="s">
        <v>1</v>
      </c>
      <c r="J1061" s="139" t="s">
        <v>1276</v>
      </c>
      <c r="K1061" s="146" t="s">
        <v>3528</v>
      </c>
      <c r="L1061" s="147" t="s">
        <v>4263</v>
      </c>
      <c r="M1061" s="147" t="s">
        <v>4320</v>
      </c>
      <c r="N1061" s="22" t="s">
        <v>2075</v>
      </c>
      <c r="O1061" s="22"/>
      <c r="P1061" s="246" t="s">
        <v>2862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2075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3514</v>
      </c>
      <c r="D1062" s="144" t="s">
        <v>7</v>
      </c>
      <c r="E1062" s="139" t="s">
        <v>474</v>
      </c>
      <c r="F1062" s="139" t="s">
        <v>4526</v>
      </c>
      <c r="G1062" s="150">
        <v>0</v>
      </c>
      <c r="H1062" s="150">
        <v>0</v>
      </c>
      <c r="I1062" s="139" t="s">
        <v>1</v>
      </c>
      <c r="J1062" s="139" t="s">
        <v>1276</v>
      </c>
      <c r="K1062" s="146" t="s">
        <v>3528</v>
      </c>
      <c r="L1062" s="147" t="s">
        <v>4263</v>
      </c>
      <c r="M1062" s="147" t="s">
        <v>4320</v>
      </c>
      <c r="N1062" s="22" t="s">
        <v>2075</v>
      </c>
      <c r="O1062" s="22"/>
      <c r="P1062" s="246" t="s">
        <v>4453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2075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3514</v>
      </c>
      <c r="D1063" s="144" t="s">
        <v>7</v>
      </c>
      <c r="E1063" s="139" t="s">
        <v>474</v>
      </c>
      <c r="F1063" s="139" t="s">
        <v>4527</v>
      </c>
      <c r="G1063" s="150">
        <v>0</v>
      </c>
      <c r="H1063" s="150">
        <v>0</v>
      </c>
      <c r="I1063" s="139" t="s">
        <v>1</v>
      </c>
      <c r="J1063" s="139" t="s">
        <v>1276</v>
      </c>
      <c r="K1063" s="146" t="s">
        <v>3528</v>
      </c>
      <c r="L1063" s="147" t="s">
        <v>4263</v>
      </c>
      <c r="M1063" s="147" t="s">
        <v>4320</v>
      </c>
      <c r="N1063" s="22" t="s">
        <v>2075</v>
      </c>
      <c r="O1063" s="22"/>
      <c r="P1063" s="246" t="s">
        <v>4454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2075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3514</v>
      </c>
      <c r="D1064" s="144" t="s">
        <v>7</v>
      </c>
      <c r="E1064" s="139" t="s">
        <v>474</v>
      </c>
      <c r="F1064" s="139" t="s">
        <v>4528</v>
      </c>
      <c r="G1064" s="150">
        <v>0</v>
      </c>
      <c r="H1064" s="150">
        <v>0</v>
      </c>
      <c r="I1064" s="139" t="s">
        <v>1</v>
      </c>
      <c r="J1064" s="139" t="s">
        <v>1276</v>
      </c>
      <c r="K1064" s="146" t="s">
        <v>3528</v>
      </c>
      <c r="L1064" s="147" t="s">
        <v>4263</v>
      </c>
      <c r="M1064" s="147" t="s">
        <v>4320</v>
      </c>
      <c r="N1064" s="22" t="s">
        <v>2075</v>
      </c>
      <c r="O1064" s="22"/>
      <c r="P1064" s="246" t="s">
        <v>4455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2075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3514</v>
      </c>
      <c r="D1065" s="144" t="s">
        <v>7</v>
      </c>
      <c r="E1065" s="139" t="s">
        <v>474</v>
      </c>
      <c r="F1065" s="139" t="s">
        <v>4529</v>
      </c>
      <c r="G1065" s="150">
        <v>0</v>
      </c>
      <c r="H1065" s="150">
        <v>0</v>
      </c>
      <c r="I1065" s="139" t="s">
        <v>1</v>
      </c>
      <c r="J1065" s="139" t="s">
        <v>1276</v>
      </c>
      <c r="K1065" s="146" t="s">
        <v>3528</v>
      </c>
      <c r="L1065" s="147" t="s">
        <v>4263</v>
      </c>
      <c r="M1065" s="147" t="s">
        <v>4320</v>
      </c>
      <c r="N1065" s="22" t="s">
        <v>2075</v>
      </c>
      <c r="O1065" s="22"/>
      <c r="P1065" s="246" t="s">
        <v>4456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2075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3514</v>
      </c>
      <c r="D1066" s="144" t="s">
        <v>7</v>
      </c>
      <c r="E1066" s="139" t="s">
        <v>474</v>
      </c>
      <c r="F1066" s="139" t="s">
        <v>4530</v>
      </c>
      <c r="G1066" s="150">
        <v>0</v>
      </c>
      <c r="H1066" s="150">
        <v>0</v>
      </c>
      <c r="I1066" s="139" t="s">
        <v>1</v>
      </c>
      <c r="J1066" s="139" t="s">
        <v>1276</v>
      </c>
      <c r="K1066" s="146" t="s">
        <v>3528</v>
      </c>
      <c r="L1066" s="147" t="s">
        <v>4263</v>
      </c>
      <c r="M1066" s="147" t="s">
        <v>4320</v>
      </c>
      <c r="N1066" s="22" t="s">
        <v>2075</v>
      </c>
      <c r="O1066" s="22"/>
      <c r="P1066" s="246" t="s">
        <v>4457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2075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3514</v>
      </c>
      <c r="D1067" s="144" t="s">
        <v>7</v>
      </c>
      <c r="E1067" s="139" t="s">
        <v>474</v>
      </c>
      <c r="F1067" s="140" t="s">
        <v>4531</v>
      </c>
      <c r="G1067" s="149">
        <v>0</v>
      </c>
      <c r="H1067" s="149">
        <v>0</v>
      </c>
      <c r="I1067" s="139" t="s">
        <v>1</v>
      </c>
      <c r="J1067" s="139" t="s">
        <v>1276</v>
      </c>
      <c r="K1067" s="146" t="s">
        <v>3528</v>
      </c>
      <c r="L1067" s="147" t="s">
        <v>4263</v>
      </c>
      <c r="M1067" s="147" t="s">
        <v>4320</v>
      </c>
      <c r="N1067" s="22" t="s">
        <v>2075</v>
      </c>
      <c r="O1067" s="11"/>
      <c r="P1067" s="246" t="s">
        <v>4458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2075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3514</v>
      </c>
      <c r="D1068" s="144" t="s">
        <v>7</v>
      </c>
      <c r="E1068" s="139" t="s">
        <v>474</v>
      </c>
      <c r="F1068" s="139" t="s">
        <v>4532</v>
      </c>
      <c r="G1068" s="148">
        <v>0</v>
      </c>
      <c r="H1068" s="148">
        <v>0</v>
      </c>
      <c r="I1068" s="139" t="s">
        <v>1</v>
      </c>
      <c r="J1068" s="139" t="s">
        <v>1276</v>
      </c>
      <c r="K1068" s="146" t="s">
        <v>3528</v>
      </c>
      <c r="L1068" s="147" t="s">
        <v>4263</v>
      </c>
      <c r="M1068" s="147" t="s">
        <v>4320</v>
      </c>
      <c r="N1068" s="22" t="s">
        <v>2075</v>
      </c>
      <c r="O1068" s="22"/>
      <c r="P1068" s="246" t="s">
        <v>3067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2075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3514</v>
      </c>
      <c r="D1069" s="144" t="s">
        <v>7</v>
      </c>
      <c r="E1069" s="139" t="s">
        <v>474</v>
      </c>
      <c r="F1069" s="139" t="s">
        <v>4533</v>
      </c>
      <c r="G1069" s="150">
        <v>0</v>
      </c>
      <c r="H1069" s="150">
        <v>0</v>
      </c>
      <c r="I1069" s="139" t="s">
        <v>1</v>
      </c>
      <c r="J1069" s="139" t="s">
        <v>1276</v>
      </c>
      <c r="K1069" s="146" t="s">
        <v>3528</v>
      </c>
      <c r="L1069" s="147" t="s">
        <v>4263</v>
      </c>
      <c r="M1069" s="147" t="s">
        <v>4320</v>
      </c>
      <c r="N1069" s="22" t="s">
        <v>2075</v>
      </c>
      <c r="O1069" s="22"/>
      <c r="P1069" s="246" t="s">
        <v>4459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2075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3514</v>
      </c>
      <c r="D1070" s="144" t="s">
        <v>7</v>
      </c>
      <c r="E1070" s="139" t="s">
        <v>474</v>
      </c>
      <c r="F1070" s="140" t="s">
        <v>4534</v>
      </c>
      <c r="G1070" s="149">
        <v>0</v>
      </c>
      <c r="H1070" s="149">
        <v>0</v>
      </c>
      <c r="I1070" s="139" t="s">
        <v>1</v>
      </c>
      <c r="J1070" s="139" t="s">
        <v>1276</v>
      </c>
      <c r="K1070" s="146" t="s">
        <v>3528</v>
      </c>
      <c r="L1070" s="147" t="s">
        <v>4263</v>
      </c>
      <c r="M1070" s="147" t="s">
        <v>4320</v>
      </c>
      <c r="N1070" s="22" t="s">
        <v>2075</v>
      </c>
      <c r="O1070" s="11"/>
      <c r="P1070" s="246" t="s">
        <v>4460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2075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3514</v>
      </c>
      <c r="D1071" s="144" t="s">
        <v>7</v>
      </c>
      <c r="E1071" s="139" t="s">
        <v>474</v>
      </c>
      <c r="F1071" s="139" t="s">
        <v>4535</v>
      </c>
      <c r="G1071" s="148">
        <v>0</v>
      </c>
      <c r="H1071" s="148">
        <v>0</v>
      </c>
      <c r="I1071" s="139" t="s">
        <v>1</v>
      </c>
      <c r="J1071" s="139" t="s">
        <v>1276</v>
      </c>
      <c r="K1071" s="146" t="s">
        <v>3528</v>
      </c>
      <c r="L1071" s="147" t="s">
        <v>4263</v>
      </c>
      <c r="M1071" s="147" t="s">
        <v>4320</v>
      </c>
      <c r="N1071" s="22" t="s">
        <v>2075</v>
      </c>
      <c r="O1071" s="22"/>
      <c r="P1071" s="246" t="s">
        <v>4461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2075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3514</v>
      </c>
      <c r="D1072" s="144" t="s">
        <v>7</v>
      </c>
      <c r="E1072" s="139" t="s">
        <v>474</v>
      </c>
      <c r="F1072" s="139" t="s">
        <v>4536</v>
      </c>
      <c r="G1072" s="150">
        <v>0</v>
      </c>
      <c r="H1072" s="150">
        <v>0</v>
      </c>
      <c r="I1072" s="139" t="s">
        <v>1</v>
      </c>
      <c r="J1072" s="139" t="s">
        <v>1276</v>
      </c>
      <c r="K1072" s="146" t="s">
        <v>3528</v>
      </c>
      <c r="L1072" s="147" t="s">
        <v>4263</v>
      </c>
      <c r="M1072" s="147" t="s">
        <v>4320</v>
      </c>
      <c r="N1072" s="22" t="s">
        <v>2075</v>
      </c>
      <c r="O1072" s="22"/>
      <c r="P1072" s="246" t="s">
        <v>4462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2075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3514</v>
      </c>
      <c r="D1073" s="144" t="s">
        <v>7</v>
      </c>
      <c r="E1073" s="139" t="s">
        <v>474</v>
      </c>
      <c r="F1073" s="139" t="s">
        <v>4537</v>
      </c>
      <c r="G1073" s="150">
        <v>0</v>
      </c>
      <c r="H1073" s="150">
        <v>0</v>
      </c>
      <c r="I1073" s="139" t="s">
        <v>1</v>
      </c>
      <c r="J1073" s="139" t="s">
        <v>1276</v>
      </c>
      <c r="K1073" s="146" t="s">
        <v>3528</v>
      </c>
      <c r="L1073" s="147" t="s">
        <v>4263</v>
      </c>
      <c r="M1073" s="147" t="s">
        <v>4320</v>
      </c>
      <c r="N1073" s="22" t="s">
        <v>2075</v>
      </c>
      <c r="O1073" s="22"/>
      <c r="P1073" s="246" t="s">
        <v>3068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2075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3514</v>
      </c>
      <c r="D1074" s="144" t="s">
        <v>7</v>
      </c>
      <c r="E1074" s="139" t="s">
        <v>474</v>
      </c>
      <c r="F1074" s="139" t="s">
        <v>4538</v>
      </c>
      <c r="G1074" s="150">
        <v>0</v>
      </c>
      <c r="H1074" s="150">
        <v>0</v>
      </c>
      <c r="I1074" s="139" t="s">
        <v>1</v>
      </c>
      <c r="J1074" s="139" t="s">
        <v>1276</v>
      </c>
      <c r="K1074" s="146" t="s">
        <v>3528</v>
      </c>
      <c r="L1074" s="147" t="s">
        <v>4263</v>
      </c>
      <c r="M1074" s="147" t="s">
        <v>4320</v>
      </c>
      <c r="N1074" s="22" t="s">
        <v>2075</v>
      </c>
      <c r="O1074" s="22"/>
      <c r="P1074" s="246" t="s">
        <v>3069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3514</v>
      </c>
      <c r="D1075" s="144" t="s">
        <v>7</v>
      </c>
      <c r="E1075" s="139" t="s">
        <v>474</v>
      </c>
      <c r="F1075" s="139" t="s">
        <v>4539</v>
      </c>
      <c r="G1075" s="150">
        <v>0</v>
      </c>
      <c r="H1075" s="150">
        <v>0</v>
      </c>
      <c r="I1075" s="139" t="s">
        <v>1</v>
      </c>
      <c r="J1075" s="139" t="s">
        <v>1276</v>
      </c>
      <c r="K1075" s="146" t="s">
        <v>3528</v>
      </c>
      <c r="L1075" s="147" t="s">
        <v>4263</v>
      </c>
      <c r="M1075" s="147" t="s">
        <v>4320</v>
      </c>
      <c r="N1075" s="22" t="s">
        <v>2075</v>
      </c>
      <c r="O1075" s="22"/>
      <c r="P1075" s="246" t="s">
        <v>3070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3514</v>
      </c>
      <c r="D1076" s="144" t="s">
        <v>7</v>
      </c>
      <c r="E1076" s="139" t="s">
        <v>474</v>
      </c>
      <c r="F1076" s="139" t="s">
        <v>4540</v>
      </c>
      <c r="G1076" s="150">
        <v>0</v>
      </c>
      <c r="H1076" s="150">
        <v>0</v>
      </c>
      <c r="I1076" s="139" t="s">
        <v>1</v>
      </c>
      <c r="J1076" s="139" t="s">
        <v>1276</v>
      </c>
      <c r="K1076" s="146" t="s">
        <v>3528</v>
      </c>
      <c r="L1076" s="147" t="s">
        <v>4263</v>
      </c>
      <c r="M1076" s="147" t="s">
        <v>4320</v>
      </c>
      <c r="N1076" s="22" t="s">
        <v>2075</v>
      </c>
      <c r="O1076" s="22"/>
      <c r="P1076" s="246" t="s">
        <v>4463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2075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3514</v>
      </c>
      <c r="D1077" s="144" t="s">
        <v>7</v>
      </c>
      <c r="E1077" s="139" t="s">
        <v>474</v>
      </c>
      <c r="F1077" s="139" t="s">
        <v>4541</v>
      </c>
      <c r="G1077" s="150">
        <v>0</v>
      </c>
      <c r="H1077" s="150">
        <v>0</v>
      </c>
      <c r="I1077" s="139" t="s">
        <v>1</v>
      </c>
      <c r="J1077" s="139" t="s">
        <v>1276</v>
      </c>
      <c r="K1077" s="146" t="s">
        <v>3528</v>
      </c>
      <c r="L1077" s="147" t="s">
        <v>4263</v>
      </c>
      <c r="M1077" s="147" t="s">
        <v>4320</v>
      </c>
      <c r="N1077" s="22" t="s">
        <v>2075</v>
      </c>
      <c r="O1077" s="22"/>
      <c r="P1077" s="246" t="s">
        <v>4464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3514</v>
      </c>
      <c r="D1078" s="144" t="s">
        <v>7</v>
      </c>
      <c r="E1078" s="139" t="s">
        <v>474</v>
      </c>
      <c r="F1078" s="139" t="s">
        <v>4542</v>
      </c>
      <c r="G1078" s="150">
        <v>0</v>
      </c>
      <c r="H1078" s="150">
        <v>0</v>
      </c>
      <c r="I1078" s="139" t="s">
        <v>1</v>
      </c>
      <c r="J1078" s="139" t="s">
        <v>1276</v>
      </c>
      <c r="K1078" s="146" t="s">
        <v>3528</v>
      </c>
      <c r="L1078" s="147" t="s">
        <v>4263</v>
      </c>
      <c r="M1078" s="147" t="s">
        <v>4320</v>
      </c>
      <c r="N1078" s="22" t="s">
        <v>2075</v>
      </c>
      <c r="O1078" s="22"/>
      <c r="P1078" s="246" t="s">
        <v>4465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2075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3514</v>
      </c>
      <c r="D1079" s="144" t="s">
        <v>7</v>
      </c>
      <c r="E1079" s="139" t="s">
        <v>474</v>
      </c>
      <c r="F1079" s="139" t="s">
        <v>4543</v>
      </c>
      <c r="G1079" s="150">
        <v>0</v>
      </c>
      <c r="H1079" s="150">
        <v>0</v>
      </c>
      <c r="I1079" s="139" t="s">
        <v>1</v>
      </c>
      <c r="J1079" s="139" t="s">
        <v>1276</v>
      </c>
      <c r="K1079" s="146" t="s">
        <v>3528</v>
      </c>
      <c r="L1079" s="147" t="s">
        <v>4263</v>
      </c>
      <c r="M1079" s="147" t="s">
        <v>4320</v>
      </c>
      <c r="N1079" s="22" t="s">
        <v>2075</v>
      </c>
      <c r="O1079" s="22"/>
      <c r="P1079" s="246" t="s">
        <v>4466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2075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3514</v>
      </c>
      <c r="D1080" s="144" t="s">
        <v>7</v>
      </c>
      <c r="E1080" s="139" t="s">
        <v>474</v>
      </c>
      <c r="F1080" s="139" t="s">
        <v>4544</v>
      </c>
      <c r="G1080" s="150">
        <v>0</v>
      </c>
      <c r="H1080" s="150">
        <v>0</v>
      </c>
      <c r="I1080" s="139" t="s">
        <v>1</v>
      </c>
      <c r="J1080" s="139" t="s">
        <v>1276</v>
      </c>
      <c r="K1080" s="146" t="s">
        <v>3528</v>
      </c>
      <c r="L1080" s="147" t="s">
        <v>4263</v>
      </c>
      <c r="M1080" s="147" t="s">
        <v>4320</v>
      </c>
      <c r="N1080" s="22" t="s">
        <v>2075</v>
      </c>
      <c r="O1080" s="22"/>
      <c r="P1080" s="246" t="s">
        <v>4467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2075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3514</v>
      </c>
      <c r="D1081" s="144" t="s">
        <v>7</v>
      </c>
      <c r="E1081" s="139" t="s">
        <v>474</v>
      </c>
      <c r="F1081" s="139" t="s">
        <v>4545</v>
      </c>
      <c r="G1081" s="150">
        <v>0</v>
      </c>
      <c r="H1081" s="150">
        <v>0</v>
      </c>
      <c r="I1081" s="139" t="s">
        <v>1</v>
      </c>
      <c r="J1081" s="139" t="s">
        <v>1276</v>
      </c>
      <c r="K1081" s="146" t="s">
        <v>3528</v>
      </c>
      <c r="L1081" s="147" t="s">
        <v>4263</v>
      </c>
      <c r="M1081" s="147" t="s">
        <v>4320</v>
      </c>
      <c r="N1081" s="22" t="s">
        <v>2075</v>
      </c>
      <c r="O1081" s="22"/>
      <c r="P1081" s="246" t="s">
        <v>4468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2075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3514</v>
      </c>
      <c r="D1082" s="144" t="s">
        <v>7</v>
      </c>
      <c r="E1082" s="139" t="s">
        <v>474</v>
      </c>
      <c r="F1082" s="139" t="s">
        <v>4546</v>
      </c>
      <c r="G1082" s="150">
        <v>0</v>
      </c>
      <c r="H1082" s="150">
        <v>0</v>
      </c>
      <c r="I1082" s="139" t="s">
        <v>1</v>
      </c>
      <c r="J1082" s="139" t="s">
        <v>1276</v>
      </c>
      <c r="K1082" s="146" t="s">
        <v>3528</v>
      </c>
      <c r="L1082" s="147" t="s">
        <v>4263</v>
      </c>
      <c r="M1082" s="147" t="s">
        <v>4320</v>
      </c>
      <c r="N1082" s="22" t="s">
        <v>2075</v>
      </c>
      <c r="O1082" s="22"/>
      <c r="P1082" s="246" t="s">
        <v>4469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2075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3514</v>
      </c>
      <c r="D1083" s="144" t="s">
        <v>7</v>
      </c>
      <c r="E1083" s="139" t="s">
        <v>474</v>
      </c>
      <c r="F1083" s="139" t="s">
        <v>4547</v>
      </c>
      <c r="G1083" s="150">
        <v>0</v>
      </c>
      <c r="H1083" s="150">
        <v>0</v>
      </c>
      <c r="I1083" s="139" t="s">
        <v>1</v>
      </c>
      <c r="J1083" s="139" t="s">
        <v>1276</v>
      </c>
      <c r="K1083" s="146" t="s">
        <v>3528</v>
      </c>
      <c r="L1083" s="147" t="s">
        <v>4263</v>
      </c>
      <c r="M1083" s="147" t="s">
        <v>4320</v>
      </c>
      <c r="N1083" s="22" t="s">
        <v>2075</v>
      </c>
      <c r="O1083" s="22"/>
      <c r="P1083" s="246" t="s">
        <v>4470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2075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3514</v>
      </c>
      <c r="D1084" s="144" t="s">
        <v>7</v>
      </c>
      <c r="E1084" s="139" t="s">
        <v>474</v>
      </c>
      <c r="F1084" s="139" t="s">
        <v>4548</v>
      </c>
      <c r="G1084" s="150">
        <v>0</v>
      </c>
      <c r="H1084" s="150">
        <v>0</v>
      </c>
      <c r="I1084" s="139" t="s">
        <v>1</v>
      </c>
      <c r="J1084" s="139" t="s">
        <v>1276</v>
      </c>
      <c r="K1084" s="146" t="s">
        <v>3528</v>
      </c>
      <c r="L1084" s="147" t="s">
        <v>4263</v>
      </c>
      <c r="M1084" s="147" t="s">
        <v>4320</v>
      </c>
      <c r="N1084" s="22" t="s">
        <v>2075</v>
      </c>
      <c r="O1084" s="22"/>
      <c r="P1084" s="246" t="s">
        <v>4471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2075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3514</v>
      </c>
      <c r="D1085" s="144" t="s">
        <v>7</v>
      </c>
      <c r="E1085" s="139" t="s">
        <v>474</v>
      </c>
      <c r="F1085" s="139" t="s">
        <v>4549</v>
      </c>
      <c r="G1085" s="150">
        <v>0</v>
      </c>
      <c r="H1085" s="150">
        <v>0</v>
      </c>
      <c r="I1085" s="139" t="s">
        <v>1</v>
      </c>
      <c r="J1085" s="139" t="s">
        <v>1276</v>
      </c>
      <c r="K1085" s="146" t="s">
        <v>3528</v>
      </c>
      <c r="L1085" s="147" t="s">
        <v>4263</v>
      </c>
      <c r="M1085" s="147" t="s">
        <v>4320</v>
      </c>
      <c r="N1085" s="22" t="s">
        <v>2075</v>
      </c>
      <c r="O1085" s="22"/>
      <c r="P1085" s="246" t="s">
        <v>3071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2075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3514</v>
      </c>
      <c r="D1086" s="144" t="s">
        <v>7</v>
      </c>
      <c r="E1086" s="139" t="s">
        <v>474</v>
      </c>
      <c r="F1086" s="139" t="s">
        <v>4550</v>
      </c>
      <c r="G1086" s="150">
        <v>0</v>
      </c>
      <c r="H1086" s="150">
        <v>0</v>
      </c>
      <c r="I1086" s="139" t="s">
        <v>1</v>
      </c>
      <c r="J1086" s="139" t="s">
        <v>1276</v>
      </c>
      <c r="K1086" s="146" t="s">
        <v>3528</v>
      </c>
      <c r="L1086" s="147" t="s">
        <v>4263</v>
      </c>
      <c r="M1086" s="147" t="s">
        <v>4320</v>
      </c>
      <c r="N1086" s="22" t="s">
        <v>2075</v>
      </c>
      <c r="O1086" s="22"/>
      <c r="P1086" s="246" t="s">
        <v>4472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2075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3514</v>
      </c>
      <c r="D1087" s="144" t="s">
        <v>7</v>
      </c>
      <c r="E1087" s="139" t="s">
        <v>474</v>
      </c>
      <c r="F1087" s="139" t="s">
        <v>4551</v>
      </c>
      <c r="G1087" s="150">
        <v>0</v>
      </c>
      <c r="H1087" s="150">
        <v>0</v>
      </c>
      <c r="I1087" s="139" t="s">
        <v>1</v>
      </c>
      <c r="J1087" s="139" t="s">
        <v>1276</v>
      </c>
      <c r="K1087" s="146" t="s">
        <v>3528</v>
      </c>
      <c r="L1087" s="147" t="s">
        <v>4263</v>
      </c>
      <c r="M1087" s="147" t="s">
        <v>4320</v>
      </c>
      <c r="N1087" s="22" t="s">
        <v>2075</v>
      </c>
      <c r="O1087" s="22"/>
      <c r="P1087" s="246" t="s">
        <v>4473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2075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3514</v>
      </c>
      <c r="D1088" s="144" t="s">
        <v>7</v>
      </c>
      <c r="E1088" s="139" t="s">
        <v>474</v>
      </c>
      <c r="F1088" s="139" t="s">
        <v>4552</v>
      </c>
      <c r="G1088" s="150">
        <v>0</v>
      </c>
      <c r="H1088" s="150">
        <v>0</v>
      </c>
      <c r="I1088" s="139" t="s">
        <v>1</v>
      </c>
      <c r="J1088" s="139" t="s">
        <v>1276</v>
      </c>
      <c r="K1088" s="146" t="s">
        <v>3528</v>
      </c>
      <c r="L1088" s="147" t="s">
        <v>4263</v>
      </c>
      <c r="M1088" s="147" t="s">
        <v>4320</v>
      </c>
      <c r="N1088" s="22" t="s">
        <v>2075</v>
      </c>
      <c r="O1088" s="22"/>
      <c r="P1088" s="246" t="s">
        <v>4474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2075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3514</v>
      </c>
      <c r="D1089" s="144" t="s">
        <v>7</v>
      </c>
      <c r="E1089" s="139" t="s">
        <v>474</v>
      </c>
      <c r="F1089" s="139" t="s">
        <v>4553</v>
      </c>
      <c r="G1089" s="150">
        <v>0</v>
      </c>
      <c r="H1089" s="150">
        <v>0</v>
      </c>
      <c r="I1089" s="139" t="s">
        <v>1</v>
      </c>
      <c r="J1089" s="139" t="s">
        <v>1276</v>
      </c>
      <c r="K1089" s="146" t="s">
        <v>3528</v>
      </c>
      <c r="L1089" s="147" t="s">
        <v>4263</v>
      </c>
      <c r="M1089" s="147" t="s">
        <v>4320</v>
      </c>
      <c r="N1089" s="22" t="s">
        <v>2075</v>
      </c>
      <c r="O1089" s="22"/>
      <c r="P1089" s="246" t="s">
        <v>4475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2075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3514</v>
      </c>
      <c r="D1090" s="144" t="s">
        <v>7</v>
      </c>
      <c r="E1090" s="139" t="s">
        <v>474</v>
      </c>
      <c r="F1090" s="139" t="s">
        <v>4554</v>
      </c>
      <c r="G1090" s="150">
        <v>0</v>
      </c>
      <c r="H1090" s="150">
        <v>0</v>
      </c>
      <c r="I1090" s="139" t="s">
        <v>1</v>
      </c>
      <c r="J1090" s="139" t="s">
        <v>1276</v>
      </c>
      <c r="K1090" s="146" t="s">
        <v>3528</v>
      </c>
      <c r="L1090" s="147" t="s">
        <v>4263</v>
      </c>
      <c r="M1090" s="147" t="s">
        <v>4320</v>
      </c>
      <c r="N1090" s="22" t="s">
        <v>2075</v>
      </c>
      <c r="O1090" s="22"/>
      <c r="P1090" s="246" t="s">
        <v>4476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2075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3514</v>
      </c>
      <c r="D1091" s="144" t="s">
        <v>7</v>
      </c>
      <c r="E1091" s="139" t="s">
        <v>474</v>
      </c>
      <c r="F1091" s="139" t="s">
        <v>4555</v>
      </c>
      <c r="G1091" s="150">
        <v>0</v>
      </c>
      <c r="H1091" s="150">
        <v>0</v>
      </c>
      <c r="I1091" s="139" t="s">
        <v>1</v>
      </c>
      <c r="J1091" s="139" t="s">
        <v>1276</v>
      </c>
      <c r="K1091" s="146" t="s">
        <v>3528</v>
      </c>
      <c r="L1091" s="147" t="s">
        <v>4263</v>
      </c>
      <c r="M1091" s="147" t="s">
        <v>4320</v>
      </c>
      <c r="N1091" s="22" t="s">
        <v>2075</v>
      </c>
      <c r="O1091" s="22"/>
      <c r="P1091" s="246" t="s">
        <v>3072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2075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3514</v>
      </c>
      <c r="D1092" s="144" t="s">
        <v>7</v>
      </c>
      <c r="E1092" s="139" t="s">
        <v>474</v>
      </c>
      <c r="F1092" s="140" t="s">
        <v>4556</v>
      </c>
      <c r="G1092" s="149">
        <v>0</v>
      </c>
      <c r="H1092" s="149">
        <v>0</v>
      </c>
      <c r="I1092" s="139" t="s">
        <v>1</v>
      </c>
      <c r="J1092" s="139" t="s">
        <v>1276</v>
      </c>
      <c r="K1092" s="146" t="s">
        <v>3528</v>
      </c>
      <c r="L1092" s="147" t="s">
        <v>4263</v>
      </c>
      <c r="M1092" s="147" t="s">
        <v>4320</v>
      </c>
      <c r="N1092" s="22" t="s">
        <v>2075</v>
      </c>
      <c r="O1092" s="11"/>
      <c r="P1092" s="246" t="s">
        <v>4477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2075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3514</v>
      </c>
      <c r="D1093" s="144" t="s">
        <v>7</v>
      </c>
      <c r="E1093" s="139" t="s">
        <v>474</v>
      </c>
      <c r="F1093" s="140" t="s">
        <v>4557</v>
      </c>
      <c r="G1093" s="149">
        <v>0</v>
      </c>
      <c r="H1093" s="149">
        <v>0</v>
      </c>
      <c r="I1093" s="139" t="s">
        <v>1</v>
      </c>
      <c r="J1093" s="139" t="s">
        <v>1276</v>
      </c>
      <c r="K1093" s="146" t="s">
        <v>3528</v>
      </c>
      <c r="L1093" s="147" t="s">
        <v>4263</v>
      </c>
      <c r="M1093" s="147" t="s">
        <v>4320</v>
      </c>
      <c r="N1093" s="22" t="s">
        <v>2075</v>
      </c>
      <c r="O1093" s="11"/>
      <c r="P1093" s="246" t="s">
        <v>4478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2075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3514</v>
      </c>
      <c r="D1094" s="144" t="s">
        <v>7</v>
      </c>
      <c r="E1094" s="139" t="s">
        <v>474</v>
      </c>
      <c r="F1094" s="139" t="s">
        <v>4558</v>
      </c>
      <c r="G1094" s="148">
        <v>0</v>
      </c>
      <c r="H1094" s="148">
        <v>0</v>
      </c>
      <c r="I1094" s="139" t="s">
        <v>1</v>
      </c>
      <c r="J1094" s="139" t="s">
        <v>1276</v>
      </c>
      <c r="K1094" s="146" t="s">
        <v>3528</v>
      </c>
      <c r="L1094" s="147" t="s">
        <v>4263</v>
      </c>
      <c r="M1094" s="147" t="s">
        <v>4320</v>
      </c>
      <c r="N1094" s="22" t="s">
        <v>2075</v>
      </c>
      <c r="O1094" s="22"/>
      <c r="P1094" s="246" t="s">
        <v>2990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2075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3514</v>
      </c>
      <c r="D1095" s="144" t="s">
        <v>7</v>
      </c>
      <c r="E1095" s="139" t="s">
        <v>474</v>
      </c>
      <c r="F1095" s="140" t="s">
        <v>4559</v>
      </c>
      <c r="G1095" s="149">
        <v>0</v>
      </c>
      <c r="H1095" s="149">
        <v>0</v>
      </c>
      <c r="I1095" s="139" t="s">
        <v>1</v>
      </c>
      <c r="J1095" s="139" t="s">
        <v>1276</v>
      </c>
      <c r="K1095" s="146" t="s">
        <v>3528</v>
      </c>
      <c r="L1095" s="147" t="s">
        <v>4263</v>
      </c>
      <c r="M1095" s="147" t="s">
        <v>4320</v>
      </c>
      <c r="N1095" s="22" t="s">
        <v>2075</v>
      </c>
      <c r="O1095" s="11"/>
      <c r="P1095" s="246" t="s">
        <v>2991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2075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3514</v>
      </c>
      <c r="D1096" s="144" t="s">
        <v>7</v>
      </c>
      <c r="E1096" s="139" t="s">
        <v>474</v>
      </c>
      <c r="F1096" s="140" t="s">
        <v>4560</v>
      </c>
      <c r="G1096" s="149">
        <v>0</v>
      </c>
      <c r="H1096" s="149">
        <v>0</v>
      </c>
      <c r="I1096" s="139" t="s">
        <v>1</v>
      </c>
      <c r="J1096" s="139" t="s">
        <v>1276</v>
      </c>
      <c r="K1096" s="146" t="s">
        <v>3528</v>
      </c>
      <c r="L1096" s="147" t="s">
        <v>4263</v>
      </c>
      <c r="M1096" s="147" t="s">
        <v>4320</v>
      </c>
      <c r="N1096" s="22" t="s">
        <v>2075</v>
      </c>
      <c r="O1096" s="11"/>
      <c r="P1096" s="246" t="s">
        <v>2992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2075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3515</v>
      </c>
      <c r="D1097" s="144" t="s">
        <v>2855</v>
      </c>
      <c r="E1097" s="139" t="s">
        <v>474</v>
      </c>
      <c r="F1097" s="139" t="s">
        <v>4561</v>
      </c>
      <c r="G1097" s="148">
        <v>0</v>
      </c>
      <c r="H1097" s="148">
        <v>0</v>
      </c>
      <c r="I1097" s="139" t="s">
        <v>1</v>
      </c>
      <c r="J1097" s="139" t="s">
        <v>1276</v>
      </c>
      <c r="K1097" s="146" t="s">
        <v>3528</v>
      </c>
      <c r="L1097" s="147" t="s">
        <v>4263</v>
      </c>
      <c r="M1097" s="147" t="s">
        <v>4320</v>
      </c>
      <c r="N1097" s="22" t="s">
        <v>2075</v>
      </c>
      <c r="O1097" s="22"/>
      <c r="P1097" s="246" t="s">
        <v>2855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2075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3515</v>
      </c>
      <c r="D1098" s="144" t="s">
        <v>2856</v>
      </c>
      <c r="E1098" s="139" t="s">
        <v>474</v>
      </c>
      <c r="F1098" s="139" t="s">
        <v>4562</v>
      </c>
      <c r="G1098" s="150">
        <v>0</v>
      </c>
      <c r="H1098" s="150">
        <v>0</v>
      </c>
      <c r="I1098" s="139" t="s">
        <v>1</v>
      </c>
      <c r="J1098" s="139" t="s">
        <v>1276</v>
      </c>
      <c r="K1098" s="146" t="s">
        <v>3528</v>
      </c>
      <c r="L1098" s="147" t="s">
        <v>4263</v>
      </c>
      <c r="M1098" s="147" t="s">
        <v>4320</v>
      </c>
      <c r="N1098" s="22" t="s">
        <v>2075</v>
      </c>
      <c r="O1098" s="22"/>
      <c r="P1098" s="246" t="s">
        <v>2856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2075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3515</v>
      </c>
      <c r="D1099" s="246" t="s">
        <v>2993</v>
      </c>
      <c r="E1099" s="139" t="s">
        <v>474</v>
      </c>
      <c r="F1099" s="139" t="s">
        <v>4563</v>
      </c>
      <c r="G1099" s="150">
        <v>0</v>
      </c>
      <c r="H1099" s="150">
        <v>0</v>
      </c>
      <c r="I1099" s="139" t="s">
        <v>1</v>
      </c>
      <c r="J1099" s="139" t="s">
        <v>1276</v>
      </c>
      <c r="K1099" s="146" t="s">
        <v>3528</v>
      </c>
      <c r="L1099" s="147" t="s">
        <v>4263</v>
      </c>
      <c r="M1099" s="147" t="s">
        <v>4320</v>
      </c>
      <c r="N1099" s="22" t="s">
        <v>2075</v>
      </c>
      <c r="O1099" s="22"/>
      <c r="P1099" s="246" t="s">
        <v>2993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2075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3515</v>
      </c>
      <c r="D1100" s="246" t="s">
        <v>2994</v>
      </c>
      <c r="E1100" s="139" t="s">
        <v>474</v>
      </c>
      <c r="F1100" s="139" t="s">
        <v>4564</v>
      </c>
      <c r="G1100" s="150">
        <v>0</v>
      </c>
      <c r="H1100" s="150">
        <v>0</v>
      </c>
      <c r="I1100" s="139" t="s">
        <v>1</v>
      </c>
      <c r="J1100" s="139" t="s">
        <v>1276</v>
      </c>
      <c r="K1100" s="146" t="s">
        <v>3528</v>
      </c>
      <c r="L1100" s="147" t="s">
        <v>4263</v>
      </c>
      <c r="M1100" s="147" t="s">
        <v>4320</v>
      </c>
      <c r="N1100" s="22" t="s">
        <v>2075</v>
      </c>
      <c r="O1100" s="22"/>
      <c r="P1100" s="246" t="s">
        <v>2994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2075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3515</v>
      </c>
      <c r="D1101" s="144" t="s">
        <v>2857</v>
      </c>
      <c r="E1101" s="139" t="s">
        <v>474</v>
      </c>
      <c r="F1101" s="139" t="s">
        <v>4565</v>
      </c>
      <c r="G1101" s="150">
        <v>0</v>
      </c>
      <c r="H1101" s="150">
        <v>0</v>
      </c>
      <c r="I1101" s="139" t="s">
        <v>1</v>
      </c>
      <c r="J1101" s="139" t="s">
        <v>1276</v>
      </c>
      <c r="K1101" s="146" t="s">
        <v>3528</v>
      </c>
      <c r="L1101" s="147" t="s">
        <v>4263</v>
      </c>
      <c r="M1101" s="147" t="s">
        <v>4320</v>
      </c>
      <c r="N1101" s="22" t="s">
        <v>2075</v>
      </c>
      <c r="O1101" s="22"/>
      <c r="P1101" s="246" t="s">
        <v>2857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2075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3514</v>
      </c>
      <c r="D1102" s="144" t="s">
        <v>7</v>
      </c>
      <c r="E1102" s="139" t="s">
        <v>474</v>
      </c>
      <c r="F1102" s="139" t="s">
        <v>4566</v>
      </c>
      <c r="G1102" s="150">
        <v>0</v>
      </c>
      <c r="H1102" s="150">
        <v>0</v>
      </c>
      <c r="I1102" s="139" t="s">
        <v>1</v>
      </c>
      <c r="J1102" s="139" t="s">
        <v>1276</v>
      </c>
      <c r="K1102" s="146" t="s">
        <v>3528</v>
      </c>
      <c r="L1102" s="147" t="s">
        <v>4263</v>
      </c>
      <c r="M1102" s="147" t="s">
        <v>4320</v>
      </c>
      <c r="N1102" s="22" t="s">
        <v>2075</v>
      </c>
      <c r="O1102" s="22"/>
      <c r="P1102" s="246" t="s">
        <v>3005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2075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3515</v>
      </c>
      <c r="D1103" s="144" t="s">
        <v>2858</v>
      </c>
      <c r="E1103" s="139" t="s">
        <v>474</v>
      </c>
      <c r="F1103" s="139" t="s">
        <v>668</v>
      </c>
      <c r="G1103" s="150">
        <v>0</v>
      </c>
      <c r="H1103" s="150">
        <v>0</v>
      </c>
      <c r="I1103" s="139" t="s">
        <v>1</v>
      </c>
      <c r="J1103" s="139" t="s">
        <v>1276</v>
      </c>
      <c r="K1103" s="146" t="s">
        <v>3528</v>
      </c>
      <c r="L1103" s="147" t="s">
        <v>4263</v>
      </c>
      <c r="M1103" s="147" t="s">
        <v>4320</v>
      </c>
      <c r="N1103" s="22" t="s">
        <v>2075</v>
      </c>
      <c r="O1103" s="22"/>
      <c r="P1103" s="246" t="s">
        <v>2858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2075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3514</v>
      </c>
      <c r="D1104" s="144" t="s">
        <v>7</v>
      </c>
      <c r="E1104" s="139" t="s">
        <v>474</v>
      </c>
      <c r="F1104" s="139" t="s">
        <v>4567</v>
      </c>
      <c r="G1104" s="150">
        <v>0</v>
      </c>
      <c r="H1104" s="150">
        <v>0</v>
      </c>
      <c r="I1104" s="139" t="s">
        <v>1</v>
      </c>
      <c r="J1104" s="139" t="s">
        <v>1276</v>
      </c>
      <c r="K1104" s="146" t="s">
        <v>3528</v>
      </c>
      <c r="L1104" s="147" t="s">
        <v>4263</v>
      </c>
      <c r="M1104" s="147" t="s">
        <v>4320</v>
      </c>
      <c r="N1104" s="22" t="s">
        <v>2075</v>
      </c>
      <c r="O1104" s="22"/>
      <c r="P1104" s="246" t="s">
        <v>2995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2075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3514</v>
      </c>
      <c r="D1105" s="144" t="s">
        <v>7</v>
      </c>
      <c r="E1105" s="139" t="s">
        <v>474</v>
      </c>
      <c r="F1105" s="139" t="s">
        <v>4568</v>
      </c>
      <c r="G1105" s="150">
        <v>0</v>
      </c>
      <c r="H1105" s="150">
        <v>0</v>
      </c>
      <c r="I1105" s="139" t="s">
        <v>1</v>
      </c>
      <c r="J1105" s="139" t="s">
        <v>1276</v>
      </c>
      <c r="K1105" s="146" t="s">
        <v>3528</v>
      </c>
      <c r="L1105" s="147" t="s">
        <v>4263</v>
      </c>
      <c r="M1105" s="147" t="s">
        <v>4320</v>
      </c>
      <c r="N1105" s="22" t="s">
        <v>2075</v>
      </c>
      <c r="O1105" s="22"/>
      <c r="P1105" s="246" t="s">
        <v>2996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3514</v>
      </c>
      <c r="D1106" s="144" t="s">
        <v>7</v>
      </c>
      <c r="E1106" s="139" t="s">
        <v>474</v>
      </c>
      <c r="F1106" s="139" t="s">
        <v>4569</v>
      </c>
      <c r="G1106" s="150">
        <v>0</v>
      </c>
      <c r="H1106" s="150">
        <v>0</v>
      </c>
      <c r="I1106" s="139" t="s">
        <v>1</v>
      </c>
      <c r="J1106" s="139" t="s">
        <v>1276</v>
      </c>
      <c r="K1106" s="146" t="s">
        <v>3528</v>
      </c>
      <c r="L1106" s="147" t="s">
        <v>4263</v>
      </c>
      <c r="M1106" s="147" t="s">
        <v>4320</v>
      </c>
      <c r="N1106" s="22" t="s">
        <v>2075</v>
      </c>
      <c r="O1106" s="22"/>
      <c r="P1106" s="246" t="s">
        <v>2997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2075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3514</v>
      </c>
      <c r="D1107" s="144" t="s">
        <v>7</v>
      </c>
      <c r="E1107" s="139" t="s">
        <v>474</v>
      </c>
      <c r="F1107" s="139" t="s">
        <v>4570</v>
      </c>
      <c r="G1107" s="150">
        <v>0</v>
      </c>
      <c r="H1107" s="150">
        <v>0</v>
      </c>
      <c r="I1107" s="139" t="s">
        <v>1</v>
      </c>
      <c r="J1107" s="139" t="s">
        <v>1276</v>
      </c>
      <c r="K1107" s="146" t="s">
        <v>3528</v>
      </c>
      <c r="L1107" s="147" t="s">
        <v>4263</v>
      </c>
      <c r="M1107" s="147" t="s">
        <v>4320</v>
      </c>
      <c r="N1107" s="22" t="s">
        <v>2075</v>
      </c>
      <c r="O1107" s="22"/>
      <c r="P1107" s="246" t="s">
        <v>2998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2075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3514</v>
      </c>
      <c r="D1108" s="144" t="s">
        <v>7</v>
      </c>
      <c r="E1108" s="139" t="s">
        <v>474</v>
      </c>
      <c r="F1108" s="139" t="s">
        <v>4571</v>
      </c>
      <c r="G1108" s="150">
        <v>0</v>
      </c>
      <c r="H1108" s="150">
        <v>0</v>
      </c>
      <c r="I1108" s="139" t="s">
        <v>1</v>
      </c>
      <c r="J1108" s="139" t="s">
        <v>1276</v>
      </c>
      <c r="K1108" s="146" t="s">
        <v>3528</v>
      </c>
      <c r="L1108" s="147" t="s">
        <v>4263</v>
      </c>
      <c r="M1108" s="147" t="s">
        <v>4320</v>
      </c>
      <c r="N1108" s="22" t="s">
        <v>2075</v>
      </c>
      <c r="O1108" s="22"/>
      <c r="P1108" s="246" t="s">
        <v>2999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2075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3514</v>
      </c>
      <c r="D1109" s="144" t="s">
        <v>7</v>
      </c>
      <c r="E1109" s="139" t="s">
        <v>474</v>
      </c>
      <c r="F1109" s="139" t="s">
        <v>4572</v>
      </c>
      <c r="G1109" s="150">
        <v>0</v>
      </c>
      <c r="H1109" s="150">
        <v>0</v>
      </c>
      <c r="I1109" s="139" t="s">
        <v>1</v>
      </c>
      <c r="J1109" s="139" t="s">
        <v>1276</v>
      </c>
      <c r="K1109" s="146" t="s">
        <v>3528</v>
      </c>
      <c r="L1109" s="147" t="s">
        <v>4263</v>
      </c>
      <c r="M1109" s="147" t="s">
        <v>4320</v>
      </c>
      <c r="N1109" s="22" t="s">
        <v>2075</v>
      </c>
      <c r="O1109" s="22"/>
      <c r="P1109" s="246" t="s">
        <v>3000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3514</v>
      </c>
      <c r="D1110" s="144" t="s">
        <v>7</v>
      </c>
      <c r="E1110" s="139" t="s">
        <v>474</v>
      </c>
      <c r="F1110" s="139" t="s">
        <v>4573</v>
      </c>
      <c r="G1110" s="150">
        <v>0</v>
      </c>
      <c r="H1110" s="150">
        <v>0</v>
      </c>
      <c r="I1110" s="139" t="s">
        <v>1</v>
      </c>
      <c r="J1110" s="139" t="s">
        <v>1276</v>
      </c>
      <c r="K1110" s="146" t="s">
        <v>3528</v>
      </c>
      <c r="L1110" s="147" t="s">
        <v>4263</v>
      </c>
      <c r="M1110" s="147" t="s">
        <v>4320</v>
      </c>
      <c r="N1110" s="22" t="s">
        <v>2075</v>
      </c>
      <c r="O1110" s="22"/>
      <c r="P1110" s="246" t="s">
        <v>3001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3514</v>
      </c>
      <c r="D1111" s="144" t="s">
        <v>7</v>
      </c>
      <c r="E1111" s="139" t="s">
        <v>474</v>
      </c>
      <c r="F1111" s="139" t="s">
        <v>4574</v>
      </c>
      <c r="G1111" s="150">
        <v>0</v>
      </c>
      <c r="H1111" s="150">
        <v>0</v>
      </c>
      <c r="I1111" s="139" t="s">
        <v>1</v>
      </c>
      <c r="J1111" s="139" t="s">
        <v>1276</v>
      </c>
      <c r="K1111" s="146" t="s">
        <v>3528</v>
      </c>
      <c r="L1111" s="147" t="s">
        <v>4263</v>
      </c>
      <c r="M1111" s="147" t="s">
        <v>4320</v>
      </c>
      <c r="N1111" s="22" t="s">
        <v>2075</v>
      </c>
      <c r="O1111" s="22"/>
      <c r="P1111" s="246" t="s">
        <v>3002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3514</v>
      </c>
      <c r="D1112" s="144" t="s">
        <v>7</v>
      </c>
      <c r="E1112" s="139" t="s">
        <v>474</v>
      </c>
      <c r="F1112" s="139" t="s">
        <v>4575</v>
      </c>
      <c r="G1112" s="150">
        <v>0</v>
      </c>
      <c r="H1112" s="150">
        <v>0</v>
      </c>
      <c r="I1112" s="139" t="s">
        <v>1</v>
      </c>
      <c r="J1112" s="139" t="s">
        <v>1276</v>
      </c>
      <c r="K1112" s="146" t="s">
        <v>3528</v>
      </c>
      <c r="L1112" s="147" t="s">
        <v>4263</v>
      </c>
      <c r="M1112" s="147" t="s">
        <v>4320</v>
      </c>
      <c r="N1112" s="22" t="s">
        <v>2075</v>
      </c>
      <c r="O1112" s="22"/>
      <c r="P1112" s="246" t="s">
        <v>3003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3514</v>
      </c>
      <c r="D1113" s="144" t="s">
        <v>7</v>
      </c>
      <c r="E1113" s="139" t="s">
        <v>474</v>
      </c>
      <c r="F1113" s="139" t="s">
        <v>4576</v>
      </c>
      <c r="G1113" s="150">
        <v>0</v>
      </c>
      <c r="H1113" s="150">
        <v>0</v>
      </c>
      <c r="I1113" s="139" t="s">
        <v>1</v>
      </c>
      <c r="J1113" s="139" t="s">
        <v>1276</v>
      </c>
      <c r="K1113" s="146" t="s">
        <v>3528</v>
      </c>
      <c r="L1113" s="147" t="s">
        <v>4263</v>
      </c>
      <c r="M1113" s="147" t="s">
        <v>4320</v>
      </c>
      <c r="N1113" s="22" t="s">
        <v>2075</v>
      </c>
      <c r="O1113" s="22"/>
      <c r="P1113" s="246" t="s">
        <v>3004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3514</v>
      </c>
      <c r="D1114" s="144" t="s">
        <v>7</v>
      </c>
      <c r="E1114" s="139" t="s">
        <v>474</v>
      </c>
      <c r="F1114" s="139" t="s">
        <v>4577</v>
      </c>
      <c r="G1114" s="150">
        <v>0</v>
      </c>
      <c r="H1114" s="150">
        <v>0</v>
      </c>
      <c r="I1114" s="139" t="s">
        <v>1</v>
      </c>
      <c r="J1114" s="139" t="s">
        <v>1276</v>
      </c>
      <c r="K1114" s="146" t="s">
        <v>3528</v>
      </c>
      <c r="L1114" s="147" t="s">
        <v>4263</v>
      </c>
      <c r="M1114" s="147" t="s">
        <v>4320</v>
      </c>
      <c r="N1114" s="22" t="s">
        <v>2075</v>
      </c>
      <c r="O1114" s="22"/>
      <c r="P1114" s="246" t="s">
        <v>3006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3514</v>
      </c>
      <c r="D1115" s="144" t="s">
        <v>7</v>
      </c>
      <c r="E1115" s="139" t="s">
        <v>474</v>
      </c>
      <c r="F1115" s="139" t="s">
        <v>4578</v>
      </c>
      <c r="G1115" s="150">
        <v>0</v>
      </c>
      <c r="H1115" s="150">
        <v>0</v>
      </c>
      <c r="I1115" s="139" t="s">
        <v>1</v>
      </c>
      <c r="J1115" s="139" t="s">
        <v>1276</v>
      </c>
      <c r="K1115" s="146" t="s">
        <v>3528</v>
      </c>
      <c r="L1115" s="147" t="s">
        <v>4263</v>
      </c>
      <c r="M1115" s="147" t="s">
        <v>4320</v>
      </c>
      <c r="N1115" s="22" t="s">
        <v>2075</v>
      </c>
      <c r="O1115" s="22"/>
      <c r="P1115" s="246" t="s">
        <v>3007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3514</v>
      </c>
      <c r="D1116" s="144" t="s">
        <v>7</v>
      </c>
      <c r="E1116" s="139" t="s">
        <v>474</v>
      </c>
      <c r="F1116" s="139" t="s">
        <v>4579</v>
      </c>
      <c r="G1116" s="150">
        <v>0</v>
      </c>
      <c r="H1116" s="150">
        <v>0</v>
      </c>
      <c r="I1116" s="139" t="s">
        <v>1</v>
      </c>
      <c r="J1116" s="139" t="s">
        <v>1276</v>
      </c>
      <c r="K1116" s="146" t="s">
        <v>3528</v>
      </c>
      <c r="L1116" s="147" t="s">
        <v>4263</v>
      </c>
      <c r="M1116" s="147" t="s">
        <v>4320</v>
      </c>
      <c r="N1116" s="22" t="s">
        <v>2075</v>
      </c>
      <c r="O1116" s="22"/>
      <c r="P1116" s="246" t="s">
        <v>3008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3514</v>
      </c>
      <c r="D1117" s="144" t="s">
        <v>7</v>
      </c>
      <c r="E1117" s="139" t="s">
        <v>474</v>
      </c>
      <c r="F1117" s="139" t="s">
        <v>4580</v>
      </c>
      <c r="G1117" s="150">
        <v>0</v>
      </c>
      <c r="H1117" s="150">
        <v>0</v>
      </c>
      <c r="I1117" s="139" t="s">
        <v>1</v>
      </c>
      <c r="J1117" s="139" t="s">
        <v>1276</v>
      </c>
      <c r="K1117" s="146" t="s">
        <v>3528</v>
      </c>
      <c r="L1117" s="147" t="s">
        <v>4263</v>
      </c>
      <c r="M1117" s="147" t="s">
        <v>4320</v>
      </c>
      <c r="N1117" s="22" t="s">
        <v>2075</v>
      </c>
      <c r="O1117" s="22"/>
      <c r="P1117" s="246" t="s">
        <v>3009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3514</v>
      </c>
      <c r="D1118" s="144" t="s">
        <v>7</v>
      </c>
      <c r="E1118" s="139" t="s">
        <v>474</v>
      </c>
      <c r="F1118" s="139" t="s">
        <v>4581</v>
      </c>
      <c r="G1118" s="150">
        <v>0</v>
      </c>
      <c r="H1118" s="150">
        <v>0</v>
      </c>
      <c r="I1118" s="139" t="s">
        <v>1</v>
      </c>
      <c r="J1118" s="139" t="s">
        <v>1276</v>
      </c>
      <c r="K1118" s="146" t="s">
        <v>3528</v>
      </c>
      <c r="L1118" s="147" t="s">
        <v>4263</v>
      </c>
      <c r="M1118" s="147" t="s">
        <v>4320</v>
      </c>
      <c r="N1118" s="22" t="s">
        <v>2075</v>
      </c>
      <c r="O1118" s="22"/>
      <c r="P1118" s="246" t="s">
        <v>3010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3514</v>
      </c>
      <c r="D1119" s="144" t="s">
        <v>7</v>
      </c>
      <c r="E1119" s="139" t="s">
        <v>474</v>
      </c>
      <c r="F1119" s="139" t="s">
        <v>4582</v>
      </c>
      <c r="G1119" s="150">
        <v>0</v>
      </c>
      <c r="H1119" s="150">
        <v>0</v>
      </c>
      <c r="I1119" s="139" t="s">
        <v>1</v>
      </c>
      <c r="J1119" s="139" t="s">
        <v>1276</v>
      </c>
      <c r="K1119" s="146" t="s">
        <v>3528</v>
      </c>
      <c r="L1119" s="147" t="s">
        <v>4263</v>
      </c>
      <c r="M1119" s="147" t="s">
        <v>4320</v>
      </c>
      <c r="N1119" s="22" t="s">
        <v>2075</v>
      </c>
      <c r="O1119" s="22"/>
      <c r="P1119" s="246" t="s">
        <v>3011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3514</v>
      </c>
      <c r="D1120" s="144" t="s">
        <v>7</v>
      </c>
      <c r="E1120" s="139" t="s">
        <v>474</v>
      </c>
      <c r="F1120" s="139" t="s">
        <v>4583</v>
      </c>
      <c r="G1120" s="150">
        <v>0</v>
      </c>
      <c r="H1120" s="150">
        <v>0</v>
      </c>
      <c r="I1120" s="139" t="s">
        <v>1</v>
      </c>
      <c r="J1120" s="139" t="s">
        <v>1276</v>
      </c>
      <c r="K1120" s="146" t="s">
        <v>3528</v>
      </c>
      <c r="L1120" s="147" t="s">
        <v>4263</v>
      </c>
      <c r="M1120" s="147" t="s">
        <v>4320</v>
      </c>
      <c r="N1120" s="22" t="s">
        <v>2075</v>
      </c>
      <c r="O1120" s="22"/>
      <c r="P1120" s="246" t="s">
        <v>3012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3514</v>
      </c>
      <c r="D1121" s="144" t="s">
        <v>7</v>
      </c>
      <c r="E1121" s="139" t="s">
        <v>474</v>
      </c>
      <c r="F1121" s="139" t="s">
        <v>4584</v>
      </c>
      <c r="G1121" s="150">
        <v>0</v>
      </c>
      <c r="H1121" s="150">
        <v>0</v>
      </c>
      <c r="I1121" s="139" t="s">
        <v>1</v>
      </c>
      <c r="J1121" s="139" t="s">
        <v>1276</v>
      </c>
      <c r="K1121" s="146" t="s">
        <v>3528</v>
      </c>
      <c r="L1121" s="147" t="s">
        <v>4263</v>
      </c>
      <c r="M1121" s="147" t="s">
        <v>4320</v>
      </c>
      <c r="N1121" s="22" t="s">
        <v>2075</v>
      </c>
      <c r="O1121" s="22"/>
      <c r="P1121" s="246" t="s">
        <v>3013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3514</v>
      </c>
      <c r="D1122" s="144" t="s">
        <v>7</v>
      </c>
      <c r="E1122" s="139" t="s">
        <v>474</v>
      </c>
      <c r="F1122" s="139" t="s">
        <v>4585</v>
      </c>
      <c r="G1122" s="150">
        <v>0</v>
      </c>
      <c r="H1122" s="150">
        <v>0</v>
      </c>
      <c r="I1122" s="139" t="s">
        <v>1</v>
      </c>
      <c r="J1122" s="139" t="s">
        <v>1276</v>
      </c>
      <c r="K1122" s="146" t="s">
        <v>3528</v>
      </c>
      <c r="L1122" s="147" t="s">
        <v>4263</v>
      </c>
      <c r="M1122" s="147" t="s">
        <v>4320</v>
      </c>
      <c r="N1122" s="22" t="s">
        <v>2075</v>
      </c>
      <c r="O1122" s="22"/>
      <c r="P1122" s="246" t="s">
        <v>3014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3514</v>
      </c>
      <c r="D1123" s="144" t="s">
        <v>7</v>
      </c>
      <c r="E1123" s="139" t="s">
        <v>474</v>
      </c>
      <c r="F1123" s="139" t="s">
        <v>4586</v>
      </c>
      <c r="G1123" s="150">
        <v>0</v>
      </c>
      <c r="H1123" s="150">
        <v>0</v>
      </c>
      <c r="I1123" s="139" t="s">
        <v>1</v>
      </c>
      <c r="J1123" s="139" t="s">
        <v>1276</v>
      </c>
      <c r="K1123" s="146" t="s">
        <v>3528</v>
      </c>
      <c r="L1123" s="147" t="s">
        <v>4263</v>
      </c>
      <c r="M1123" s="147" t="s">
        <v>4320</v>
      </c>
      <c r="N1123" s="22" t="s">
        <v>2075</v>
      </c>
      <c r="O1123" s="22"/>
      <c r="P1123" s="246" t="s">
        <v>3015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3514</v>
      </c>
      <c r="D1124" s="144" t="s">
        <v>7</v>
      </c>
      <c r="E1124" s="139" t="s">
        <v>474</v>
      </c>
      <c r="F1124" s="139" t="s">
        <v>4587</v>
      </c>
      <c r="G1124" s="150">
        <v>0</v>
      </c>
      <c r="H1124" s="150">
        <v>0</v>
      </c>
      <c r="I1124" s="139" t="s">
        <v>1</v>
      </c>
      <c r="J1124" s="139" t="s">
        <v>1276</v>
      </c>
      <c r="K1124" s="146" t="s">
        <v>3528</v>
      </c>
      <c r="L1124" s="147" t="s">
        <v>4263</v>
      </c>
      <c r="M1124" s="147" t="s">
        <v>4320</v>
      </c>
      <c r="N1124" s="22" t="s">
        <v>2075</v>
      </c>
      <c r="O1124" s="22"/>
      <c r="P1124" s="246" t="s">
        <v>3016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3514</v>
      </c>
      <c r="D1125" s="144" t="s">
        <v>7</v>
      </c>
      <c r="E1125" s="139" t="s">
        <v>474</v>
      </c>
      <c r="F1125" s="139" t="s">
        <v>4588</v>
      </c>
      <c r="G1125" s="150">
        <v>0</v>
      </c>
      <c r="H1125" s="150">
        <v>0</v>
      </c>
      <c r="I1125" s="139" t="s">
        <v>1</v>
      </c>
      <c r="J1125" s="139" t="s">
        <v>1276</v>
      </c>
      <c r="K1125" s="146" t="s">
        <v>3528</v>
      </c>
      <c r="L1125" s="147" t="s">
        <v>4263</v>
      </c>
      <c r="M1125" s="147" t="s">
        <v>4320</v>
      </c>
      <c r="N1125" s="22" t="s">
        <v>2075</v>
      </c>
      <c r="O1125" s="22"/>
      <c r="P1125" s="246" t="s">
        <v>3017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3514</v>
      </c>
      <c r="D1126" s="144" t="s">
        <v>7</v>
      </c>
      <c r="E1126" s="139" t="s">
        <v>474</v>
      </c>
      <c r="F1126" s="139" t="s">
        <v>4589</v>
      </c>
      <c r="G1126" s="150">
        <v>0</v>
      </c>
      <c r="H1126" s="150">
        <v>0</v>
      </c>
      <c r="I1126" s="139" t="s">
        <v>1</v>
      </c>
      <c r="J1126" s="139" t="s">
        <v>1276</v>
      </c>
      <c r="K1126" s="146" t="s">
        <v>3528</v>
      </c>
      <c r="L1126" s="147" t="s">
        <v>4263</v>
      </c>
      <c r="M1126" s="147" t="s">
        <v>4320</v>
      </c>
      <c r="N1126" s="22" t="s">
        <v>2075</v>
      </c>
      <c r="O1126" s="22"/>
      <c r="P1126" s="246" t="s">
        <v>3018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3514</v>
      </c>
      <c r="D1127" s="144" t="s">
        <v>7</v>
      </c>
      <c r="E1127" s="139" t="s">
        <v>474</v>
      </c>
      <c r="F1127" s="139" t="s">
        <v>4590</v>
      </c>
      <c r="G1127" s="150">
        <v>0</v>
      </c>
      <c r="H1127" s="150">
        <v>0</v>
      </c>
      <c r="I1127" s="139" t="s">
        <v>1</v>
      </c>
      <c r="J1127" s="139" t="s">
        <v>1276</v>
      </c>
      <c r="K1127" s="146" t="s">
        <v>3528</v>
      </c>
      <c r="L1127" s="147" t="s">
        <v>4263</v>
      </c>
      <c r="M1127" s="147" t="s">
        <v>4320</v>
      </c>
      <c r="N1127" s="22" t="s">
        <v>2075</v>
      </c>
      <c r="O1127" s="22"/>
      <c r="P1127" s="246" t="s">
        <v>3019</v>
      </c>
      <c r="Q1127" s="191"/>
      <c r="R1127" s="1"/>
      <c r="S1127" s="1" t="str">
        <f t="shared" ref="S1127:S1171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3514</v>
      </c>
      <c r="D1128" s="144" t="s">
        <v>7</v>
      </c>
      <c r="E1128" s="139" t="s">
        <v>474</v>
      </c>
      <c r="F1128" s="139" t="s">
        <v>4591</v>
      </c>
      <c r="G1128" s="150">
        <v>0</v>
      </c>
      <c r="H1128" s="150">
        <v>0</v>
      </c>
      <c r="I1128" s="139" t="s">
        <v>1</v>
      </c>
      <c r="J1128" s="139" t="s">
        <v>1276</v>
      </c>
      <c r="K1128" s="146" t="s">
        <v>3528</v>
      </c>
      <c r="L1128" s="147" t="s">
        <v>4263</v>
      </c>
      <c r="M1128" s="147" t="s">
        <v>4320</v>
      </c>
      <c r="N1128" s="22" t="s">
        <v>2075</v>
      </c>
      <c r="O1128" s="22"/>
      <c r="P1128" s="246" t="s">
        <v>3020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3514</v>
      </c>
      <c r="D1129" s="144" t="s">
        <v>7</v>
      </c>
      <c r="E1129" s="139" t="s">
        <v>474</v>
      </c>
      <c r="F1129" s="139" t="s">
        <v>4592</v>
      </c>
      <c r="G1129" s="150">
        <v>0</v>
      </c>
      <c r="H1129" s="150">
        <v>0</v>
      </c>
      <c r="I1129" s="139" t="s">
        <v>1</v>
      </c>
      <c r="J1129" s="139" t="s">
        <v>1276</v>
      </c>
      <c r="K1129" s="146" t="s">
        <v>3528</v>
      </c>
      <c r="L1129" s="147" t="s">
        <v>4263</v>
      </c>
      <c r="M1129" s="147" t="s">
        <v>4320</v>
      </c>
      <c r="N1129" s="22" t="s">
        <v>2075</v>
      </c>
      <c r="O1129" s="22"/>
      <c r="P1129" s="246" t="s">
        <v>3021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3514</v>
      </c>
      <c r="D1130" s="144" t="s">
        <v>7</v>
      </c>
      <c r="E1130" s="139" t="s">
        <v>474</v>
      </c>
      <c r="F1130" s="139" t="s">
        <v>4593</v>
      </c>
      <c r="G1130" s="150">
        <v>0</v>
      </c>
      <c r="H1130" s="150">
        <v>0</v>
      </c>
      <c r="I1130" s="139" t="s">
        <v>1</v>
      </c>
      <c r="J1130" s="139" t="s">
        <v>1276</v>
      </c>
      <c r="K1130" s="146" t="s">
        <v>3528</v>
      </c>
      <c r="L1130" s="147" t="s">
        <v>4263</v>
      </c>
      <c r="M1130" s="147" t="s">
        <v>4320</v>
      </c>
      <c r="N1130" s="22" t="s">
        <v>2075</v>
      </c>
      <c r="O1130" s="22"/>
      <c r="P1130" s="246" t="s">
        <v>3022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3514</v>
      </c>
      <c r="D1131" s="144" t="s">
        <v>7</v>
      </c>
      <c r="E1131" s="139" t="s">
        <v>474</v>
      </c>
      <c r="F1131" s="139" t="s">
        <v>4594</v>
      </c>
      <c r="G1131" s="150">
        <v>0</v>
      </c>
      <c r="H1131" s="150">
        <v>0</v>
      </c>
      <c r="I1131" s="139" t="s">
        <v>1</v>
      </c>
      <c r="J1131" s="139" t="s">
        <v>1276</v>
      </c>
      <c r="K1131" s="146" t="s">
        <v>3528</v>
      </c>
      <c r="L1131" s="147" t="s">
        <v>4263</v>
      </c>
      <c r="M1131" s="147" t="s">
        <v>4320</v>
      </c>
      <c r="N1131" s="22" t="s">
        <v>2075</v>
      </c>
      <c r="O1131" s="22"/>
      <c r="P1131" s="246" t="s">
        <v>3023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3514</v>
      </c>
      <c r="D1132" s="144" t="s">
        <v>7</v>
      </c>
      <c r="E1132" s="139" t="s">
        <v>474</v>
      </c>
      <c r="F1132" s="139" t="s">
        <v>4595</v>
      </c>
      <c r="G1132" s="150">
        <v>0</v>
      </c>
      <c r="H1132" s="150">
        <v>0</v>
      </c>
      <c r="I1132" s="139" t="s">
        <v>1</v>
      </c>
      <c r="J1132" s="139" t="s">
        <v>1276</v>
      </c>
      <c r="K1132" s="146" t="s">
        <v>3528</v>
      </c>
      <c r="L1132" s="147" t="s">
        <v>4263</v>
      </c>
      <c r="M1132" s="147" t="s">
        <v>4320</v>
      </c>
      <c r="N1132" s="22" t="s">
        <v>2075</v>
      </c>
      <c r="O1132" s="22"/>
      <c r="P1132" s="246" t="s">
        <v>3024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3514</v>
      </c>
      <c r="D1133" s="144" t="s">
        <v>7</v>
      </c>
      <c r="E1133" s="139" t="s">
        <v>474</v>
      </c>
      <c r="F1133" s="139" t="s">
        <v>4596</v>
      </c>
      <c r="G1133" s="150">
        <v>0</v>
      </c>
      <c r="H1133" s="150">
        <v>0</v>
      </c>
      <c r="I1133" s="139" t="s">
        <v>1</v>
      </c>
      <c r="J1133" s="139" t="s">
        <v>1276</v>
      </c>
      <c r="K1133" s="146" t="s">
        <v>3528</v>
      </c>
      <c r="L1133" s="147" t="s">
        <v>4263</v>
      </c>
      <c r="M1133" s="147" t="s">
        <v>4320</v>
      </c>
      <c r="N1133" s="22" t="s">
        <v>2075</v>
      </c>
      <c r="O1133" s="22"/>
      <c r="P1133" s="246" t="s">
        <v>3025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3514</v>
      </c>
      <c r="D1134" s="144" t="s">
        <v>7</v>
      </c>
      <c r="E1134" s="139" t="s">
        <v>474</v>
      </c>
      <c r="F1134" s="139" t="s">
        <v>4597</v>
      </c>
      <c r="G1134" s="150">
        <v>0</v>
      </c>
      <c r="H1134" s="150">
        <v>0</v>
      </c>
      <c r="I1134" s="139" t="s">
        <v>1</v>
      </c>
      <c r="J1134" s="139" t="s">
        <v>1276</v>
      </c>
      <c r="K1134" s="146" t="s">
        <v>3528</v>
      </c>
      <c r="L1134" s="147" t="s">
        <v>4263</v>
      </c>
      <c r="M1134" s="147" t="s">
        <v>4320</v>
      </c>
      <c r="N1134" s="22" t="s">
        <v>2075</v>
      </c>
      <c r="O1134" s="22"/>
      <c r="P1134" s="246" t="s">
        <v>3026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3514</v>
      </c>
      <c r="D1135" s="144" t="s">
        <v>7</v>
      </c>
      <c r="E1135" s="139" t="s">
        <v>474</v>
      </c>
      <c r="F1135" s="139" t="s">
        <v>4598</v>
      </c>
      <c r="G1135" s="150">
        <v>0</v>
      </c>
      <c r="H1135" s="150">
        <v>0</v>
      </c>
      <c r="I1135" s="139" t="s">
        <v>1</v>
      </c>
      <c r="J1135" s="139" t="s">
        <v>1276</v>
      </c>
      <c r="K1135" s="146" t="s">
        <v>3528</v>
      </c>
      <c r="L1135" s="147" t="s">
        <v>4263</v>
      </c>
      <c r="M1135" s="147" t="s">
        <v>4320</v>
      </c>
      <c r="N1135" s="22" t="s">
        <v>2075</v>
      </c>
      <c r="O1135" s="22"/>
      <c r="P1135" s="246" t="s">
        <v>3027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3514</v>
      </c>
      <c r="D1136" s="144" t="s">
        <v>7</v>
      </c>
      <c r="E1136" s="139" t="s">
        <v>474</v>
      </c>
      <c r="F1136" s="139" t="s">
        <v>4599</v>
      </c>
      <c r="G1136" s="150">
        <v>0</v>
      </c>
      <c r="H1136" s="150">
        <v>0</v>
      </c>
      <c r="I1136" s="139" t="s">
        <v>1</v>
      </c>
      <c r="J1136" s="139" t="s">
        <v>1276</v>
      </c>
      <c r="K1136" s="146" t="s">
        <v>3528</v>
      </c>
      <c r="L1136" s="147" t="s">
        <v>4263</v>
      </c>
      <c r="M1136" s="147" t="s">
        <v>4320</v>
      </c>
      <c r="N1136" s="22" t="s">
        <v>2075</v>
      </c>
      <c r="O1136" s="22"/>
      <c r="P1136" s="246" t="s">
        <v>3028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3514</v>
      </c>
      <c r="D1137" s="144" t="s">
        <v>7</v>
      </c>
      <c r="E1137" s="139" t="s">
        <v>474</v>
      </c>
      <c r="F1137" s="139" t="s">
        <v>4600</v>
      </c>
      <c r="G1137" s="150">
        <v>0</v>
      </c>
      <c r="H1137" s="150">
        <v>0</v>
      </c>
      <c r="I1137" s="139" t="s">
        <v>1</v>
      </c>
      <c r="J1137" s="139" t="s">
        <v>1276</v>
      </c>
      <c r="K1137" s="146" t="s">
        <v>3528</v>
      </c>
      <c r="L1137" s="147" t="s">
        <v>4263</v>
      </c>
      <c r="M1137" s="147" t="s">
        <v>4320</v>
      </c>
      <c r="N1137" s="22" t="s">
        <v>2075</v>
      </c>
      <c r="O1137" s="22"/>
      <c r="P1137" s="246" t="s">
        <v>3029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3514</v>
      </c>
      <c r="D1138" s="144" t="s">
        <v>7</v>
      </c>
      <c r="E1138" s="139" t="s">
        <v>474</v>
      </c>
      <c r="F1138" s="139" t="s">
        <v>4601</v>
      </c>
      <c r="G1138" s="150">
        <v>0</v>
      </c>
      <c r="H1138" s="150">
        <v>0</v>
      </c>
      <c r="I1138" s="139" t="s">
        <v>1</v>
      </c>
      <c r="J1138" s="139" t="s">
        <v>1276</v>
      </c>
      <c r="K1138" s="146" t="s">
        <v>3528</v>
      </c>
      <c r="L1138" s="147" t="s">
        <v>4263</v>
      </c>
      <c r="M1138" s="147" t="s">
        <v>4320</v>
      </c>
      <c r="N1138" s="22" t="s">
        <v>2075</v>
      </c>
      <c r="O1138" s="22"/>
      <c r="P1138" s="246" t="s">
        <v>3030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3514</v>
      </c>
      <c r="D1139" s="144" t="s">
        <v>7</v>
      </c>
      <c r="E1139" s="139" t="s">
        <v>474</v>
      </c>
      <c r="F1139" s="139" t="s">
        <v>4602</v>
      </c>
      <c r="G1139" s="150">
        <v>0</v>
      </c>
      <c r="H1139" s="150">
        <v>0</v>
      </c>
      <c r="I1139" s="139" t="s">
        <v>1</v>
      </c>
      <c r="J1139" s="139" t="s">
        <v>1276</v>
      </c>
      <c r="K1139" s="146" t="s">
        <v>3528</v>
      </c>
      <c r="L1139" s="147" t="s">
        <v>4263</v>
      </c>
      <c r="M1139" s="147" t="s">
        <v>4320</v>
      </c>
      <c r="N1139" s="22" t="s">
        <v>2075</v>
      </c>
      <c r="O1139" s="22"/>
      <c r="P1139" s="246" t="s">
        <v>3031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3514</v>
      </c>
      <c r="D1140" s="144" t="s">
        <v>7</v>
      </c>
      <c r="E1140" s="139" t="s">
        <v>474</v>
      </c>
      <c r="F1140" s="139" t="s">
        <v>4603</v>
      </c>
      <c r="G1140" s="150">
        <v>0</v>
      </c>
      <c r="H1140" s="150">
        <v>0</v>
      </c>
      <c r="I1140" s="139" t="s">
        <v>1</v>
      </c>
      <c r="J1140" s="139" t="s">
        <v>1276</v>
      </c>
      <c r="K1140" s="146" t="s">
        <v>3528</v>
      </c>
      <c r="L1140" s="147" t="s">
        <v>4263</v>
      </c>
      <c r="M1140" s="147" t="s">
        <v>4320</v>
      </c>
      <c r="N1140" s="22" t="s">
        <v>2075</v>
      </c>
      <c r="O1140" s="22"/>
      <c r="P1140" s="246" t="s">
        <v>3032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3514</v>
      </c>
      <c r="D1141" s="144" t="s">
        <v>7</v>
      </c>
      <c r="E1141" s="139" t="s">
        <v>474</v>
      </c>
      <c r="F1141" s="139" t="s">
        <v>4604</v>
      </c>
      <c r="G1141" s="150">
        <v>0</v>
      </c>
      <c r="H1141" s="150">
        <v>0</v>
      </c>
      <c r="I1141" s="139" t="s">
        <v>1</v>
      </c>
      <c r="J1141" s="139" t="s">
        <v>1276</v>
      </c>
      <c r="K1141" s="146" t="s">
        <v>3528</v>
      </c>
      <c r="L1141" s="147" t="s">
        <v>4263</v>
      </c>
      <c r="M1141" s="147" t="s">
        <v>4320</v>
      </c>
      <c r="N1141" s="22" t="s">
        <v>2075</v>
      </c>
      <c r="O1141" s="22"/>
      <c r="P1141" s="246" t="s">
        <v>3033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3514</v>
      </c>
      <c r="D1142" s="144" t="s">
        <v>7</v>
      </c>
      <c r="E1142" s="139" t="s">
        <v>474</v>
      </c>
      <c r="F1142" s="139" t="s">
        <v>4605</v>
      </c>
      <c r="G1142" s="150">
        <v>0</v>
      </c>
      <c r="H1142" s="150">
        <v>0</v>
      </c>
      <c r="I1142" s="139" t="s">
        <v>1</v>
      </c>
      <c r="J1142" s="139" t="s">
        <v>1276</v>
      </c>
      <c r="K1142" s="146" t="s">
        <v>3528</v>
      </c>
      <c r="L1142" s="147" t="s">
        <v>4263</v>
      </c>
      <c r="M1142" s="147" t="s">
        <v>4320</v>
      </c>
      <c r="N1142" s="22" t="s">
        <v>2075</v>
      </c>
      <c r="O1142" s="22"/>
      <c r="P1142" s="246" t="s">
        <v>3034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3514</v>
      </c>
      <c r="D1143" s="144" t="s">
        <v>7</v>
      </c>
      <c r="E1143" s="139" t="s">
        <v>474</v>
      </c>
      <c r="F1143" s="139" t="s">
        <v>4606</v>
      </c>
      <c r="G1143" s="150">
        <v>0</v>
      </c>
      <c r="H1143" s="150">
        <v>0</v>
      </c>
      <c r="I1143" s="139" t="s">
        <v>1</v>
      </c>
      <c r="J1143" s="139" t="s">
        <v>1276</v>
      </c>
      <c r="K1143" s="146" t="s">
        <v>3528</v>
      </c>
      <c r="L1143" s="147" t="s">
        <v>4263</v>
      </c>
      <c r="M1143" s="147" t="s">
        <v>4320</v>
      </c>
      <c r="N1143" s="22" t="s">
        <v>2075</v>
      </c>
      <c r="O1143" s="22"/>
      <c r="P1143" s="246" t="s">
        <v>3035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3514</v>
      </c>
      <c r="D1144" s="144" t="s">
        <v>7</v>
      </c>
      <c r="E1144" s="139" t="s">
        <v>474</v>
      </c>
      <c r="F1144" s="139" t="s">
        <v>4607</v>
      </c>
      <c r="G1144" s="150">
        <v>0</v>
      </c>
      <c r="H1144" s="150">
        <v>0</v>
      </c>
      <c r="I1144" s="139" t="s">
        <v>1</v>
      </c>
      <c r="J1144" s="139" t="s">
        <v>1276</v>
      </c>
      <c r="K1144" s="146" t="s">
        <v>3528</v>
      </c>
      <c r="L1144" s="147" t="s">
        <v>4263</v>
      </c>
      <c r="M1144" s="147" t="s">
        <v>4320</v>
      </c>
      <c r="N1144" s="22" t="s">
        <v>2075</v>
      </c>
      <c r="O1144" s="22"/>
      <c r="P1144" s="246" t="s">
        <v>3036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3514</v>
      </c>
      <c r="D1145" s="144" t="s">
        <v>7</v>
      </c>
      <c r="E1145" s="139" t="s">
        <v>474</v>
      </c>
      <c r="F1145" s="139" t="s">
        <v>4608</v>
      </c>
      <c r="G1145" s="150">
        <v>0</v>
      </c>
      <c r="H1145" s="150">
        <v>0</v>
      </c>
      <c r="I1145" s="139" t="s">
        <v>1</v>
      </c>
      <c r="J1145" s="139" t="s">
        <v>1276</v>
      </c>
      <c r="K1145" s="146" t="s">
        <v>3528</v>
      </c>
      <c r="L1145" s="147" t="s">
        <v>4263</v>
      </c>
      <c r="M1145" s="147" t="s">
        <v>4320</v>
      </c>
      <c r="N1145" s="22" t="s">
        <v>2075</v>
      </c>
      <c r="O1145" s="22"/>
      <c r="P1145" s="246" t="s">
        <v>4479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3514</v>
      </c>
      <c r="D1146" s="144" t="s">
        <v>7</v>
      </c>
      <c r="E1146" s="139" t="s">
        <v>474</v>
      </c>
      <c r="F1146" s="139" t="s">
        <v>4609</v>
      </c>
      <c r="G1146" s="150">
        <v>0</v>
      </c>
      <c r="H1146" s="150">
        <v>0</v>
      </c>
      <c r="I1146" s="139" t="s">
        <v>1</v>
      </c>
      <c r="J1146" s="139" t="s">
        <v>1276</v>
      </c>
      <c r="K1146" s="146" t="s">
        <v>3528</v>
      </c>
      <c r="L1146" s="147" t="s">
        <v>4263</v>
      </c>
      <c r="M1146" s="147" t="s">
        <v>4320</v>
      </c>
      <c r="N1146" s="22" t="s">
        <v>2075</v>
      </c>
      <c r="O1146" s="22"/>
      <c r="P1146" s="246" t="s">
        <v>4480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3514</v>
      </c>
      <c r="D1147" s="144" t="s">
        <v>7</v>
      </c>
      <c r="E1147" s="139" t="s">
        <v>474</v>
      </c>
      <c r="F1147" s="139" t="s">
        <v>4610</v>
      </c>
      <c r="G1147" s="150">
        <v>0</v>
      </c>
      <c r="H1147" s="150">
        <v>0</v>
      </c>
      <c r="I1147" s="139" t="s">
        <v>1</v>
      </c>
      <c r="J1147" s="139" t="s">
        <v>1276</v>
      </c>
      <c r="K1147" s="146" t="s">
        <v>3528</v>
      </c>
      <c r="L1147" s="147" t="s">
        <v>4263</v>
      </c>
      <c r="M1147" s="147" t="s">
        <v>4320</v>
      </c>
      <c r="N1147" s="22" t="s">
        <v>2075</v>
      </c>
      <c r="O1147" s="22"/>
      <c r="P1147" s="246" t="s">
        <v>3037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3514</v>
      </c>
      <c r="D1148" s="144" t="s">
        <v>7</v>
      </c>
      <c r="E1148" s="139" t="s">
        <v>474</v>
      </c>
      <c r="F1148" s="139" t="s">
        <v>4611</v>
      </c>
      <c r="G1148" s="150">
        <v>0</v>
      </c>
      <c r="H1148" s="150">
        <v>0</v>
      </c>
      <c r="I1148" s="139" t="s">
        <v>1</v>
      </c>
      <c r="J1148" s="139" t="s">
        <v>1276</v>
      </c>
      <c r="K1148" s="146" t="s">
        <v>3528</v>
      </c>
      <c r="L1148" s="147" t="s">
        <v>4263</v>
      </c>
      <c r="M1148" s="147" t="s">
        <v>4320</v>
      </c>
      <c r="N1148" s="22" t="s">
        <v>2075</v>
      </c>
      <c r="O1148" s="22"/>
      <c r="P1148" s="246" t="s">
        <v>3038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3514</v>
      </c>
      <c r="D1149" s="144" t="s">
        <v>7</v>
      </c>
      <c r="E1149" s="139" t="s">
        <v>474</v>
      </c>
      <c r="F1149" s="139" t="s">
        <v>4612</v>
      </c>
      <c r="G1149" s="150">
        <v>0</v>
      </c>
      <c r="H1149" s="150">
        <v>0</v>
      </c>
      <c r="I1149" s="139" t="s">
        <v>1</v>
      </c>
      <c r="J1149" s="139" t="s">
        <v>1276</v>
      </c>
      <c r="K1149" s="146" t="s">
        <v>3528</v>
      </c>
      <c r="L1149" s="147" t="s">
        <v>4263</v>
      </c>
      <c r="M1149" s="147" t="s">
        <v>4320</v>
      </c>
      <c r="N1149" s="22" t="s">
        <v>2075</v>
      </c>
      <c r="O1149" s="22"/>
      <c r="P1149" s="246" t="s">
        <v>3039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3514</v>
      </c>
      <c r="D1150" s="144" t="s">
        <v>7</v>
      </c>
      <c r="E1150" s="139" t="s">
        <v>474</v>
      </c>
      <c r="F1150" s="139" t="s">
        <v>4613</v>
      </c>
      <c r="G1150" s="150">
        <v>0</v>
      </c>
      <c r="H1150" s="150">
        <v>0</v>
      </c>
      <c r="I1150" s="139" t="s">
        <v>1</v>
      </c>
      <c r="J1150" s="139" t="s">
        <v>1276</v>
      </c>
      <c r="K1150" s="146" t="s">
        <v>3528</v>
      </c>
      <c r="L1150" s="147" t="s">
        <v>4263</v>
      </c>
      <c r="M1150" s="147" t="s">
        <v>4320</v>
      </c>
      <c r="N1150" s="22" t="s">
        <v>2075</v>
      </c>
      <c r="O1150" s="22"/>
      <c r="P1150" s="246" t="s">
        <v>3040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3514</v>
      </c>
      <c r="D1151" s="144" t="s">
        <v>7</v>
      </c>
      <c r="E1151" s="139" t="s">
        <v>474</v>
      </c>
      <c r="F1151" s="139" t="s">
        <v>4614</v>
      </c>
      <c r="G1151" s="150">
        <v>0</v>
      </c>
      <c r="H1151" s="150">
        <v>0</v>
      </c>
      <c r="I1151" s="139" t="s">
        <v>1</v>
      </c>
      <c r="J1151" s="139" t="s">
        <v>1276</v>
      </c>
      <c r="K1151" s="146" t="s">
        <v>3528</v>
      </c>
      <c r="L1151" s="147" t="s">
        <v>4263</v>
      </c>
      <c r="M1151" s="147" t="s">
        <v>4320</v>
      </c>
      <c r="N1151" s="22" t="s">
        <v>2075</v>
      </c>
      <c r="O1151" s="22"/>
      <c r="P1151" s="246" t="s">
        <v>3041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3514</v>
      </c>
      <c r="D1152" s="144" t="s">
        <v>7</v>
      </c>
      <c r="E1152" s="139" t="s">
        <v>474</v>
      </c>
      <c r="F1152" s="139" t="s">
        <v>4615</v>
      </c>
      <c r="G1152" s="150">
        <v>0</v>
      </c>
      <c r="H1152" s="150">
        <v>0</v>
      </c>
      <c r="I1152" s="139" t="s">
        <v>1</v>
      </c>
      <c r="J1152" s="139" t="s">
        <v>1276</v>
      </c>
      <c r="K1152" s="146" t="s">
        <v>3528</v>
      </c>
      <c r="L1152" s="147" t="s">
        <v>4263</v>
      </c>
      <c r="M1152" s="147" t="s">
        <v>4320</v>
      </c>
      <c r="N1152" s="22" t="s">
        <v>2075</v>
      </c>
      <c r="O1152" s="22"/>
      <c r="P1152" s="246" t="s">
        <v>3042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3514</v>
      </c>
      <c r="D1153" s="144" t="s">
        <v>7</v>
      </c>
      <c r="E1153" s="139" t="s">
        <v>474</v>
      </c>
      <c r="F1153" s="139" t="s">
        <v>4616</v>
      </c>
      <c r="G1153" s="150">
        <v>0</v>
      </c>
      <c r="H1153" s="150">
        <v>0</v>
      </c>
      <c r="I1153" s="139" t="s">
        <v>1</v>
      </c>
      <c r="J1153" s="139" t="s">
        <v>1276</v>
      </c>
      <c r="K1153" s="146" t="s">
        <v>3528</v>
      </c>
      <c r="L1153" s="147" t="s">
        <v>4263</v>
      </c>
      <c r="M1153" s="147" t="s">
        <v>4320</v>
      </c>
      <c r="N1153" s="22" t="s">
        <v>2075</v>
      </c>
      <c r="O1153" s="22"/>
      <c r="P1153" s="246" t="s">
        <v>3043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3514</v>
      </c>
      <c r="D1154" s="144" t="s">
        <v>7</v>
      </c>
      <c r="E1154" s="139" t="s">
        <v>474</v>
      </c>
      <c r="F1154" s="139" t="s">
        <v>4617</v>
      </c>
      <c r="G1154" s="150">
        <v>0</v>
      </c>
      <c r="H1154" s="150">
        <v>0</v>
      </c>
      <c r="I1154" s="139" t="s">
        <v>1</v>
      </c>
      <c r="J1154" s="139" t="s">
        <v>1276</v>
      </c>
      <c r="K1154" s="146" t="s">
        <v>3528</v>
      </c>
      <c r="L1154" s="147" t="s">
        <v>4263</v>
      </c>
      <c r="M1154" s="147" t="s">
        <v>4320</v>
      </c>
      <c r="N1154" s="22" t="s">
        <v>2075</v>
      </c>
      <c r="O1154" s="22"/>
      <c r="P1154" s="246" t="s">
        <v>3044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3514</v>
      </c>
      <c r="D1155" s="144" t="s">
        <v>7</v>
      </c>
      <c r="E1155" s="139" t="s">
        <v>474</v>
      </c>
      <c r="F1155" s="139" t="s">
        <v>4618</v>
      </c>
      <c r="G1155" s="150">
        <v>0</v>
      </c>
      <c r="H1155" s="150">
        <v>0</v>
      </c>
      <c r="I1155" s="139" t="s">
        <v>1</v>
      </c>
      <c r="J1155" s="139" t="s">
        <v>1276</v>
      </c>
      <c r="K1155" s="146" t="s">
        <v>3528</v>
      </c>
      <c r="L1155" s="147" t="s">
        <v>4263</v>
      </c>
      <c r="M1155" s="147" t="s">
        <v>4320</v>
      </c>
      <c r="N1155" s="22" t="s">
        <v>2075</v>
      </c>
      <c r="O1155" s="22"/>
      <c r="P1155" s="246" t="s">
        <v>3045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3514</v>
      </c>
      <c r="D1156" s="144" t="s">
        <v>7</v>
      </c>
      <c r="E1156" s="139" t="s">
        <v>474</v>
      </c>
      <c r="F1156" s="139" t="s">
        <v>4619</v>
      </c>
      <c r="G1156" s="150">
        <v>0</v>
      </c>
      <c r="H1156" s="150">
        <v>0</v>
      </c>
      <c r="I1156" s="139" t="s">
        <v>1</v>
      </c>
      <c r="J1156" s="139" t="s">
        <v>1276</v>
      </c>
      <c r="K1156" s="146" t="s">
        <v>3528</v>
      </c>
      <c r="L1156" s="147" t="s">
        <v>4263</v>
      </c>
      <c r="M1156" s="147" t="s">
        <v>4320</v>
      </c>
      <c r="N1156" s="22" t="s">
        <v>2075</v>
      </c>
      <c r="O1156" s="22"/>
      <c r="P1156" s="246" t="s">
        <v>3046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3514</v>
      </c>
      <c r="D1157" s="144" t="s">
        <v>7</v>
      </c>
      <c r="E1157" s="139" t="s">
        <v>474</v>
      </c>
      <c r="F1157" s="139" t="s">
        <v>4620</v>
      </c>
      <c r="G1157" s="150">
        <v>0</v>
      </c>
      <c r="H1157" s="150">
        <v>0</v>
      </c>
      <c r="I1157" s="139" t="s">
        <v>1</v>
      </c>
      <c r="J1157" s="139" t="s">
        <v>1276</v>
      </c>
      <c r="K1157" s="146" t="s">
        <v>3528</v>
      </c>
      <c r="L1157" s="147" t="s">
        <v>4263</v>
      </c>
      <c r="M1157" s="147" t="s">
        <v>4320</v>
      </c>
      <c r="N1157" s="22" t="s">
        <v>2075</v>
      </c>
      <c r="O1157" s="22"/>
      <c r="P1157" s="246" t="s">
        <v>4481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3514</v>
      </c>
      <c r="D1158" s="144" t="s">
        <v>7</v>
      </c>
      <c r="E1158" s="139" t="s">
        <v>474</v>
      </c>
      <c r="F1158" s="139" t="s">
        <v>4621</v>
      </c>
      <c r="G1158" s="150">
        <v>0</v>
      </c>
      <c r="H1158" s="150">
        <v>0</v>
      </c>
      <c r="I1158" s="139" t="s">
        <v>1</v>
      </c>
      <c r="J1158" s="139" t="s">
        <v>1276</v>
      </c>
      <c r="K1158" s="146" t="s">
        <v>3528</v>
      </c>
      <c r="L1158" s="147" t="s">
        <v>4263</v>
      </c>
      <c r="M1158" s="147" t="s">
        <v>4320</v>
      </c>
      <c r="N1158" s="22" t="s">
        <v>2075</v>
      </c>
      <c r="O1158" s="22"/>
      <c r="P1158" s="246" t="s">
        <v>3047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3514</v>
      </c>
      <c r="D1159" s="144" t="s">
        <v>7</v>
      </c>
      <c r="E1159" s="139" t="s">
        <v>474</v>
      </c>
      <c r="F1159" s="139" t="s">
        <v>4622</v>
      </c>
      <c r="G1159" s="150">
        <v>0</v>
      </c>
      <c r="H1159" s="150">
        <v>0</v>
      </c>
      <c r="I1159" s="139" t="s">
        <v>1</v>
      </c>
      <c r="J1159" s="139" t="s">
        <v>1276</v>
      </c>
      <c r="K1159" s="146" t="s">
        <v>3528</v>
      </c>
      <c r="L1159" s="147" t="s">
        <v>4263</v>
      </c>
      <c r="M1159" s="147" t="s">
        <v>4320</v>
      </c>
      <c r="N1159" s="22" t="s">
        <v>2075</v>
      </c>
      <c r="O1159" s="22"/>
      <c r="P1159" s="246" t="s">
        <v>3048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3514</v>
      </c>
      <c r="D1160" s="144" t="s">
        <v>7</v>
      </c>
      <c r="E1160" s="139" t="s">
        <v>474</v>
      </c>
      <c r="F1160" s="139" t="s">
        <v>4623</v>
      </c>
      <c r="G1160" s="150">
        <v>0</v>
      </c>
      <c r="H1160" s="150">
        <v>0</v>
      </c>
      <c r="I1160" s="139" t="s">
        <v>1</v>
      </c>
      <c r="J1160" s="139" t="s">
        <v>1276</v>
      </c>
      <c r="K1160" s="146" t="s">
        <v>3528</v>
      </c>
      <c r="L1160" s="147" t="s">
        <v>4263</v>
      </c>
      <c r="M1160" s="147" t="s">
        <v>4320</v>
      </c>
      <c r="N1160" s="22" t="s">
        <v>2075</v>
      </c>
      <c r="O1160" s="22"/>
      <c r="P1160" s="246" t="s">
        <v>3049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3514</v>
      </c>
      <c r="D1161" s="144" t="s">
        <v>7</v>
      </c>
      <c r="E1161" s="139" t="s">
        <v>474</v>
      </c>
      <c r="F1161" s="139" t="s">
        <v>4624</v>
      </c>
      <c r="G1161" s="150">
        <v>0</v>
      </c>
      <c r="H1161" s="150">
        <v>0</v>
      </c>
      <c r="I1161" s="139" t="s">
        <v>1</v>
      </c>
      <c r="J1161" s="139" t="s">
        <v>1276</v>
      </c>
      <c r="K1161" s="146" t="s">
        <v>3528</v>
      </c>
      <c r="L1161" s="147" t="s">
        <v>4263</v>
      </c>
      <c r="M1161" s="147" t="s">
        <v>4320</v>
      </c>
      <c r="N1161" s="22" t="s">
        <v>2075</v>
      </c>
      <c r="O1161" s="22"/>
      <c r="P1161" s="246" t="s">
        <v>3050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3514</v>
      </c>
      <c r="D1162" s="144" t="s">
        <v>7</v>
      </c>
      <c r="E1162" s="139" t="s">
        <v>474</v>
      </c>
      <c r="F1162" s="139" t="s">
        <v>4625</v>
      </c>
      <c r="G1162" s="150">
        <v>0</v>
      </c>
      <c r="H1162" s="150">
        <v>0</v>
      </c>
      <c r="I1162" s="139" t="s">
        <v>1</v>
      </c>
      <c r="J1162" s="139" t="s">
        <v>1276</v>
      </c>
      <c r="K1162" s="146" t="s">
        <v>3528</v>
      </c>
      <c r="L1162" s="147" t="s">
        <v>4263</v>
      </c>
      <c r="M1162" s="147" t="s">
        <v>4320</v>
      </c>
      <c r="N1162" s="22" t="s">
        <v>2075</v>
      </c>
      <c r="O1162" s="22"/>
      <c r="P1162" s="246" t="s">
        <v>3051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3514</v>
      </c>
      <c r="D1163" s="144" t="s">
        <v>7</v>
      </c>
      <c r="E1163" s="139" t="s">
        <v>474</v>
      </c>
      <c r="F1163" s="139" t="s">
        <v>4626</v>
      </c>
      <c r="G1163" s="150">
        <v>0</v>
      </c>
      <c r="H1163" s="150">
        <v>0</v>
      </c>
      <c r="I1163" s="139" t="s">
        <v>1</v>
      </c>
      <c r="J1163" s="139" t="s">
        <v>1276</v>
      </c>
      <c r="K1163" s="146" t="s">
        <v>3528</v>
      </c>
      <c r="L1163" s="147" t="s">
        <v>4263</v>
      </c>
      <c r="M1163" s="147" t="s">
        <v>4320</v>
      </c>
      <c r="N1163" s="22" t="s">
        <v>2075</v>
      </c>
      <c r="O1163" s="22"/>
      <c r="P1163" s="246" t="s">
        <v>3052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3514</v>
      </c>
      <c r="D1164" s="144" t="s">
        <v>7</v>
      </c>
      <c r="E1164" s="139" t="s">
        <v>474</v>
      </c>
      <c r="F1164" s="139" t="s">
        <v>4627</v>
      </c>
      <c r="G1164" s="150">
        <v>0</v>
      </c>
      <c r="H1164" s="150">
        <v>0</v>
      </c>
      <c r="I1164" s="139" t="s">
        <v>1</v>
      </c>
      <c r="J1164" s="139" t="s">
        <v>1276</v>
      </c>
      <c r="K1164" s="146" t="s">
        <v>3528</v>
      </c>
      <c r="L1164" s="147" t="s">
        <v>4263</v>
      </c>
      <c r="M1164" s="147" t="s">
        <v>4320</v>
      </c>
      <c r="N1164" s="22" t="s">
        <v>2075</v>
      </c>
      <c r="O1164" s="22"/>
      <c r="P1164" s="246" t="s">
        <v>3053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3514</v>
      </c>
      <c r="D1165" s="144" t="s">
        <v>7</v>
      </c>
      <c r="E1165" s="139" t="s">
        <v>474</v>
      </c>
      <c r="F1165" s="139" t="s">
        <v>4628</v>
      </c>
      <c r="G1165" s="150">
        <v>0</v>
      </c>
      <c r="H1165" s="150">
        <v>0</v>
      </c>
      <c r="I1165" s="139" t="s">
        <v>1</v>
      </c>
      <c r="J1165" s="139" t="s">
        <v>1276</v>
      </c>
      <c r="K1165" s="146" t="s">
        <v>3528</v>
      </c>
      <c r="L1165" s="147" t="s">
        <v>4263</v>
      </c>
      <c r="M1165" s="147" t="s">
        <v>4320</v>
      </c>
      <c r="N1165" s="22" t="s">
        <v>2075</v>
      </c>
      <c r="O1165" s="22"/>
      <c r="P1165" s="246" t="s">
        <v>3054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3341</v>
      </c>
      <c r="D1166" s="207" t="s">
        <v>4934</v>
      </c>
      <c r="E1166" s="178" t="s">
        <v>3802</v>
      </c>
      <c r="F1166" s="178" t="s">
        <v>3802</v>
      </c>
      <c r="G1166" s="208">
        <v>0</v>
      </c>
      <c r="H1166" s="208">
        <v>0</v>
      </c>
      <c r="I1166" s="178" t="s">
        <v>1</v>
      </c>
      <c r="J1166" s="178" t="s">
        <v>1276</v>
      </c>
      <c r="K1166" s="48" t="s">
        <v>4940</v>
      </c>
      <c r="L1166" s="120" t="s">
        <v>4263</v>
      </c>
      <c r="M1166" s="120" t="s">
        <v>4320</v>
      </c>
      <c r="N1166" s="120" t="s">
        <v>2484</v>
      </c>
      <c r="O1166" s="120"/>
      <c r="P1166" s="246" t="s">
        <v>4936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2456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4935</v>
      </c>
      <c r="D1167" s="207" t="s">
        <v>4934</v>
      </c>
      <c r="E1167" s="178" t="s">
        <v>3802</v>
      </c>
      <c r="F1167" s="178" t="s">
        <v>3802</v>
      </c>
      <c r="G1167" s="208">
        <v>0</v>
      </c>
      <c r="H1167" s="208">
        <v>0</v>
      </c>
      <c r="I1167" s="178" t="s">
        <v>1</v>
      </c>
      <c r="J1167" s="178" t="s">
        <v>1276</v>
      </c>
      <c r="K1167" s="48" t="s">
        <v>4940</v>
      </c>
      <c r="L1167" s="120" t="s">
        <v>4263</v>
      </c>
      <c r="M1167" s="120" t="s">
        <v>4320</v>
      </c>
      <c r="N1167" s="120" t="s">
        <v>2484</v>
      </c>
      <c r="O1167" s="120"/>
      <c r="P1167" s="246" t="s">
        <v>4937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2456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3515</v>
      </c>
      <c r="D1168" s="144" t="s">
        <v>5431</v>
      </c>
      <c r="E1168" s="139" t="s">
        <v>474</v>
      </c>
      <c r="F1168" s="139" t="s">
        <v>5435</v>
      </c>
      <c r="G1168" s="148">
        <v>0</v>
      </c>
      <c r="H1168" s="148">
        <v>0</v>
      </c>
      <c r="I1168" s="139" t="s">
        <v>1</v>
      </c>
      <c r="J1168" s="139" t="s">
        <v>1276</v>
      </c>
      <c r="K1168" s="146" t="s">
        <v>3528</v>
      </c>
      <c r="L1168" s="147" t="s">
        <v>4263</v>
      </c>
      <c r="M1168" s="147" t="s">
        <v>4320</v>
      </c>
      <c r="N1168" s="22" t="s">
        <v>2075</v>
      </c>
      <c r="O1168" s="22"/>
      <c r="P1168" s="246" t="s">
        <v>5431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2075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3515</v>
      </c>
      <c r="D1169" s="144" t="s">
        <v>5432</v>
      </c>
      <c r="E1169" s="139" t="s">
        <v>474</v>
      </c>
      <c r="F1169" s="139" t="s">
        <v>5436</v>
      </c>
      <c r="G1169" s="148">
        <v>0</v>
      </c>
      <c r="H1169" s="148">
        <v>0</v>
      </c>
      <c r="I1169" s="139" t="s">
        <v>1</v>
      </c>
      <c r="J1169" s="139" t="s">
        <v>1276</v>
      </c>
      <c r="K1169" s="146" t="s">
        <v>3528</v>
      </c>
      <c r="L1169" s="147" t="s">
        <v>4263</v>
      </c>
      <c r="M1169" s="147" t="s">
        <v>4320</v>
      </c>
      <c r="N1169" s="22" t="s">
        <v>2075</v>
      </c>
      <c r="O1169" s="22"/>
      <c r="P1169" s="246" t="s">
        <v>5432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2075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3515</v>
      </c>
      <c r="D1170" s="144" t="s">
        <v>5433</v>
      </c>
      <c r="E1170" s="139" t="s">
        <v>474</v>
      </c>
      <c r="F1170" s="139" t="s">
        <v>5437</v>
      </c>
      <c r="G1170" s="148">
        <v>0</v>
      </c>
      <c r="H1170" s="148">
        <v>0</v>
      </c>
      <c r="I1170" s="139" t="s">
        <v>1</v>
      </c>
      <c r="J1170" s="139" t="s">
        <v>1276</v>
      </c>
      <c r="K1170" s="146" t="s">
        <v>3528</v>
      </c>
      <c r="L1170" s="147" t="s">
        <v>4263</v>
      </c>
      <c r="M1170" s="147" t="s">
        <v>4320</v>
      </c>
      <c r="N1170" s="22" t="s">
        <v>2075</v>
      </c>
      <c r="O1170" s="22"/>
      <c r="P1170" s="246" t="s">
        <v>5433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2075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3515</v>
      </c>
      <c r="D1171" s="144" t="s">
        <v>5434</v>
      </c>
      <c r="E1171" s="139" t="s">
        <v>474</v>
      </c>
      <c r="F1171" s="139" t="s">
        <v>5438</v>
      </c>
      <c r="G1171" s="148">
        <v>0</v>
      </c>
      <c r="H1171" s="148">
        <v>0</v>
      </c>
      <c r="I1171" s="139" t="s">
        <v>1</v>
      </c>
      <c r="J1171" s="139" t="s">
        <v>1276</v>
      </c>
      <c r="K1171" s="146" t="s">
        <v>3528</v>
      </c>
      <c r="L1171" s="147" t="s">
        <v>4263</v>
      </c>
      <c r="M1171" s="147" t="s">
        <v>4320</v>
      </c>
      <c r="N1171" s="22" t="s">
        <v>2075</v>
      </c>
      <c r="O1171" s="22"/>
      <c r="P1171" s="246" t="s">
        <v>5434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2075</v>
      </c>
      <c r="W1171" t="e">
        <f t="shared" si="164"/>
        <v>#VALUE!</v>
      </c>
    </row>
    <row r="1172" spans="1:23" s="120" customFormat="1">
      <c r="A1172" s="117">
        <f t="shared" si="162"/>
        <v>1172</v>
      </c>
      <c r="B1172" s="120">
        <f t="shared" si="163"/>
        <v>1148</v>
      </c>
      <c r="C1172" s="144" t="s">
        <v>3515</v>
      </c>
      <c r="D1172" s="316" t="s">
        <v>6122</v>
      </c>
      <c r="E1172" s="178" t="s">
        <v>474</v>
      </c>
      <c r="F1172" s="178" t="s">
        <v>6144</v>
      </c>
      <c r="G1172" s="315">
        <v>0</v>
      </c>
      <c r="H1172" s="315">
        <v>0</v>
      </c>
      <c r="I1172" s="178" t="s">
        <v>1</v>
      </c>
      <c r="J1172" s="178" t="s">
        <v>1276</v>
      </c>
      <c r="K1172" s="121" t="s">
        <v>3528</v>
      </c>
      <c r="L1172" s="120" t="s">
        <v>4263</v>
      </c>
      <c r="M1172" s="120" t="s">
        <v>4320</v>
      </c>
      <c r="N1172" s="120" t="s">
        <v>2075</v>
      </c>
      <c r="P1172" s="316" t="s">
        <v>6122</v>
      </c>
      <c r="Q1172" s="317"/>
      <c r="R1172" s="117"/>
      <c r="S1172" s="117" t="str">
        <f t="shared" ref="S1172" si="165">IF(E1172=F1172,"","NOT EQUAL")</f>
        <v>NOT EQUAL</v>
      </c>
      <c r="T1172" s="117" t="str">
        <f>IF(ISNA(VLOOKUP(P1172,'NEW XEQM.c'!D:D,1,0)),"--",VLOOKUP(P1172,'NEW XEQM.c'!D:G,3,0))</f>
        <v>--</v>
      </c>
      <c r="U1172" s="117"/>
      <c r="W1172" s="120" t="e">
        <f t="shared" si="164"/>
        <v>#VALUE!</v>
      </c>
    </row>
    <row r="1173" spans="1:23" s="120" customFormat="1">
      <c r="A1173" s="117">
        <f t="shared" ref="A1173:A1194" si="166">IF(B1173=INT(B1173),ROW(),"")</f>
        <v>1173</v>
      </c>
      <c r="B1173" s="120">
        <f t="shared" ref="B1173:B1194" si="167">IF(AND(MID(C1173,2,1)&lt;&gt;"/",MID(C1173,1,1)="/"),INT(B1172)+1,B1172+0.01)</f>
        <v>1149</v>
      </c>
      <c r="C1173" s="144" t="s">
        <v>3515</v>
      </c>
      <c r="D1173" s="316" t="s">
        <v>6123</v>
      </c>
      <c r="E1173" s="178" t="s">
        <v>474</v>
      </c>
      <c r="F1173" s="178" t="s">
        <v>5617</v>
      </c>
      <c r="G1173" s="315">
        <v>0</v>
      </c>
      <c r="H1173" s="315">
        <v>0</v>
      </c>
      <c r="I1173" s="178" t="s">
        <v>1</v>
      </c>
      <c r="J1173" s="178" t="s">
        <v>1276</v>
      </c>
      <c r="K1173" s="121" t="s">
        <v>3528</v>
      </c>
      <c r="L1173" s="120" t="s">
        <v>4263</v>
      </c>
      <c r="M1173" s="120" t="s">
        <v>4320</v>
      </c>
      <c r="N1173" s="120" t="s">
        <v>2075</v>
      </c>
      <c r="P1173" s="316" t="s">
        <v>6123</v>
      </c>
      <c r="Q1173" s="317"/>
      <c r="R1173" s="117"/>
      <c r="S1173" s="117" t="str">
        <f t="shared" ref="S1173:S1194" si="168">IF(E1173=F1173,"","NOT EQUAL")</f>
        <v>NOT EQUAL</v>
      </c>
      <c r="T1173" s="117" t="str">
        <f>IF(ISNA(VLOOKUP(P1173,'NEW XEQM.c'!D:D,1,0)),"--",VLOOKUP(P1173,'NEW XEQM.c'!D:G,3,0))</f>
        <v>--</v>
      </c>
      <c r="U1173" s="117"/>
      <c r="W1173" s="120" t="e">
        <f t="shared" ref="W1173:W1194" si="169">SUBSTITUTE(IF(AND(T1173="--",FIND("STD",E1173),FIND("fn",C1173)&gt;0,FIND("ITM_",P1173),I1173="CAT_FNCT"),E1173,""),"""","")</f>
        <v>#VALUE!</v>
      </c>
    </row>
    <row r="1174" spans="1:23">
      <c r="A1174" s="16">
        <f t="shared" si="166"/>
        <v>1174</v>
      </c>
      <c r="B1174" s="15">
        <f t="shared" si="167"/>
        <v>1150</v>
      </c>
      <c r="C1174" s="54" t="s">
        <v>3514</v>
      </c>
      <c r="D1174" s="54" t="s">
        <v>7</v>
      </c>
      <c r="E1174" s="55" t="str">
        <f t="shared" ref="E1174" si="170">CHAR(34)&amp;IF(B1174&lt;10,"000",IF(B1174&lt;100,"00",IF(B1174&lt;1000,"0","")))&amp;$B1174&amp;CHAR(34)</f>
        <v>"1150"</v>
      </c>
      <c r="F1174" s="55" t="str">
        <f t="shared" ref="F1174" si="171">E1174</f>
        <v>"1150"</v>
      </c>
      <c r="G1174" s="100">
        <v>0</v>
      </c>
      <c r="H1174" s="100">
        <v>0</v>
      </c>
      <c r="I1174" s="56" t="s">
        <v>27</v>
      </c>
      <c r="J1174" s="56" t="s">
        <v>1276</v>
      </c>
      <c r="K1174" s="57" t="s">
        <v>3528</v>
      </c>
      <c r="L1174" s="11" t="s">
        <v>4263</v>
      </c>
      <c r="M1174" s="22" t="s">
        <v>4320</v>
      </c>
      <c r="N1174" s="22" t="s">
        <v>2075</v>
      </c>
      <c r="O1174" s="11"/>
      <c r="P1174" s="246" t="str">
        <f t="shared" ref="P1174" si="172">"VAR_"&amp;IF(B1174&lt;10,"000",IF(B1174&lt;100,"00",IF(B1174&lt;1000,"0","")))&amp;$B1174</f>
        <v>VAR_1150</v>
      </c>
      <c r="Q1174" s="191"/>
      <c r="R1174" s="1"/>
      <c r="S1174" s="1" t="str">
        <f t="shared" si="168"/>
        <v/>
      </c>
      <c r="T1174" s="1" t="str">
        <f>IF(ISNA(VLOOKUP(P1174,'NEW XEQM.c'!D:D,1,0)),"--",VLOOKUP(P1174,'NEW XEQM.c'!D:G,3,0))</f>
        <v>--</v>
      </c>
      <c r="U1174" s="1" t="s">
        <v>2075</v>
      </c>
      <c r="W1174" t="e">
        <f t="shared" si="169"/>
        <v>#VALUE!</v>
      </c>
    </row>
    <row r="1175" spans="1:23" s="120" customFormat="1">
      <c r="A1175" s="117">
        <f t="shared" si="166"/>
        <v>1175</v>
      </c>
      <c r="B1175" s="120">
        <f t="shared" si="167"/>
        <v>1151</v>
      </c>
      <c r="C1175" s="144" t="s">
        <v>3515</v>
      </c>
      <c r="D1175" s="316" t="s">
        <v>6124</v>
      </c>
      <c r="E1175" s="178" t="s">
        <v>474</v>
      </c>
      <c r="F1175" s="178" t="s">
        <v>757</v>
      </c>
      <c r="G1175" s="315">
        <v>0</v>
      </c>
      <c r="H1175" s="315">
        <v>0</v>
      </c>
      <c r="I1175" s="178" t="s">
        <v>1</v>
      </c>
      <c r="J1175" s="178" t="s">
        <v>1276</v>
      </c>
      <c r="K1175" s="121" t="s">
        <v>3528</v>
      </c>
      <c r="L1175" s="120" t="s">
        <v>4263</v>
      </c>
      <c r="M1175" s="120" t="s">
        <v>4320</v>
      </c>
      <c r="N1175" s="120" t="s">
        <v>2075</v>
      </c>
      <c r="P1175" s="316" t="s">
        <v>6124</v>
      </c>
      <c r="Q1175" s="317"/>
      <c r="R1175" s="117"/>
      <c r="S1175" s="117" t="str">
        <f t="shared" si="168"/>
        <v>NOT EQUAL</v>
      </c>
      <c r="T1175" s="117" t="str">
        <f>IF(ISNA(VLOOKUP(P1175,'NEW XEQM.c'!D:D,1,0)),"--",VLOOKUP(P1175,'NEW XEQM.c'!D:G,3,0))</f>
        <v>--</v>
      </c>
      <c r="U1175" s="117"/>
      <c r="W1175" s="120" t="e">
        <f t="shared" si="169"/>
        <v>#VALUE!</v>
      </c>
    </row>
    <row r="1176" spans="1:23" s="120" customFormat="1">
      <c r="A1176" s="117">
        <f t="shared" si="166"/>
        <v>1176</v>
      </c>
      <c r="B1176" s="120">
        <f t="shared" si="167"/>
        <v>1152</v>
      </c>
      <c r="C1176" s="144" t="s">
        <v>3515</v>
      </c>
      <c r="D1176" s="316" t="s">
        <v>6125</v>
      </c>
      <c r="E1176" s="178" t="s">
        <v>474</v>
      </c>
      <c r="F1176" s="178" t="s">
        <v>6145</v>
      </c>
      <c r="G1176" s="315">
        <v>0</v>
      </c>
      <c r="H1176" s="315">
        <v>0</v>
      </c>
      <c r="I1176" s="178" t="s">
        <v>1</v>
      </c>
      <c r="J1176" s="178" t="s">
        <v>1276</v>
      </c>
      <c r="K1176" s="121" t="s">
        <v>3528</v>
      </c>
      <c r="L1176" s="120" t="s">
        <v>4263</v>
      </c>
      <c r="M1176" s="120" t="s">
        <v>4320</v>
      </c>
      <c r="N1176" s="120" t="s">
        <v>2075</v>
      </c>
      <c r="P1176" s="316" t="s">
        <v>6125</v>
      </c>
      <c r="Q1176" s="317"/>
      <c r="R1176" s="117"/>
      <c r="S1176" s="117" t="str">
        <f t="shared" si="168"/>
        <v>NOT EQUAL</v>
      </c>
      <c r="T1176" s="117" t="str">
        <f>IF(ISNA(VLOOKUP(P1176,'NEW XEQM.c'!D:D,1,0)),"--",VLOOKUP(P1176,'NEW XEQM.c'!D:G,3,0))</f>
        <v>--</v>
      </c>
      <c r="U1176" s="117"/>
      <c r="W1176" s="120" t="e">
        <f t="shared" si="169"/>
        <v>#VALUE!</v>
      </c>
    </row>
    <row r="1177" spans="1:23" s="120" customFormat="1">
      <c r="A1177" s="117">
        <f t="shared" si="166"/>
        <v>1177</v>
      </c>
      <c r="B1177" s="120">
        <f t="shared" si="167"/>
        <v>1153</v>
      </c>
      <c r="C1177" s="144" t="s">
        <v>3515</v>
      </c>
      <c r="D1177" s="316" t="s">
        <v>6126</v>
      </c>
      <c r="E1177" s="178" t="s">
        <v>474</v>
      </c>
      <c r="F1177" s="178" t="s">
        <v>6146</v>
      </c>
      <c r="G1177" s="315">
        <v>0</v>
      </c>
      <c r="H1177" s="315">
        <v>0</v>
      </c>
      <c r="I1177" s="178" t="s">
        <v>1</v>
      </c>
      <c r="J1177" s="178" t="s">
        <v>1276</v>
      </c>
      <c r="K1177" s="121" t="s">
        <v>3528</v>
      </c>
      <c r="L1177" s="120" t="s">
        <v>4263</v>
      </c>
      <c r="M1177" s="120" t="s">
        <v>4320</v>
      </c>
      <c r="N1177" s="120" t="s">
        <v>2075</v>
      </c>
      <c r="P1177" s="316" t="s">
        <v>6126</v>
      </c>
      <c r="Q1177" s="317"/>
      <c r="R1177" s="117"/>
      <c r="S1177" s="117" t="str">
        <f t="shared" si="168"/>
        <v>NOT EQUAL</v>
      </c>
      <c r="T1177" s="117" t="str">
        <f>IF(ISNA(VLOOKUP(P1177,'NEW XEQM.c'!D:D,1,0)),"--",VLOOKUP(P1177,'NEW XEQM.c'!D:G,3,0))</f>
        <v>--</v>
      </c>
      <c r="U1177" s="117"/>
      <c r="W1177" s="120" t="e">
        <f t="shared" si="169"/>
        <v>#VALUE!</v>
      </c>
    </row>
    <row r="1178" spans="1:23" s="120" customFormat="1">
      <c r="A1178" s="117">
        <f t="shared" si="166"/>
        <v>1178</v>
      </c>
      <c r="B1178" s="120">
        <f t="shared" si="167"/>
        <v>1154</v>
      </c>
      <c r="C1178" s="144" t="s">
        <v>3515</v>
      </c>
      <c r="D1178" s="316" t="s">
        <v>6127</v>
      </c>
      <c r="E1178" s="178" t="s">
        <v>474</v>
      </c>
      <c r="F1178" s="178" t="s">
        <v>5438</v>
      </c>
      <c r="G1178" s="315">
        <v>0</v>
      </c>
      <c r="H1178" s="315">
        <v>0</v>
      </c>
      <c r="I1178" s="178" t="s">
        <v>1</v>
      </c>
      <c r="J1178" s="178" t="s">
        <v>1276</v>
      </c>
      <c r="K1178" s="121" t="s">
        <v>3528</v>
      </c>
      <c r="L1178" s="120" t="s">
        <v>4263</v>
      </c>
      <c r="M1178" s="120" t="s">
        <v>4320</v>
      </c>
      <c r="N1178" s="120" t="s">
        <v>2075</v>
      </c>
      <c r="P1178" s="316" t="s">
        <v>6127</v>
      </c>
      <c r="Q1178" s="317"/>
      <c r="R1178" s="117"/>
      <c r="S1178" s="117" t="str">
        <f t="shared" si="168"/>
        <v>NOT EQUAL</v>
      </c>
      <c r="T1178" s="117" t="str">
        <f>IF(ISNA(VLOOKUP(P1178,'NEW XEQM.c'!D:D,1,0)),"--",VLOOKUP(P1178,'NEW XEQM.c'!D:G,3,0))</f>
        <v>--</v>
      </c>
      <c r="U1178" s="117"/>
      <c r="W1178" s="120" t="e">
        <f t="shared" si="169"/>
        <v>#VALUE!</v>
      </c>
    </row>
    <row r="1179" spans="1:23" s="120" customFormat="1">
      <c r="A1179" s="117">
        <f t="shared" si="166"/>
        <v>1179</v>
      </c>
      <c r="B1179" s="120">
        <f t="shared" si="167"/>
        <v>1155</v>
      </c>
      <c r="C1179" s="144" t="s">
        <v>3515</v>
      </c>
      <c r="D1179" s="316" t="s">
        <v>6128</v>
      </c>
      <c r="E1179" s="178" t="s">
        <v>474</v>
      </c>
      <c r="F1179" s="178" t="s">
        <v>5905</v>
      </c>
      <c r="G1179" s="315">
        <v>0</v>
      </c>
      <c r="H1179" s="315">
        <v>0</v>
      </c>
      <c r="I1179" s="178" t="s">
        <v>1</v>
      </c>
      <c r="J1179" s="178" t="s">
        <v>1276</v>
      </c>
      <c r="K1179" s="121" t="s">
        <v>3528</v>
      </c>
      <c r="L1179" s="120" t="s">
        <v>4263</v>
      </c>
      <c r="M1179" s="120" t="s">
        <v>4320</v>
      </c>
      <c r="N1179" s="120" t="s">
        <v>2075</v>
      </c>
      <c r="P1179" s="316" t="s">
        <v>6128</v>
      </c>
      <c r="Q1179" s="317"/>
      <c r="R1179" s="117"/>
      <c r="S1179" s="117" t="str">
        <f t="shared" si="168"/>
        <v>NOT EQUAL</v>
      </c>
      <c r="T1179" s="117" t="str">
        <f>IF(ISNA(VLOOKUP(P1179,'NEW XEQM.c'!D:D,1,0)),"--",VLOOKUP(P1179,'NEW XEQM.c'!D:G,3,0))</f>
        <v>--</v>
      </c>
      <c r="U1179" s="117"/>
      <c r="W1179" s="120" t="e">
        <f t="shared" si="169"/>
        <v>#VALUE!</v>
      </c>
    </row>
    <row r="1180" spans="1:23" s="120" customFormat="1">
      <c r="A1180" s="117">
        <f t="shared" si="166"/>
        <v>1180</v>
      </c>
      <c r="B1180" s="120">
        <f t="shared" si="167"/>
        <v>1156</v>
      </c>
      <c r="C1180" s="144" t="s">
        <v>3515</v>
      </c>
      <c r="D1180" s="316" t="s">
        <v>6129</v>
      </c>
      <c r="E1180" s="178" t="s">
        <v>474</v>
      </c>
      <c r="F1180" s="178" t="s">
        <v>5633</v>
      </c>
      <c r="G1180" s="315">
        <v>0</v>
      </c>
      <c r="H1180" s="315">
        <v>0</v>
      </c>
      <c r="I1180" s="178" t="s">
        <v>1</v>
      </c>
      <c r="J1180" s="178" t="s">
        <v>1276</v>
      </c>
      <c r="K1180" s="121" t="s">
        <v>3528</v>
      </c>
      <c r="L1180" s="120" t="s">
        <v>4263</v>
      </c>
      <c r="M1180" s="120" t="s">
        <v>4320</v>
      </c>
      <c r="N1180" s="120" t="s">
        <v>2075</v>
      </c>
      <c r="P1180" s="316" t="s">
        <v>6129</v>
      </c>
      <c r="Q1180" s="317"/>
      <c r="R1180" s="117"/>
      <c r="S1180" s="117" t="str">
        <f t="shared" si="168"/>
        <v>NOT EQUAL</v>
      </c>
      <c r="T1180" s="117" t="str">
        <f>IF(ISNA(VLOOKUP(P1180,'NEW XEQM.c'!D:D,1,0)),"--",VLOOKUP(P1180,'NEW XEQM.c'!D:G,3,0))</f>
        <v>--</v>
      </c>
      <c r="U1180" s="117"/>
      <c r="W1180" s="120" t="e">
        <f t="shared" si="169"/>
        <v>#VALUE!</v>
      </c>
    </row>
    <row r="1181" spans="1:23" s="120" customFormat="1">
      <c r="A1181" s="117">
        <f t="shared" si="166"/>
        <v>1181</v>
      </c>
      <c r="B1181" s="120">
        <f t="shared" si="167"/>
        <v>1157</v>
      </c>
      <c r="C1181" s="144" t="s">
        <v>3515</v>
      </c>
      <c r="D1181" s="316" t="s">
        <v>6130</v>
      </c>
      <c r="E1181" s="178" t="s">
        <v>474</v>
      </c>
      <c r="F1181" s="178" t="s">
        <v>5435</v>
      </c>
      <c r="G1181" s="315">
        <v>0</v>
      </c>
      <c r="H1181" s="315">
        <v>0</v>
      </c>
      <c r="I1181" s="178" t="s">
        <v>1</v>
      </c>
      <c r="J1181" s="178" t="s">
        <v>1276</v>
      </c>
      <c r="K1181" s="121" t="s">
        <v>3528</v>
      </c>
      <c r="L1181" s="120" t="s">
        <v>4263</v>
      </c>
      <c r="M1181" s="120" t="s">
        <v>4320</v>
      </c>
      <c r="N1181" s="120" t="s">
        <v>2075</v>
      </c>
      <c r="P1181" s="316" t="s">
        <v>6130</v>
      </c>
      <c r="Q1181" s="317"/>
      <c r="R1181" s="117"/>
      <c r="S1181" s="117" t="str">
        <f t="shared" si="168"/>
        <v>NOT EQUAL</v>
      </c>
      <c r="T1181" s="117" t="str">
        <f>IF(ISNA(VLOOKUP(P1181,'NEW XEQM.c'!D:D,1,0)),"--",VLOOKUP(P1181,'NEW XEQM.c'!D:G,3,0))</f>
        <v>--</v>
      </c>
      <c r="U1181" s="117"/>
      <c r="W1181" s="120" t="e">
        <f t="shared" si="169"/>
        <v>#VALUE!</v>
      </c>
    </row>
    <row r="1182" spans="1:23" s="120" customFormat="1">
      <c r="A1182" s="117">
        <f t="shared" si="166"/>
        <v>1182</v>
      </c>
      <c r="B1182" s="120">
        <f t="shared" si="167"/>
        <v>1158</v>
      </c>
      <c r="C1182" s="144" t="s">
        <v>3515</v>
      </c>
      <c r="D1182" s="316" t="s">
        <v>6131</v>
      </c>
      <c r="E1182" s="178" t="s">
        <v>474</v>
      </c>
      <c r="F1182" s="178" t="s">
        <v>6147</v>
      </c>
      <c r="G1182" s="315">
        <v>0</v>
      </c>
      <c r="H1182" s="315">
        <v>0</v>
      </c>
      <c r="I1182" s="178" t="s">
        <v>1</v>
      </c>
      <c r="J1182" s="178" t="s">
        <v>1276</v>
      </c>
      <c r="K1182" s="121" t="s">
        <v>3528</v>
      </c>
      <c r="L1182" s="120" t="s">
        <v>4263</v>
      </c>
      <c r="M1182" s="120" t="s">
        <v>4320</v>
      </c>
      <c r="N1182" s="120" t="s">
        <v>2075</v>
      </c>
      <c r="P1182" s="316" t="s">
        <v>6131</v>
      </c>
      <c r="Q1182" s="317"/>
      <c r="R1182" s="117"/>
      <c r="S1182" s="117" t="str">
        <f t="shared" si="168"/>
        <v>NOT EQUAL</v>
      </c>
      <c r="T1182" s="117" t="str">
        <f>IF(ISNA(VLOOKUP(P1182,'NEW XEQM.c'!D:D,1,0)),"--",VLOOKUP(P1182,'NEW XEQM.c'!D:G,3,0))</f>
        <v>--</v>
      </c>
      <c r="U1182" s="117"/>
      <c r="W1182" s="120" t="e">
        <f t="shared" si="169"/>
        <v>#VALUE!</v>
      </c>
    </row>
    <row r="1183" spans="1:23" s="120" customFormat="1">
      <c r="A1183" s="117">
        <f t="shared" si="166"/>
        <v>1183</v>
      </c>
      <c r="B1183" s="120">
        <f t="shared" si="167"/>
        <v>1159</v>
      </c>
      <c r="C1183" s="144" t="s">
        <v>3515</v>
      </c>
      <c r="D1183" s="316" t="s">
        <v>6132</v>
      </c>
      <c r="E1183" s="178" t="s">
        <v>474</v>
      </c>
      <c r="F1183" s="178" t="s">
        <v>5410</v>
      </c>
      <c r="G1183" s="315">
        <v>0</v>
      </c>
      <c r="H1183" s="315">
        <v>0</v>
      </c>
      <c r="I1183" s="178" t="s">
        <v>1</v>
      </c>
      <c r="J1183" s="178" t="s">
        <v>1276</v>
      </c>
      <c r="K1183" s="121" t="s">
        <v>3528</v>
      </c>
      <c r="L1183" s="120" t="s">
        <v>4263</v>
      </c>
      <c r="M1183" s="120" t="s">
        <v>4320</v>
      </c>
      <c r="N1183" s="120" t="s">
        <v>2075</v>
      </c>
      <c r="P1183" s="316" t="s">
        <v>6132</v>
      </c>
      <c r="Q1183" s="317"/>
      <c r="R1183" s="117"/>
      <c r="S1183" s="117" t="str">
        <f t="shared" si="168"/>
        <v>NOT EQUAL</v>
      </c>
      <c r="T1183" s="117" t="str">
        <f>IF(ISNA(VLOOKUP(P1183,'NEW XEQM.c'!D:D,1,0)),"--",VLOOKUP(P1183,'NEW XEQM.c'!D:G,3,0))</f>
        <v>--</v>
      </c>
      <c r="U1183" s="117"/>
      <c r="W1183" s="120" t="e">
        <f t="shared" si="169"/>
        <v>#VALUE!</v>
      </c>
    </row>
    <row r="1184" spans="1:23" s="120" customFormat="1">
      <c r="A1184" s="117">
        <f t="shared" si="166"/>
        <v>1184</v>
      </c>
      <c r="B1184" s="120">
        <f t="shared" si="167"/>
        <v>1160</v>
      </c>
      <c r="C1184" s="144" t="s">
        <v>3515</v>
      </c>
      <c r="D1184" s="316" t="s">
        <v>6133</v>
      </c>
      <c r="E1184" s="178" t="s">
        <v>474</v>
      </c>
      <c r="F1184" s="178" t="s">
        <v>5645</v>
      </c>
      <c r="G1184" s="315">
        <v>0</v>
      </c>
      <c r="H1184" s="315">
        <v>0</v>
      </c>
      <c r="I1184" s="178" t="s">
        <v>1</v>
      </c>
      <c r="J1184" s="178" t="s">
        <v>1276</v>
      </c>
      <c r="K1184" s="121" t="s">
        <v>3528</v>
      </c>
      <c r="L1184" s="120" t="s">
        <v>4263</v>
      </c>
      <c r="M1184" s="120" t="s">
        <v>4320</v>
      </c>
      <c r="N1184" s="120" t="s">
        <v>2075</v>
      </c>
      <c r="P1184" s="316" t="s">
        <v>6133</v>
      </c>
      <c r="Q1184" s="317"/>
      <c r="R1184" s="117"/>
      <c r="S1184" s="117" t="str">
        <f t="shared" si="168"/>
        <v>NOT EQUAL</v>
      </c>
      <c r="T1184" s="117" t="str">
        <f>IF(ISNA(VLOOKUP(P1184,'NEW XEQM.c'!D:D,1,0)),"--",VLOOKUP(P1184,'NEW XEQM.c'!D:G,3,0))</f>
        <v>--</v>
      </c>
      <c r="U1184" s="117"/>
      <c r="W1184" s="120" t="e">
        <f t="shared" si="169"/>
        <v>#VALUE!</v>
      </c>
    </row>
    <row r="1185" spans="1:23" s="120" customFormat="1">
      <c r="A1185" s="117">
        <f t="shared" si="166"/>
        <v>1185</v>
      </c>
      <c r="B1185" s="120">
        <f t="shared" si="167"/>
        <v>1161</v>
      </c>
      <c r="C1185" s="144" t="s">
        <v>3515</v>
      </c>
      <c r="D1185" s="316" t="s">
        <v>6134</v>
      </c>
      <c r="E1185" s="178" t="s">
        <v>474</v>
      </c>
      <c r="F1185" s="178" t="s">
        <v>805</v>
      </c>
      <c r="G1185" s="315">
        <v>0</v>
      </c>
      <c r="H1185" s="315">
        <v>0</v>
      </c>
      <c r="I1185" s="178" t="s">
        <v>1</v>
      </c>
      <c r="J1185" s="178" t="s">
        <v>1276</v>
      </c>
      <c r="K1185" s="121" t="s">
        <v>3528</v>
      </c>
      <c r="L1185" s="120" t="s">
        <v>4263</v>
      </c>
      <c r="M1185" s="120" t="s">
        <v>4320</v>
      </c>
      <c r="N1185" s="120" t="s">
        <v>2075</v>
      </c>
      <c r="P1185" s="316" t="s">
        <v>6134</v>
      </c>
      <c r="Q1185" s="317"/>
      <c r="R1185" s="117"/>
      <c r="S1185" s="117" t="str">
        <f t="shared" si="168"/>
        <v>NOT EQUAL</v>
      </c>
      <c r="T1185" s="117" t="str">
        <f>IF(ISNA(VLOOKUP(P1185,'NEW XEQM.c'!D:D,1,0)),"--",VLOOKUP(P1185,'NEW XEQM.c'!D:G,3,0))</f>
        <v>--</v>
      </c>
      <c r="U1185" s="117"/>
      <c r="W1185" s="120" t="e">
        <f t="shared" si="169"/>
        <v>#VALUE!</v>
      </c>
    </row>
    <row r="1186" spans="1:23" s="120" customFormat="1">
      <c r="A1186" s="117">
        <f t="shared" si="166"/>
        <v>1186</v>
      </c>
      <c r="B1186" s="120">
        <f t="shared" si="167"/>
        <v>1162</v>
      </c>
      <c r="C1186" s="144" t="s">
        <v>3515</v>
      </c>
      <c r="D1186" s="316" t="s">
        <v>6135</v>
      </c>
      <c r="E1186" s="178" t="s">
        <v>474</v>
      </c>
      <c r="F1186" s="178" t="s">
        <v>773</v>
      </c>
      <c r="G1186" s="315">
        <v>0</v>
      </c>
      <c r="H1186" s="315">
        <v>0</v>
      </c>
      <c r="I1186" s="178" t="s">
        <v>1</v>
      </c>
      <c r="J1186" s="178" t="s">
        <v>1276</v>
      </c>
      <c r="K1186" s="121" t="s">
        <v>3528</v>
      </c>
      <c r="L1186" s="120" t="s">
        <v>4263</v>
      </c>
      <c r="M1186" s="120" t="s">
        <v>4320</v>
      </c>
      <c r="N1186" s="120" t="s">
        <v>2075</v>
      </c>
      <c r="P1186" s="316" t="s">
        <v>6135</v>
      </c>
      <c r="Q1186" s="317"/>
      <c r="R1186" s="117"/>
      <c r="S1186" s="117" t="str">
        <f t="shared" si="168"/>
        <v>NOT EQUAL</v>
      </c>
      <c r="T1186" s="117" t="str">
        <f>IF(ISNA(VLOOKUP(P1186,'NEW XEQM.c'!D:D,1,0)),"--",VLOOKUP(P1186,'NEW XEQM.c'!D:G,3,0))</f>
        <v>--</v>
      </c>
      <c r="U1186" s="117"/>
      <c r="W1186" s="120" t="e">
        <f t="shared" si="169"/>
        <v>#VALUE!</v>
      </c>
    </row>
    <row r="1187" spans="1:23" s="120" customFormat="1">
      <c r="A1187" s="117">
        <f t="shared" si="166"/>
        <v>1187</v>
      </c>
      <c r="B1187" s="120">
        <f t="shared" si="167"/>
        <v>1163</v>
      </c>
      <c r="C1187" s="144" t="s">
        <v>3515</v>
      </c>
      <c r="D1187" s="316" t="s">
        <v>6136</v>
      </c>
      <c r="E1187" s="178" t="s">
        <v>474</v>
      </c>
      <c r="F1187" s="178" t="s">
        <v>5437</v>
      </c>
      <c r="G1187" s="315">
        <v>0</v>
      </c>
      <c r="H1187" s="315">
        <v>0</v>
      </c>
      <c r="I1187" s="178" t="s">
        <v>1</v>
      </c>
      <c r="J1187" s="178" t="s">
        <v>1276</v>
      </c>
      <c r="K1187" s="121" t="s">
        <v>3528</v>
      </c>
      <c r="L1187" s="120" t="s">
        <v>4263</v>
      </c>
      <c r="M1187" s="120" t="s">
        <v>4320</v>
      </c>
      <c r="N1187" s="120" t="s">
        <v>2075</v>
      </c>
      <c r="P1187" s="316" t="s">
        <v>6136</v>
      </c>
      <c r="Q1187" s="317"/>
      <c r="R1187" s="117"/>
      <c r="S1187" s="117" t="str">
        <f t="shared" si="168"/>
        <v>NOT EQUAL</v>
      </c>
      <c r="T1187" s="117" t="str">
        <f>IF(ISNA(VLOOKUP(P1187,'NEW XEQM.c'!D:D,1,0)),"--",VLOOKUP(P1187,'NEW XEQM.c'!D:G,3,0))</f>
        <v>--</v>
      </c>
      <c r="U1187" s="117"/>
      <c r="W1187" s="120" t="e">
        <f t="shared" si="169"/>
        <v>#VALUE!</v>
      </c>
    </row>
    <row r="1188" spans="1:23" s="120" customFormat="1">
      <c r="A1188" s="117">
        <f t="shared" si="166"/>
        <v>1188</v>
      </c>
      <c r="B1188" s="120">
        <f t="shared" si="167"/>
        <v>1164</v>
      </c>
      <c r="C1188" s="144" t="s">
        <v>3515</v>
      </c>
      <c r="D1188" s="316" t="s">
        <v>6137</v>
      </c>
      <c r="E1188" s="178" t="s">
        <v>474</v>
      </c>
      <c r="F1188" s="178" t="s">
        <v>5472</v>
      </c>
      <c r="G1188" s="315">
        <v>0</v>
      </c>
      <c r="H1188" s="315">
        <v>0</v>
      </c>
      <c r="I1188" s="178" t="s">
        <v>1</v>
      </c>
      <c r="J1188" s="178" t="s">
        <v>1276</v>
      </c>
      <c r="K1188" s="121" t="s">
        <v>3528</v>
      </c>
      <c r="L1188" s="120" t="s">
        <v>4263</v>
      </c>
      <c r="M1188" s="120" t="s">
        <v>4320</v>
      </c>
      <c r="N1188" s="120" t="s">
        <v>2075</v>
      </c>
      <c r="P1188" s="316" t="s">
        <v>6137</v>
      </c>
      <c r="Q1188" s="317"/>
      <c r="R1188" s="117"/>
      <c r="S1188" s="117" t="str">
        <f t="shared" si="168"/>
        <v>NOT EQUAL</v>
      </c>
      <c r="T1188" s="117" t="str">
        <f>IF(ISNA(VLOOKUP(P1188,'NEW XEQM.c'!D:D,1,0)),"--",VLOOKUP(P1188,'NEW XEQM.c'!D:G,3,0))</f>
        <v>--</v>
      </c>
      <c r="U1188" s="117"/>
      <c r="W1188" s="120" t="e">
        <f t="shared" si="169"/>
        <v>#VALUE!</v>
      </c>
    </row>
    <row r="1189" spans="1:23" s="120" customFormat="1">
      <c r="A1189" s="117">
        <f t="shared" si="166"/>
        <v>1189</v>
      </c>
      <c r="B1189" s="120">
        <f t="shared" si="167"/>
        <v>1165</v>
      </c>
      <c r="C1189" s="144" t="s">
        <v>3515</v>
      </c>
      <c r="D1189" s="316" t="s">
        <v>6138</v>
      </c>
      <c r="E1189" s="178" t="s">
        <v>474</v>
      </c>
      <c r="F1189" s="178" t="s">
        <v>5641</v>
      </c>
      <c r="G1189" s="315">
        <v>0</v>
      </c>
      <c r="H1189" s="315">
        <v>0</v>
      </c>
      <c r="I1189" s="178" t="s">
        <v>1</v>
      </c>
      <c r="J1189" s="178" t="s">
        <v>1276</v>
      </c>
      <c r="K1189" s="121" t="s">
        <v>3528</v>
      </c>
      <c r="L1189" s="120" t="s">
        <v>4263</v>
      </c>
      <c r="M1189" s="120" t="s">
        <v>4320</v>
      </c>
      <c r="N1189" s="120" t="s">
        <v>2075</v>
      </c>
      <c r="P1189" s="316" t="s">
        <v>6138</v>
      </c>
      <c r="Q1189" s="317"/>
      <c r="R1189" s="117"/>
      <c r="S1189" s="117" t="str">
        <f t="shared" si="168"/>
        <v>NOT EQUAL</v>
      </c>
      <c r="T1189" s="117" t="str">
        <f>IF(ISNA(VLOOKUP(P1189,'NEW XEQM.c'!D:D,1,0)),"--",VLOOKUP(P1189,'NEW XEQM.c'!D:G,3,0))</f>
        <v>--</v>
      </c>
      <c r="U1189" s="117"/>
      <c r="W1189" s="120" t="e">
        <f t="shared" si="169"/>
        <v>#VALUE!</v>
      </c>
    </row>
    <row r="1190" spans="1:23" s="120" customFormat="1">
      <c r="A1190" s="117">
        <f t="shared" si="166"/>
        <v>1190</v>
      </c>
      <c r="B1190" s="120">
        <f t="shared" si="167"/>
        <v>1166</v>
      </c>
      <c r="C1190" s="144" t="s">
        <v>3515</v>
      </c>
      <c r="D1190" s="316" t="s">
        <v>6139</v>
      </c>
      <c r="E1190" s="178" t="s">
        <v>474</v>
      </c>
      <c r="F1190" s="178" t="s">
        <v>758</v>
      </c>
      <c r="G1190" s="315">
        <v>0</v>
      </c>
      <c r="H1190" s="315">
        <v>0</v>
      </c>
      <c r="I1190" s="178" t="s">
        <v>1</v>
      </c>
      <c r="J1190" s="178" t="s">
        <v>1276</v>
      </c>
      <c r="K1190" s="121" t="s">
        <v>3528</v>
      </c>
      <c r="L1190" s="120" t="s">
        <v>4263</v>
      </c>
      <c r="M1190" s="120" t="s">
        <v>4320</v>
      </c>
      <c r="N1190" s="120" t="s">
        <v>2075</v>
      </c>
      <c r="P1190" s="316" t="s">
        <v>6139</v>
      </c>
      <c r="Q1190" s="317"/>
      <c r="R1190" s="117"/>
      <c r="S1190" s="117" t="str">
        <f t="shared" si="168"/>
        <v>NOT EQUAL</v>
      </c>
      <c r="T1190" s="117" t="str">
        <f>IF(ISNA(VLOOKUP(P1190,'NEW XEQM.c'!D:D,1,0)),"--",VLOOKUP(P1190,'NEW XEQM.c'!D:G,3,0))</f>
        <v>--</v>
      </c>
      <c r="U1190" s="117"/>
      <c r="W1190" s="120" t="e">
        <f t="shared" si="169"/>
        <v>#VALUE!</v>
      </c>
    </row>
    <row r="1191" spans="1:23" s="120" customFormat="1">
      <c r="A1191" s="117">
        <f t="shared" si="166"/>
        <v>1191</v>
      </c>
      <c r="B1191" s="120">
        <f t="shared" si="167"/>
        <v>1167</v>
      </c>
      <c r="C1191" s="144" t="s">
        <v>3515</v>
      </c>
      <c r="D1191" s="316" t="s">
        <v>6140</v>
      </c>
      <c r="E1191" s="178" t="s">
        <v>474</v>
      </c>
      <c r="F1191" s="178" t="s">
        <v>6148</v>
      </c>
      <c r="G1191" s="315">
        <v>0</v>
      </c>
      <c r="H1191" s="315">
        <v>0</v>
      </c>
      <c r="I1191" s="178" t="s">
        <v>1</v>
      </c>
      <c r="J1191" s="178" t="s">
        <v>1276</v>
      </c>
      <c r="K1191" s="121" t="s">
        <v>3528</v>
      </c>
      <c r="L1191" s="120" t="s">
        <v>4263</v>
      </c>
      <c r="M1191" s="120" t="s">
        <v>4320</v>
      </c>
      <c r="N1191" s="120" t="s">
        <v>2075</v>
      </c>
      <c r="P1191" s="316" t="s">
        <v>6140</v>
      </c>
      <c r="Q1191" s="317"/>
      <c r="R1191" s="117"/>
      <c r="S1191" s="117" t="str">
        <f t="shared" si="168"/>
        <v>NOT EQUAL</v>
      </c>
      <c r="T1191" s="117" t="str">
        <f>IF(ISNA(VLOOKUP(P1191,'NEW XEQM.c'!D:D,1,0)),"--",VLOOKUP(P1191,'NEW XEQM.c'!D:G,3,0))</f>
        <v>--</v>
      </c>
      <c r="U1191" s="117"/>
      <c r="W1191" s="120" t="e">
        <f t="shared" si="169"/>
        <v>#VALUE!</v>
      </c>
    </row>
    <row r="1192" spans="1:23" s="120" customFormat="1">
      <c r="A1192" s="117">
        <f t="shared" si="166"/>
        <v>1192</v>
      </c>
      <c r="B1192" s="120">
        <f t="shared" si="167"/>
        <v>1168</v>
      </c>
      <c r="C1192" s="144" t="s">
        <v>3515</v>
      </c>
      <c r="D1192" s="316" t="s">
        <v>6141</v>
      </c>
      <c r="E1192" s="178" t="s">
        <v>474</v>
      </c>
      <c r="F1192" s="178" t="s">
        <v>6149</v>
      </c>
      <c r="G1192" s="315">
        <v>0</v>
      </c>
      <c r="H1192" s="315">
        <v>0</v>
      </c>
      <c r="I1192" s="178" t="s">
        <v>1</v>
      </c>
      <c r="J1192" s="178" t="s">
        <v>1276</v>
      </c>
      <c r="K1192" s="121" t="s">
        <v>3528</v>
      </c>
      <c r="L1192" s="120" t="s">
        <v>4263</v>
      </c>
      <c r="M1192" s="120" t="s">
        <v>4320</v>
      </c>
      <c r="N1192" s="120" t="s">
        <v>2075</v>
      </c>
      <c r="P1192" s="316" t="s">
        <v>6141</v>
      </c>
      <c r="Q1192" s="317"/>
      <c r="R1192" s="117"/>
      <c r="S1192" s="117" t="str">
        <f t="shared" si="168"/>
        <v>NOT EQUAL</v>
      </c>
      <c r="T1192" s="117" t="str">
        <f>IF(ISNA(VLOOKUP(P1192,'NEW XEQM.c'!D:D,1,0)),"--",VLOOKUP(P1192,'NEW XEQM.c'!D:G,3,0))</f>
        <v>--</v>
      </c>
      <c r="U1192" s="117"/>
      <c r="W1192" s="120" t="e">
        <f t="shared" si="169"/>
        <v>#VALUE!</v>
      </c>
    </row>
    <row r="1193" spans="1:23" s="120" customFormat="1">
      <c r="A1193" s="117">
        <f t="shared" si="166"/>
        <v>1193</v>
      </c>
      <c r="B1193" s="120">
        <f t="shared" si="167"/>
        <v>1169</v>
      </c>
      <c r="C1193" s="144" t="s">
        <v>3515</v>
      </c>
      <c r="D1193" s="316" t="s">
        <v>6142</v>
      </c>
      <c r="E1193" s="178" t="s">
        <v>474</v>
      </c>
      <c r="F1193" s="178" t="s">
        <v>5436</v>
      </c>
      <c r="G1193" s="315">
        <v>0</v>
      </c>
      <c r="H1193" s="315">
        <v>0</v>
      </c>
      <c r="I1193" s="178" t="s">
        <v>1</v>
      </c>
      <c r="J1193" s="178" t="s">
        <v>1276</v>
      </c>
      <c r="K1193" s="121" t="s">
        <v>3528</v>
      </c>
      <c r="L1193" s="120" t="s">
        <v>4263</v>
      </c>
      <c r="M1193" s="120" t="s">
        <v>4320</v>
      </c>
      <c r="N1193" s="120" t="s">
        <v>2075</v>
      </c>
      <c r="P1193" s="316" t="s">
        <v>6142</v>
      </c>
      <c r="Q1193" s="317"/>
      <c r="R1193" s="117"/>
      <c r="S1193" s="117" t="str">
        <f t="shared" si="168"/>
        <v>NOT EQUAL</v>
      </c>
      <c r="T1193" s="117" t="str">
        <f>IF(ISNA(VLOOKUP(P1193,'NEW XEQM.c'!D:D,1,0)),"--",VLOOKUP(P1193,'NEW XEQM.c'!D:G,3,0))</f>
        <v>--</v>
      </c>
      <c r="U1193" s="117"/>
      <c r="W1193" s="120" t="e">
        <f t="shared" si="169"/>
        <v>#VALUE!</v>
      </c>
    </row>
    <row r="1194" spans="1:23" s="120" customFormat="1">
      <c r="A1194" s="117">
        <f t="shared" si="166"/>
        <v>1194</v>
      </c>
      <c r="B1194" s="120">
        <f t="shared" si="167"/>
        <v>1170</v>
      </c>
      <c r="C1194" s="144" t="s">
        <v>3515</v>
      </c>
      <c r="D1194" s="316" t="s">
        <v>6143</v>
      </c>
      <c r="E1194" s="178" t="s">
        <v>474</v>
      </c>
      <c r="F1194" s="178" t="s">
        <v>6150</v>
      </c>
      <c r="G1194" s="315">
        <v>0</v>
      </c>
      <c r="H1194" s="315">
        <v>0</v>
      </c>
      <c r="I1194" s="178" t="s">
        <v>1</v>
      </c>
      <c r="J1194" s="178" t="s">
        <v>1276</v>
      </c>
      <c r="K1194" s="121" t="s">
        <v>3528</v>
      </c>
      <c r="L1194" s="120" t="s">
        <v>4263</v>
      </c>
      <c r="M1194" s="120" t="s">
        <v>4320</v>
      </c>
      <c r="N1194" s="120" t="s">
        <v>2075</v>
      </c>
      <c r="P1194" s="316" t="s">
        <v>6143</v>
      </c>
      <c r="Q1194" s="317"/>
      <c r="R1194" s="117"/>
      <c r="S1194" s="117" t="str">
        <f t="shared" si="168"/>
        <v>NOT EQUAL</v>
      </c>
      <c r="T1194" s="117" t="str">
        <f>IF(ISNA(VLOOKUP(P1194,'NEW XEQM.c'!D:D,1,0)),"--",VLOOKUP(P1194,'NEW XEQM.c'!D:G,3,0))</f>
        <v>--</v>
      </c>
      <c r="U1194" s="117"/>
      <c r="W1194" s="120" t="e">
        <f t="shared" si="169"/>
        <v>#VALUE!</v>
      </c>
    </row>
    <row r="1195" spans="1:23" s="120" customFormat="1">
      <c r="A1195" s="117">
        <f t="shared" ref="A1195" si="173">IF(B1195=INT(B1195),ROW(),"")</f>
        <v>1195</v>
      </c>
      <c r="B1195" s="120">
        <f t="shared" ref="B1195" si="174">IF(AND(MID(C1195,2,1)&lt;&gt;"/",MID(C1195,1,1)="/"),INT(B1194)+1,B1194+0.01)</f>
        <v>1171</v>
      </c>
      <c r="C1195" s="144" t="s">
        <v>3515</v>
      </c>
      <c r="D1195" s="316" t="s">
        <v>6168</v>
      </c>
      <c r="E1195" s="178" t="s">
        <v>474</v>
      </c>
      <c r="F1195" s="178" t="s">
        <v>6169</v>
      </c>
      <c r="G1195" s="315">
        <v>0</v>
      </c>
      <c r="H1195" s="315">
        <v>0</v>
      </c>
      <c r="I1195" s="178" t="s">
        <v>1</v>
      </c>
      <c r="J1195" s="178" t="s">
        <v>1276</v>
      </c>
      <c r="K1195" s="121" t="s">
        <v>3528</v>
      </c>
      <c r="L1195" s="120" t="s">
        <v>4263</v>
      </c>
      <c r="M1195" s="120" t="s">
        <v>4320</v>
      </c>
      <c r="N1195" s="120" t="s">
        <v>2075</v>
      </c>
      <c r="P1195" s="316" t="s">
        <v>6168</v>
      </c>
      <c r="Q1195" s="317"/>
      <c r="R1195" s="117"/>
      <c r="S1195" s="117" t="str">
        <f t="shared" ref="S1195" si="175">IF(E1195=F1195,"","NOT EQUAL")</f>
        <v>NOT EQUAL</v>
      </c>
      <c r="T1195" s="117" t="str">
        <f>IF(ISNA(VLOOKUP(P1195,'NEW XEQM.c'!D:D,1,0)),"--",VLOOKUP(P1195,'NEW XEQM.c'!D:G,3,0))</f>
        <v>--</v>
      </c>
      <c r="U1195" s="117"/>
      <c r="W1195" s="120" t="e">
        <f t="shared" ref="W1195" si="176">SUBSTITUTE(IF(AND(T1195="--",FIND("STD",E1195),FIND("fn",C1195)&gt;0,FIND("ITM_",P1195),I1195="CAT_FNCT"),E1195,""),"""","")</f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3514</v>
      </c>
      <c r="D1196" s="54" t="s">
        <v>7</v>
      </c>
      <c r="E1196" s="55" t="str">
        <f t="shared" ref="E1196:E1198" si="177">CHAR(34)&amp;IF(B1196&lt;10,"000",IF(B1196&lt;100,"00",IF(B1196&lt;1000,"0","")))&amp;$B1196&amp;CHAR(34)</f>
        <v>"1172"</v>
      </c>
      <c r="F1196" s="55" t="str">
        <f t="shared" ref="F1196:F1198" si="178">E1196</f>
        <v>"1172"</v>
      </c>
      <c r="G1196" s="100">
        <v>0</v>
      </c>
      <c r="H1196" s="100">
        <v>0</v>
      </c>
      <c r="I1196" s="56" t="s">
        <v>27</v>
      </c>
      <c r="J1196" s="56" t="s">
        <v>1276</v>
      </c>
      <c r="K1196" s="57" t="s">
        <v>3528</v>
      </c>
      <c r="L1196" s="11" t="s">
        <v>4263</v>
      </c>
      <c r="M1196" s="22" t="s">
        <v>4320</v>
      </c>
      <c r="N1196" s="22" t="s">
        <v>2075</v>
      </c>
      <c r="O1196" s="11"/>
      <c r="P1196" s="246" t="str">
        <f t="shared" ref="P1196:P1198" si="179">"VAR_"&amp;IF(B1196&lt;10,"000",IF(B1196&lt;100,"00",IF(B1196&lt;1000,"0","")))&amp;$B1196</f>
        <v>VAR_1172</v>
      </c>
      <c r="Q1196" s="191"/>
      <c r="R1196" s="1"/>
      <c r="S1196" s="1" t="str">
        <f t="shared" ref="S1196:S1198" si="180">IF(E1196=F1196,"","NOT EQUAL")</f>
        <v/>
      </c>
      <c r="T1196" s="1" t="str">
        <f>IF(ISNA(VLOOKUP(P1196,'NEW XEQM.c'!D:D,1,0)),"--",VLOOKUP(P1196,'NEW XEQM.c'!D:G,3,0))</f>
        <v>--</v>
      </c>
      <c r="U1196" s="1" t="s">
        <v>2075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3514</v>
      </c>
      <c r="D1197" s="54" t="s">
        <v>7</v>
      </c>
      <c r="E1197" s="55" t="str">
        <f t="shared" si="177"/>
        <v>"1173"</v>
      </c>
      <c r="F1197" s="55" t="str">
        <f t="shared" si="178"/>
        <v>"1173"</v>
      </c>
      <c r="G1197" s="100">
        <v>0</v>
      </c>
      <c r="H1197" s="100">
        <v>0</v>
      </c>
      <c r="I1197" s="56" t="s">
        <v>27</v>
      </c>
      <c r="J1197" s="56" t="s">
        <v>1276</v>
      </c>
      <c r="K1197" s="57" t="s">
        <v>3528</v>
      </c>
      <c r="L1197" s="11" t="s">
        <v>4263</v>
      </c>
      <c r="M1197" s="22" t="s">
        <v>4320</v>
      </c>
      <c r="N1197" s="22" t="s">
        <v>2075</v>
      </c>
      <c r="O1197" s="11"/>
      <c r="P1197" s="246" t="str">
        <f t="shared" si="179"/>
        <v>VAR_1173</v>
      </c>
      <c r="Q1197" s="191"/>
      <c r="R1197" s="1"/>
      <c r="S1197" s="1" t="str">
        <f t="shared" si="180"/>
        <v/>
      </c>
      <c r="T1197" s="1" t="str">
        <f>IF(ISNA(VLOOKUP(P1197,'NEW XEQM.c'!D:D,1,0)),"--",VLOOKUP(P1197,'NEW XEQM.c'!D:G,3,0))</f>
        <v>--</v>
      </c>
      <c r="U1197" s="1" t="s">
        <v>2075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3514</v>
      </c>
      <c r="D1198" s="54" t="s">
        <v>7</v>
      </c>
      <c r="E1198" s="55" t="str">
        <f t="shared" si="177"/>
        <v>"1174"</v>
      </c>
      <c r="F1198" s="55" t="str">
        <f t="shared" si="178"/>
        <v>"1174"</v>
      </c>
      <c r="G1198" s="100">
        <v>0</v>
      </c>
      <c r="H1198" s="100">
        <v>0</v>
      </c>
      <c r="I1198" s="56" t="s">
        <v>27</v>
      </c>
      <c r="J1198" s="56" t="s">
        <v>1276</v>
      </c>
      <c r="K1198" s="57" t="s">
        <v>3528</v>
      </c>
      <c r="L1198" s="11" t="s">
        <v>4263</v>
      </c>
      <c r="M1198" s="22" t="s">
        <v>4320</v>
      </c>
      <c r="N1198" s="22" t="s">
        <v>2075</v>
      </c>
      <c r="O1198" s="11"/>
      <c r="P1198" s="246" t="str">
        <f t="shared" si="179"/>
        <v>VAR_1174</v>
      </c>
      <c r="Q1198" s="191"/>
      <c r="R1198" s="1"/>
      <c r="S1198" s="1" t="str">
        <f t="shared" si="180"/>
        <v/>
      </c>
      <c r="T1198" s="1" t="str">
        <f>IF(ISNA(VLOOKUP(P1198,'NEW XEQM.c'!D:D,1,0)),"--",VLOOKUP(P1198,'NEW XEQM.c'!D:G,3,0))</f>
        <v>--</v>
      </c>
      <c r="U1198" s="1" t="s">
        <v>2075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2075</v>
      </c>
      <c r="O1199" s="17"/>
      <c r="P1199" s="246" t="s">
        <v>2075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2075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2075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2075</v>
      </c>
      <c r="O1200" s="17"/>
      <c r="P1200" s="246" t="s">
        <v>2075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2472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2075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3515</v>
      </c>
      <c r="D1202" s="18" t="s">
        <v>927</v>
      </c>
      <c r="E1202" s="23" t="s">
        <v>446</v>
      </c>
      <c r="F1202" s="23" t="s">
        <v>446</v>
      </c>
      <c r="G1202" s="99">
        <v>0</v>
      </c>
      <c r="H1202" s="99">
        <v>0</v>
      </c>
      <c r="I1202" s="97" t="s">
        <v>105</v>
      </c>
      <c r="J1202" s="23" t="s">
        <v>1276</v>
      </c>
      <c r="K1202" s="24" t="s">
        <v>3528</v>
      </c>
      <c r="L1202" s="22" t="s">
        <v>4263</v>
      </c>
      <c r="M1202" s="22" t="s">
        <v>4320</v>
      </c>
      <c r="N1202" s="22" t="s">
        <v>2075</v>
      </c>
      <c r="O1202" s="22" t="s">
        <v>3730</v>
      </c>
      <c r="P1202" s="246" t="s">
        <v>3656</v>
      </c>
      <c r="Q1202" s="191"/>
      <c r="R1202" s="1"/>
      <c r="S1202" s="1" t="str">
        <f t="shared" ref="S1202:S1233" si="181">IF(E1202=F1202,"","NOT EQUAL")</f>
        <v/>
      </c>
      <c r="T1202" s="1" t="str">
        <f>IF(ISNA(VLOOKUP(P1202,'NEW XEQM.c'!D:D,1,0)),"--",VLOOKUP(P1202,'NEW XEQM.c'!D:G,3,0))</f>
        <v>--</v>
      </c>
      <c r="U1202" s="1" t="s">
        <v>2075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3515</v>
      </c>
      <c r="D1203" s="18" t="s">
        <v>928</v>
      </c>
      <c r="E1203" s="23" t="s">
        <v>447</v>
      </c>
      <c r="F1203" s="23" t="s">
        <v>447</v>
      </c>
      <c r="G1203" s="99">
        <v>0</v>
      </c>
      <c r="H1203" s="99">
        <v>0</v>
      </c>
      <c r="I1203" s="97" t="s">
        <v>105</v>
      </c>
      <c r="J1203" s="23" t="s">
        <v>1276</v>
      </c>
      <c r="K1203" s="24" t="s">
        <v>3528</v>
      </c>
      <c r="L1203" s="22" t="s">
        <v>4263</v>
      </c>
      <c r="M1203" s="22" t="s">
        <v>4320</v>
      </c>
      <c r="N1203" s="22" t="s">
        <v>2075</v>
      </c>
      <c r="O1203" s="22" t="s">
        <v>3731</v>
      </c>
      <c r="P1203" s="246" t="s">
        <v>3657</v>
      </c>
      <c r="Q1203" s="191"/>
      <c r="R1203" s="1"/>
      <c r="S1203" s="1" t="str">
        <f t="shared" si="181"/>
        <v/>
      </c>
      <c r="T1203" s="1" t="str">
        <f>IF(ISNA(VLOOKUP(P1203,'NEW XEQM.c'!D:D,1,0)),"--",VLOOKUP(P1203,'NEW XEQM.c'!D:G,3,0))</f>
        <v>--</v>
      </c>
      <c r="U1203" s="1" t="s">
        <v>2075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3515</v>
      </c>
      <c r="D1204" s="18" t="s">
        <v>929</v>
      </c>
      <c r="E1204" s="23" t="s">
        <v>448</v>
      </c>
      <c r="F1204" s="23" t="s">
        <v>448</v>
      </c>
      <c r="G1204" s="99">
        <v>0</v>
      </c>
      <c r="H1204" s="99">
        <v>0</v>
      </c>
      <c r="I1204" s="97" t="s">
        <v>105</v>
      </c>
      <c r="J1204" s="23" t="s">
        <v>1276</v>
      </c>
      <c r="K1204" s="24" t="s">
        <v>3528</v>
      </c>
      <c r="L1204" s="22" t="s">
        <v>4263</v>
      </c>
      <c r="M1204" s="22" t="s">
        <v>4320</v>
      </c>
      <c r="N1204" s="22" t="s">
        <v>2075</v>
      </c>
      <c r="O1204" s="22" t="s">
        <v>3732</v>
      </c>
      <c r="P1204" s="246" t="s">
        <v>3658</v>
      </c>
      <c r="Q1204" s="191"/>
      <c r="R1204" s="1"/>
      <c r="S1204" s="1" t="str">
        <f t="shared" si="181"/>
        <v/>
      </c>
      <c r="T1204" s="1" t="str">
        <f>IF(ISNA(VLOOKUP(P1204,'NEW XEQM.c'!D:D,1,0)),"--",VLOOKUP(P1204,'NEW XEQM.c'!D:G,3,0))</f>
        <v>--</v>
      </c>
      <c r="U1204" s="1" t="s">
        <v>2075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3515</v>
      </c>
      <c r="D1205" s="18" t="s">
        <v>926</v>
      </c>
      <c r="E1205" s="23" t="s">
        <v>442</v>
      </c>
      <c r="F1205" s="23" t="s">
        <v>442</v>
      </c>
      <c r="G1205" s="99">
        <v>0</v>
      </c>
      <c r="H1205" s="99">
        <v>0</v>
      </c>
      <c r="I1205" s="97" t="s">
        <v>105</v>
      </c>
      <c r="J1205" s="23" t="s">
        <v>1276</v>
      </c>
      <c r="K1205" s="24" t="s">
        <v>3528</v>
      </c>
      <c r="L1205" s="22" t="s">
        <v>4263</v>
      </c>
      <c r="M1205" s="22" t="s">
        <v>4320</v>
      </c>
      <c r="N1205" s="22" t="s">
        <v>2075</v>
      </c>
      <c r="O1205" s="22" t="s">
        <v>3733</v>
      </c>
      <c r="P1205" s="246" t="s">
        <v>3659</v>
      </c>
      <c r="Q1205" s="191"/>
      <c r="R1205" s="1"/>
      <c r="S1205" s="1" t="str">
        <f t="shared" si="181"/>
        <v/>
      </c>
      <c r="T1205" s="1" t="str">
        <f>IF(ISNA(VLOOKUP(P1205,'NEW XEQM.c'!D:D,1,0)),"--",VLOOKUP(P1205,'NEW XEQM.c'!D:G,3,0))</f>
        <v>--</v>
      </c>
      <c r="U1205" s="1" t="s">
        <v>2075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3515</v>
      </c>
      <c r="D1206" s="18" t="s">
        <v>922</v>
      </c>
      <c r="E1206" s="23" t="s">
        <v>313</v>
      </c>
      <c r="F1206" s="23" t="s">
        <v>313</v>
      </c>
      <c r="G1206" s="99">
        <v>0</v>
      </c>
      <c r="H1206" s="99">
        <v>0</v>
      </c>
      <c r="I1206" s="97" t="s">
        <v>105</v>
      </c>
      <c r="J1206" s="23" t="s">
        <v>1276</v>
      </c>
      <c r="K1206" s="24" t="s">
        <v>3528</v>
      </c>
      <c r="L1206" s="22" t="s">
        <v>4263</v>
      </c>
      <c r="M1206" s="22" t="s">
        <v>4320</v>
      </c>
      <c r="N1206" s="22" t="s">
        <v>2075</v>
      </c>
      <c r="O1206" s="22" t="s">
        <v>2585</v>
      </c>
      <c r="P1206" s="246" t="s">
        <v>3660</v>
      </c>
      <c r="Q1206" s="191"/>
      <c r="R1206" s="1"/>
      <c r="S1206" s="1" t="str">
        <f t="shared" si="181"/>
        <v/>
      </c>
      <c r="T1206" s="1" t="str">
        <f>IF(ISNA(VLOOKUP(P1206,'NEW XEQM.c'!D:D,1,0)),"--",VLOOKUP(P1206,'NEW XEQM.c'!D:G,3,0))</f>
        <v>--</v>
      </c>
      <c r="U1206" s="1" t="s">
        <v>2075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3515</v>
      </c>
      <c r="D1207" s="18" t="s">
        <v>923</v>
      </c>
      <c r="E1207" s="23" t="s">
        <v>314</v>
      </c>
      <c r="F1207" s="23" t="s">
        <v>314</v>
      </c>
      <c r="G1207" s="99">
        <v>0</v>
      </c>
      <c r="H1207" s="99">
        <v>0</v>
      </c>
      <c r="I1207" s="97" t="s">
        <v>105</v>
      </c>
      <c r="J1207" s="23" t="s">
        <v>1276</v>
      </c>
      <c r="K1207" s="24" t="s">
        <v>3528</v>
      </c>
      <c r="L1207" s="22" t="s">
        <v>4263</v>
      </c>
      <c r="M1207" s="22" t="s">
        <v>4320</v>
      </c>
      <c r="N1207" s="22" t="s">
        <v>2075</v>
      </c>
      <c r="O1207" s="22" t="s">
        <v>3734</v>
      </c>
      <c r="P1207" s="246" t="s">
        <v>3661</v>
      </c>
      <c r="Q1207" s="191"/>
      <c r="R1207" s="1"/>
      <c r="S1207" s="1" t="str">
        <f t="shared" si="181"/>
        <v/>
      </c>
      <c r="T1207" s="1" t="str">
        <f>IF(ISNA(VLOOKUP(P1207,'NEW XEQM.c'!D:D,1,0)),"--",VLOOKUP(P1207,'NEW XEQM.c'!D:G,3,0))</f>
        <v>--</v>
      </c>
      <c r="U1207" s="1" t="s">
        <v>2075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3515</v>
      </c>
      <c r="D1208" s="18" t="s">
        <v>924</v>
      </c>
      <c r="E1208" s="23" t="s">
        <v>315</v>
      </c>
      <c r="F1208" s="23" t="s">
        <v>315</v>
      </c>
      <c r="G1208" s="99">
        <v>0</v>
      </c>
      <c r="H1208" s="99">
        <v>0</v>
      </c>
      <c r="I1208" s="97" t="s">
        <v>105</v>
      </c>
      <c r="J1208" s="23" t="s">
        <v>1276</v>
      </c>
      <c r="K1208" s="24" t="s">
        <v>3528</v>
      </c>
      <c r="L1208" s="22" t="s">
        <v>4263</v>
      </c>
      <c r="M1208" s="22" t="s">
        <v>4320</v>
      </c>
      <c r="N1208" s="22" t="s">
        <v>2075</v>
      </c>
      <c r="O1208" s="22" t="s">
        <v>3735</v>
      </c>
      <c r="P1208" s="246" t="s">
        <v>3662</v>
      </c>
      <c r="Q1208" s="191"/>
      <c r="R1208" s="1"/>
      <c r="S1208" s="1" t="str">
        <f t="shared" si="181"/>
        <v/>
      </c>
      <c r="T1208" s="1" t="str">
        <f>IF(ISNA(VLOOKUP(P1208,'NEW XEQM.c'!D:D,1,0)),"--",VLOOKUP(P1208,'NEW XEQM.c'!D:G,3,0))</f>
        <v>--</v>
      </c>
      <c r="U1208" s="1" t="s">
        <v>2075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3515</v>
      </c>
      <c r="D1209" s="18" t="s">
        <v>925</v>
      </c>
      <c r="E1209" s="23" t="s">
        <v>316</v>
      </c>
      <c r="F1209" s="23" t="s">
        <v>316</v>
      </c>
      <c r="G1209" s="99">
        <v>0</v>
      </c>
      <c r="H1209" s="99">
        <v>0</v>
      </c>
      <c r="I1209" s="97" t="s">
        <v>105</v>
      </c>
      <c r="J1209" s="23" t="s">
        <v>1276</v>
      </c>
      <c r="K1209" s="24" t="s">
        <v>3528</v>
      </c>
      <c r="L1209" s="22" t="s">
        <v>4263</v>
      </c>
      <c r="M1209" s="22" t="s">
        <v>4320</v>
      </c>
      <c r="N1209" s="22" t="s">
        <v>2075</v>
      </c>
      <c r="O1209" s="22" t="s">
        <v>3736</v>
      </c>
      <c r="P1209" s="246" t="s">
        <v>3663</v>
      </c>
      <c r="Q1209" s="191"/>
      <c r="R1209" s="1"/>
      <c r="S1209" s="1" t="str">
        <f t="shared" si="181"/>
        <v/>
      </c>
      <c r="T1209" s="1" t="str">
        <f>IF(ISNA(VLOOKUP(P1209,'NEW XEQM.c'!D:D,1,0)),"--",VLOOKUP(P1209,'NEW XEQM.c'!D:G,3,0))</f>
        <v>--</v>
      </c>
      <c r="U1209" s="1" t="s">
        <v>2075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3515</v>
      </c>
      <c r="D1210" s="18" t="s">
        <v>918</v>
      </c>
      <c r="E1210" s="23" t="s">
        <v>154</v>
      </c>
      <c r="F1210" s="23" t="s">
        <v>154</v>
      </c>
      <c r="G1210" s="99">
        <v>0</v>
      </c>
      <c r="H1210" s="99">
        <v>0</v>
      </c>
      <c r="I1210" s="97" t="s">
        <v>105</v>
      </c>
      <c r="J1210" s="23" t="s">
        <v>1276</v>
      </c>
      <c r="K1210" s="24" t="s">
        <v>3528</v>
      </c>
      <c r="L1210" s="22" t="s">
        <v>4263</v>
      </c>
      <c r="M1210" s="22" t="s">
        <v>4320</v>
      </c>
      <c r="N1210" s="22" t="s">
        <v>2075</v>
      </c>
      <c r="O1210" s="22" t="s">
        <v>3737</v>
      </c>
      <c r="P1210" s="246" t="s">
        <v>3664</v>
      </c>
      <c r="Q1210" s="191"/>
      <c r="R1210" s="1"/>
      <c r="S1210" s="1" t="str">
        <f t="shared" si="181"/>
        <v/>
      </c>
      <c r="T1210" s="1" t="str">
        <f>IF(ISNA(VLOOKUP(P1210,'NEW XEQM.c'!D:D,1,0)),"--",VLOOKUP(P1210,'NEW XEQM.c'!D:G,3,0))</f>
        <v>--</v>
      </c>
      <c r="U1210" s="1" t="s">
        <v>2075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3515</v>
      </c>
      <c r="D1211" s="18" t="s">
        <v>915</v>
      </c>
      <c r="E1211" s="23" t="s">
        <v>128</v>
      </c>
      <c r="F1211" s="23" t="s">
        <v>128</v>
      </c>
      <c r="G1211" s="99">
        <v>0</v>
      </c>
      <c r="H1211" s="99">
        <v>0</v>
      </c>
      <c r="I1211" s="97" t="s">
        <v>105</v>
      </c>
      <c r="J1211" s="23" t="s">
        <v>1276</v>
      </c>
      <c r="K1211" s="24" t="s">
        <v>3528</v>
      </c>
      <c r="L1211" s="22" t="s">
        <v>4263</v>
      </c>
      <c r="M1211" s="22" t="s">
        <v>4320</v>
      </c>
      <c r="N1211" s="22" t="s">
        <v>2075</v>
      </c>
      <c r="O1211" s="22" t="s">
        <v>3738</v>
      </c>
      <c r="P1211" s="246" t="s">
        <v>3665</v>
      </c>
      <c r="Q1211" s="191"/>
      <c r="R1211" s="1"/>
      <c r="S1211" s="1" t="str">
        <f t="shared" si="181"/>
        <v/>
      </c>
      <c r="T1211" s="1" t="str">
        <f>IF(ISNA(VLOOKUP(P1211,'NEW XEQM.c'!D:D,1,0)),"--",VLOOKUP(P1211,'NEW XEQM.c'!D:G,3,0))</f>
        <v>--</v>
      </c>
      <c r="U1211" s="1" t="s">
        <v>2075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3515</v>
      </c>
      <c r="D1212" s="18" t="s">
        <v>916</v>
      </c>
      <c r="E1212" s="23" t="s">
        <v>139</v>
      </c>
      <c r="F1212" s="23" t="s">
        <v>139</v>
      </c>
      <c r="G1212" s="99">
        <v>0</v>
      </c>
      <c r="H1212" s="99">
        <v>0</v>
      </c>
      <c r="I1212" s="97" t="s">
        <v>105</v>
      </c>
      <c r="J1212" s="23" t="s">
        <v>1276</v>
      </c>
      <c r="K1212" s="24" t="s">
        <v>3528</v>
      </c>
      <c r="L1212" s="22" t="s">
        <v>4263</v>
      </c>
      <c r="M1212" s="22" t="s">
        <v>4320</v>
      </c>
      <c r="N1212" s="22" t="s">
        <v>2075</v>
      </c>
      <c r="O1212" s="22" t="s">
        <v>3739</v>
      </c>
      <c r="P1212" s="246" t="s">
        <v>3666</v>
      </c>
      <c r="Q1212" s="191"/>
      <c r="R1212" s="1"/>
      <c r="S1212" s="1" t="str">
        <f t="shared" si="181"/>
        <v/>
      </c>
      <c r="T1212" s="1" t="str">
        <f>IF(ISNA(VLOOKUP(P1212,'NEW XEQM.c'!D:D,1,0)),"--",VLOOKUP(P1212,'NEW XEQM.c'!D:G,3,0))</f>
        <v>--</v>
      </c>
      <c r="U1212" s="1" t="s">
        <v>2075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3515</v>
      </c>
      <c r="D1213" s="18" t="s">
        <v>917</v>
      </c>
      <c r="E1213" s="23" t="s">
        <v>146</v>
      </c>
      <c r="F1213" s="23" t="s">
        <v>146</v>
      </c>
      <c r="G1213" s="99">
        <v>0</v>
      </c>
      <c r="H1213" s="99">
        <v>0</v>
      </c>
      <c r="I1213" s="97" t="s">
        <v>105</v>
      </c>
      <c r="J1213" s="23" t="s">
        <v>1276</v>
      </c>
      <c r="K1213" s="24" t="s">
        <v>3528</v>
      </c>
      <c r="L1213" s="22" t="s">
        <v>4263</v>
      </c>
      <c r="M1213" s="22" t="s">
        <v>4320</v>
      </c>
      <c r="N1213" s="22" t="s">
        <v>2075</v>
      </c>
      <c r="O1213" s="22" t="s">
        <v>3740</v>
      </c>
      <c r="P1213" s="246" t="s">
        <v>3667</v>
      </c>
      <c r="Q1213" s="191"/>
      <c r="R1213" s="1"/>
      <c r="S1213" s="1" t="str">
        <f t="shared" si="181"/>
        <v/>
      </c>
      <c r="T1213" s="1" t="str">
        <f>IF(ISNA(VLOOKUP(P1213,'NEW XEQM.c'!D:D,1,0)),"--",VLOOKUP(P1213,'NEW XEQM.c'!D:G,3,0))</f>
        <v>--</v>
      </c>
      <c r="U1213" s="1" t="s">
        <v>2075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3514</v>
      </c>
      <c r="D1214" s="18" t="s">
        <v>7</v>
      </c>
      <c r="E1214" s="23" t="s">
        <v>3652</v>
      </c>
      <c r="F1214" s="23" t="s">
        <v>3652</v>
      </c>
      <c r="G1214" s="99">
        <v>0</v>
      </c>
      <c r="H1214" s="99">
        <v>0</v>
      </c>
      <c r="I1214" s="97" t="s">
        <v>105</v>
      </c>
      <c r="J1214" s="23" t="s">
        <v>1276</v>
      </c>
      <c r="K1214" s="24" t="s">
        <v>3528</v>
      </c>
      <c r="L1214" s="22" t="s">
        <v>4263</v>
      </c>
      <c r="M1214" s="22" t="s">
        <v>4320</v>
      </c>
      <c r="N1214" s="22" t="s">
        <v>2075</v>
      </c>
      <c r="O1214" s="22"/>
      <c r="P1214" s="246" t="s">
        <v>3669</v>
      </c>
      <c r="Q1214" s="191"/>
      <c r="R1214" s="1"/>
      <c r="S1214" s="1" t="str">
        <f t="shared" si="181"/>
        <v/>
      </c>
      <c r="T1214" s="1" t="str">
        <f>IF(ISNA(VLOOKUP(P1214,'NEW XEQM.c'!D:D,1,0)),"--",VLOOKUP(P1214,'NEW XEQM.c'!D:G,3,0))</f>
        <v>--</v>
      </c>
      <c r="U1214" s="1" t="s">
        <v>2075</v>
      </c>
      <c r="W1214" t="e">
        <f t="shared" si="164"/>
        <v>#VALUE!</v>
      </c>
    </row>
    <row r="1215" spans="1:23">
      <c r="A1215" s="16">
        <f t="shared" ref="A1215:A1278" si="182">IF(B1215=INT(B1215),ROW(),"")</f>
        <v>1215</v>
      </c>
      <c r="B1215" s="15">
        <f t="shared" si="163"/>
        <v>1188</v>
      </c>
      <c r="C1215" s="18" t="s">
        <v>3514</v>
      </c>
      <c r="D1215" s="18" t="s">
        <v>7</v>
      </c>
      <c r="E1215" s="23" t="s">
        <v>4347</v>
      </c>
      <c r="F1215" s="23" t="s">
        <v>4347</v>
      </c>
      <c r="G1215" s="99">
        <v>0</v>
      </c>
      <c r="H1215" s="99">
        <v>0</v>
      </c>
      <c r="I1215" s="97" t="s">
        <v>105</v>
      </c>
      <c r="J1215" s="23" t="s">
        <v>1276</v>
      </c>
      <c r="K1215" s="24" t="s">
        <v>3528</v>
      </c>
      <c r="L1215" s="22" t="s">
        <v>4263</v>
      </c>
      <c r="M1215" s="22" t="s">
        <v>4320</v>
      </c>
      <c r="N1215" s="22" t="s">
        <v>2075</v>
      </c>
      <c r="O1215" s="22"/>
      <c r="P1215" s="246" t="s">
        <v>3670</v>
      </c>
      <c r="Q1215" s="191"/>
      <c r="R1215" s="1"/>
      <c r="S1215" s="1" t="str">
        <f t="shared" si="181"/>
        <v/>
      </c>
      <c r="T1215" s="1" t="str">
        <f>IF(ISNA(VLOOKUP(P1215,'NEW XEQM.c'!D:D,1,0)),"--",VLOOKUP(P1215,'NEW XEQM.c'!D:G,3,0))</f>
        <v>--</v>
      </c>
      <c r="U1215" s="1" t="s">
        <v>2075</v>
      </c>
      <c r="W1215" t="e">
        <f t="shared" si="164"/>
        <v>#VALUE!</v>
      </c>
    </row>
    <row r="1216" spans="1:23">
      <c r="A1216" s="16">
        <f t="shared" si="182"/>
        <v>1216</v>
      </c>
      <c r="B1216" s="15">
        <f t="shared" si="163"/>
        <v>1189</v>
      </c>
      <c r="C1216" s="18" t="s">
        <v>3514</v>
      </c>
      <c r="D1216" s="18" t="s">
        <v>7</v>
      </c>
      <c r="E1216" s="23" t="s">
        <v>3653</v>
      </c>
      <c r="F1216" s="23" t="s">
        <v>3653</v>
      </c>
      <c r="G1216" s="99">
        <v>0</v>
      </c>
      <c r="H1216" s="99">
        <v>0</v>
      </c>
      <c r="I1216" s="97" t="s">
        <v>105</v>
      </c>
      <c r="J1216" s="23" t="s">
        <v>1276</v>
      </c>
      <c r="K1216" s="24" t="s">
        <v>3528</v>
      </c>
      <c r="L1216" s="22" t="s">
        <v>4263</v>
      </c>
      <c r="M1216" s="22" t="s">
        <v>4320</v>
      </c>
      <c r="N1216" s="22" t="s">
        <v>2075</v>
      </c>
      <c r="O1216" s="22"/>
      <c r="P1216" s="246" t="s">
        <v>3671</v>
      </c>
      <c r="Q1216" s="191"/>
      <c r="R1216" s="1"/>
      <c r="S1216" s="1" t="str">
        <f t="shared" si="181"/>
        <v/>
      </c>
      <c r="T1216" s="1" t="str">
        <f>IF(ISNA(VLOOKUP(P1216,'NEW XEQM.c'!D:D,1,0)),"--",VLOOKUP(P1216,'NEW XEQM.c'!D:G,3,0))</f>
        <v>--</v>
      </c>
      <c r="U1216" s="1" t="s">
        <v>2075</v>
      </c>
      <c r="W1216" t="e">
        <f t="shared" si="164"/>
        <v>#VALUE!</v>
      </c>
    </row>
    <row r="1217" spans="1:23">
      <c r="A1217" s="16">
        <f t="shared" si="182"/>
        <v>1217</v>
      </c>
      <c r="B1217" s="15">
        <f t="shared" si="163"/>
        <v>1190</v>
      </c>
      <c r="C1217" s="18" t="s">
        <v>3514</v>
      </c>
      <c r="D1217" s="18" t="s">
        <v>7</v>
      </c>
      <c r="E1217" s="23" t="s">
        <v>3654</v>
      </c>
      <c r="F1217" s="23" t="s">
        <v>3654</v>
      </c>
      <c r="G1217" s="99">
        <v>0</v>
      </c>
      <c r="H1217" s="99">
        <v>0</v>
      </c>
      <c r="I1217" s="97" t="s">
        <v>105</v>
      </c>
      <c r="J1217" s="23" t="s">
        <v>1276</v>
      </c>
      <c r="K1217" s="24" t="s">
        <v>3528</v>
      </c>
      <c r="L1217" s="22" t="s">
        <v>4263</v>
      </c>
      <c r="M1217" s="22" t="s">
        <v>4320</v>
      </c>
      <c r="N1217" s="22" t="s">
        <v>2075</v>
      </c>
      <c r="O1217" s="22"/>
      <c r="P1217" s="246" t="s">
        <v>3672</v>
      </c>
      <c r="Q1217" s="191"/>
      <c r="R1217" s="1"/>
      <c r="S1217" s="1" t="str">
        <f t="shared" si="181"/>
        <v/>
      </c>
      <c r="T1217" s="1" t="str">
        <f>IF(ISNA(VLOOKUP(P1217,'NEW XEQM.c'!D:D,1,0)),"--",VLOOKUP(P1217,'NEW XEQM.c'!D:G,3,0))</f>
        <v>--</v>
      </c>
      <c r="U1217" s="1" t="s">
        <v>2075</v>
      </c>
      <c r="W1217" t="e">
        <f t="shared" si="164"/>
        <v>#VALUE!</v>
      </c>
    </row>
    <row r="1218" spans="1:23">
      <c r="A1218" s="16">
        <f t="shared" si="182"/>
        <v>1218</v>
      </c>
      <c r="B1218" s="15">
        <f t="shared" si="163"/>
        <v>1191</v>
      </c>
      <c r="C1218" s="18" t="s">
        <v>3514</v>
      </c>
      <c r="D1218" s="18" t="s">
        <v>7</v>
      </c>
      <c r="E1218" s="23" t="s">
        <v>3655</v>
      </c>
      <c r="F1218" s="23" t="s">
        <v>3655</v>
      </c>
      <c r="G1218" s="99">
        <v>0</v>
      </c>
      <c r="H1218" s="101">
        <v>0</v>
      </c>
      <c r="I1218" s="97" t="s">
        <v>105</v>
      </c>
      <c r="J1218" s="23" t="s">
        <v>1276</v>
      </c>
      <c r="K1218" s="24" t="s">
        <v>3528</v>
      </c>
      <c r="L1218" s="22" t="s">
        <v>4263</v>
      </c>
      <c r="M1218" s="22" t="s">
        <v>4320</v>
      </c>
      <c r="N1218" s="22" t="s">
        <v>2075</v>
      </c>
      <c r="O1218" s="22"/>
      <c r="P1218" s="246" t="s">
        <v>3673</v>
      </c>
      <c r="Q1218" s="191"/>
      <c r="R1218" s="1"/>
      <c r="S1218" s="1" t="str">
        <f t="shared" si="181"/>
        <v/>
      </c>
      <c r="T1218" s="1" t="str">
        <f>IF(ISNA(VLOOKUP(P1218,'NEW XEQM.c'!D:D,1,0)),"--",VLOOKUP(P1218,'NEW XEQM.c'!D:G,3,0))</f>
        <v>--</v>
      </c>
      <c r="U1218" s="1" t="s">
        <v>2075</v>
      </c>
      <c r="W1218" t="e">
        <f t="shared" si="164"/>
        <v>#VALUE!</v>
      </c>
    </row>
    <row r="1219" spans="1:23">
      <c r="A1219" s="16">
        <f t="shared" si="182"/>
        <v>1219</v>
      </c>
      <c r="B1219" s="15">
        <f t="shared" si="163"/>
        <v>1192</v>
      </c>
      <c r="C1219" s="18" t="s">
        <v>4368</v>
      </c>
      <c r="D1219" s="18" t="s">
        <v>4369</v>
      </c>
      <c r="E1219" s="23" t="s">
        <v>954</v>
      </c>
      <c r="F1219" s="23" t="s">
        <v>954</v>
      </c>
      <c r="G1219" s="99">
        <v>0</v>
      </c>
      <c r="H1219" s="99">
        <v>0</v>
      </c>
      <c r="I1219" s="97" t="s">
        <v>105</v>
      </c>
      <c r="J1219" s="23" t="s">
        <v>1276</v>
      </c>
      <c r="K1219" s="24" t="s">
        <v>3528</v>
      </c>
      <c r="L1219" s="22" t="s">
        <v>4263</v>
      </c>
      <c r="M1219" s="22" t="s">
        <v>4320</v>
      </c>
      <c r="N1219" s="22" t="s">
        <v>2075</v>
      </c>
      <c r="O1219" s="22"/>
      <c r="P1219" s="246" t="s">
        <v>3674</v>
      </c>
      <c r="Q1219" s="191"/>
      <c r="R1219" s="1"/>
      <c r="S1219" s="1" t="str">
        <f t="shared" si="181"/>
        <v/>
      </c>
      <c r="T1219" s="1" t="str">
        <f>IF(ISNA(VLOOKUP(P1219,'NEW XEQM.c'!D:D,1,0)),"--",VLOOKUP(P1219,'NEW XEQM.c'!D:G,3,0))</f>
        <v>--</v>
      </c>
      <c r="U1219" s="1" t="s">
        <v>2075</v>
      </c>
      <c r="W1219" t="e">
        <f t="shared" si="164"/>
        <v>#VALUE!</v>
      </c>
    </row>
    <row r="1220" spans="1:23">
      <c r="A1220" s="16">
        <f t="shared" si="182"/>
        <v>1220</v>
      </c>
      <c r="B1220" s="15">
        <f t="shared" ref="B1220:B1283" si="183">IF(AND(MID(C1220,2,1)&lt;&gt;"/",MID(C1220,1,1)="/"),INT(B1219)+1,B1219+0.01)</f>
        <v>1193</v>
      </c>
      <c r="C1220" s="18" t="s">
        <v>4368</v>
      </c>
      <c r="D1220" s="18" t="s">
        <v>4370</v>
      </c>
      <c r="E1220" s="23" t="s">
        <v>3687</v>
      </c>
      <c r="F1220" s="23" t="s">
        <v>3687</v>
      </c>
      <c r="G1220" s="99">
        <v>0</v>
      </c>
      <c r="H1220" s="99">
        <v>0</v>
      </c>
      <c r="I1220" s="97" t="s">
        <v>105</v>
      </c>
      <c r="J1220" s="23" t="s">
        <v>1276</v>
      </c>
      <c r="K1220" s="24" t="s">
        <v>3528</v>
      </c>
      <c r="L1220" s="22" t="s">
        <v>4263</v>
      </c>
      <c r="M1220" s="22" t="s">
        <v>4320</v>
      </c>
      <c r="N1220" s="22" t="s">
        <v>2075</v>
      </c>
      <c r="O1220" s="22"/>
      <c r="P1220" s="246" t="s">
        <v>3675</v>
      </c>
      <c r="Q1220" s="191"/>
      <c r="R1220" s="1"/>
      <c r="S1220" s="1" t="str">
        <f t="shared" si="181"/>
        <v/>
      </c>
      <c r="T1220" s="1" t="str">
        <f>IF(ISNA(VLOOKUP(P1220,'NEW XEQM.c'!D:D,1,0)),"--",VLOOKUP(P1220,'NEW XEQM.c'!D:G,3,0))</f>
        <v>--</v>
      </c>
      <c r="U1220" s="1" t="s">
        <v>2075</v>
      </c>
      <c r="W1220" t="e">
        <f t="shared" si="164"/>
        <v>#VALUE!</v>
      </c>
    </row>
    <row r="1221" spans="1:23">
      <c r="A1221" s="16">
        <f t="shared" si="182"/>
        <v>1221</v>
      </c>
      <c r="B1221" s="15">
        <f t="shared" si="183"/>
        <v>1194</v>
      </c>
      <c r="C1221" s="18" t="s">
        <v>4368</v>
      </c>
      <c r="D1221" s="18" t="s">
        <v>4371</v>
      </c>
      <c r="E1221" s="23" t="s">
        <v>3688</v>
      </c>
      <c r="F1221" s="23" t="s">
        <v>3688</v>
      </c>
      <c r="G1221" s="99">
        <v>0</v>
      </c>
      <c r="H1221" s="99">
        <v>0</v>
      </c>
      <c r="I1221" s="97" t="s">
        <v>105</v>
      </c>
      <c r="J1221" s="23" t="s">
        <v>1276</v>
      </c>
      <c r="K1221" s="24" t="s">
        <v>3528</v>
      </c>
      <c r="L1221" s="22" t="s">
        <v>4263</v>
      </c>
      <c r="M1221" s="22" t="s">
        <v>4320</v>
      </c>
      <c r="N1221" s="22" t="s">
        <v>2075</v>
      </c>
      <c r="O1221" s="22"/>
      <c r="P1221" s="246" t="s">
        <v>3676</v>
      </c>
      <c r="Q1221" s="191"/>
      <c r="R1221" s="1"/>
      <c r="S1221" s="1" t="str">
        <f t="shared" si="181"/>
        <v/>
      </c>
      <c r="T1221" s="1" t="str">
        <f>IF(ISNA(VLOOKUP(P1221,'NEW XEQM.c'!D:D,1,0)),"--",VLOOKUP(P1221,'NEW XEQM.c'!D:G,3,0))</f>
        <v>--</v>
      </c>
      <c r="U1221" s="1" t="s">
        <v>2075</v>
      </c>
      <c r="W1221" t="e">
        <f t="shared" ref="W1221:W1284" si="184">SUBSTITUTE(IF(AND(T1221="--",FIND("STD",E1221),FIND("fn",C1221)&gt;0,FIND("ITM_",P1221),I1221="CAT_FNCT"),E1221,""),"""","")</f>
        <v>#VALUE!</v>
      </c>
    </row>
    <row r="1222" spans="1:23">
      <c r="A1222" s="16">
        <f t="shared" si="182"/>
        <v>1222</v>
      </c>
      <c r="B1222" s="15">
        <f t="shared" si="183"/>
        <v>1195</v>
      </c>
      <c r="C1222" s="18" t="s">
        <v>4242</v>
      </c>
      <c r="D1222" s="18" t="s">
        <v>4243</v>
      </c>
      <c r="E1222" s="23" t="s">
        <v>104</v>
      </c>
      <c r="F1222" s="23" t="s">
        <v>104</v>
      </c>
      <c r="G1222" s="99">
        <v>0</v>
      </c>
      <c r="H1222" s="99">
        <v>0</v>
      </c>
      <c r="I1222" s="97" t="s">
        <v>105</v>
      </c>
      <c r="J1222" s="23" t="s">
        <v>1276</v>
      </c>
      <c r="K1222" s="24" t="s">
        <v>3528</v>
      </c>
      <c r="L1222" s="22" t="s">
        <v>4263</v>
      </c>
      <c r="M1222" s="22" t="s">
        <v>4320</v>
      </c>
      <c r="N1222" s="22" t="s">
        <v>2075</v>
      </c>
      <c r="O1222" s="22"/>
      <c r="P1222" s="246" t="s">
        <v>3677</v>
      </c>
      <c r="Q1222" s="191"/>
      <c r="R1222" s="1"/>
      <c r="S1222" s="1" t="str">
        <f t="shared" si="181"/>
        <v/>
      </c>
      <c r="T1222" s="1" t="str">
        <f>IF(ISNA(VLOOKUP(P1222,'NEW XEQM.c'!D:D,1,0)),"--",VLOOKUP(P1222,'NEW XEQM.c'!D:G,3,0))</f>
        <v>--</v>
      </c>
      <c r="U1222" s="1"/>
      <c r="W1222" t="e">
        <f t="shared" si="184"/>
        <v>#VALUE!</v>
      </c>
    </row>
    <row r="1223" spans="1:23">
      <c r="A1223" s="16">
        <f t="shared" si="182"/>
        <v>1223</v>
      </c>
      <c r="B1223" s="15">
        <f t="shared" si="183"/>
        <v>1196</v>
      </c>
      <c r="C1223" s="18" t="s">
        <v>4242</v>
      </c>
      <c r="D1223" s="18" t="s">
        <v>4244</v>
      </c>
      <c r="E1223" s="23" t="s">
        <v>138</v>
      </c>
      <c r="F1223" s="23" t="s">
        <v>138</v>
      </c>
      <c r="G1223" s="99">
        <v>0</v>
      </c>
      <c r="H1223" s="99">
        <v>0</v>
      </c>
      <c r="I1223" s="97" t="s">
        <v>105</v>
      </c>
      <c r="J1223" s="23" t="s">
        <v>1276</v>
      </c>
      <c r="K1223" s="24" t="s">
        <v>3528</v>
      </c>
      <c r="L1223" s="22" t="s">
        <v>4263</v>
      </c>
      <c r="M1223" s="22" t="s">
        <v>4320</v>
      </c>
      <c r="N1223" s="22" t="s">
        <v>2075</v>
      </c>
      <c r="O1223" s="22"/>
      <c r="P1223" s="246" t="s">
        <v>3678</v>
      </c>
      <c r="Q1223" s="191"/>
      <c r="R1223" s="1"/>
      <c r="S1223" s="1" t="str">
        <f t="shared" si="181"/>
        <v/>
      </c>
      <c r="T1223" s="1" t="str">
        <f>IF(ISNA(VLOOKUP(P1223,'NEW XEQM.c'!D:D,1,0)),"--",VLOOKUP(P1223,'NEW XEQM.c'!D:G,3,0))</f>
        <v>--</v>
      </c>
      <c r="U1223" s="1"/>
      <c r="W1223" t="e">
        <f t="shared" si="184"/>
        <v>#VALUE!</v>
      </c>
    </row>
    <row r="1224" spans="1:23">
      <c r="A1224" s="16">
        <f t="shared" si="182"/>
        <v>1224</v>
      </c>
      <c r="B1224" s="15">
        <f t="shared" si="183"/>
        <v>1197</v>
      </c>
      <c r="C1224" s="18" t="s">
        <v>4242</v>
      </c>
      <c r="D1224" s="18" t="s">
        <v>4245</v>
      </c>
      <c r="E1224" s="23" t="s">
        <v>4886</v>
      </c>
      <c r="F1224" s="23" t="s">
        <v>4886</v>
      </c>
      <c r="G1224" s="99">
        <v>0</v>
      </c>
      <c r="H1224" s="99">
        <v>0</v>
      </c>
      <c r="I1224" s="97" t="s">
        <v>105</v>
      </c>
      <c r="J1224" s="23" t="s">
        <v>1276</v>
      </c>
      <c r="K1224" s="24" t="s">
        <v>3528</v>
      </c>
      <c r="L1224" s="22" t="s">
        <v>4263</v>
      </c>
      <c r="M1224" s="22" t="s">
        <v>4320</v>
      </c>
      <c r="N1224" s="22" t="s">
        <v>2075</v>
      </c>
      <c r="O1224" s="22"/>
      <c r="P1224" s="246" t="s">
        <v>3679</v>
      </c>
      <c r="Q1224" s="191"/>
      <c r="R1224" s="1"/>
      <c r="S1224" s="1" t="str">
        <f t="shared" si="181"/>
        <v/>
      </c>
      <c r="T1224" s="1" t="str">
        <f>IF(ISNA(VLOOKUP(P1224,'NEW XEQM.c'!D:D,1,0)),"--",VLOOKUP(P1224,'NEW XEQM.c'!D:G,3,0))</f>
        <v>--</v>
      </c>
      <c r="U1224" s="1"/>
      <c r="W1224" t="e">
        <f t="shared" si="184"/>
        <v>#VALUE!</v>
      </c>
    </row>
    <row r="1225" spans="1:23">
      <c r="A1225" s="16">
        <f t="shared" si="182"/>
        <v>1225</v>
      </c>
      <c r="B1225" s="15">
        <f t="shared" si="183"/>
        <v>1198</v>
      </c>
      <c r="C1225" s="18" t="s">
        <v>4242</v>
      </c>
      <c r="D1225" s="18" t="s">
        <v>4246</v>
      </c>
      <c r="E1225" s="23" t="s">
        <v>1116</v>
      </c>
      <c r="F1225" s="23" t="s">
        <v>1116</v>
      </c>
      <c r="G1225" s="99">
        <v>0</v>
      </c>
      <c r="H1225" s="99">
        <v>0</v>
      </c>
      <c r="I1225" s="97" t="s">
        <v>105</v>
      </c>
      <c r="J1225" s="23" t="s">
        <v>1276</v>
      </c>
      <c r="K1225" s="24" t="s">
        <v>3528</v>
      </c>
      <c r="L1225" s="22" t="s">
        <v>4263</v>
      </c>
      <c r="M1225" s="22" t="s">
        <v>4320</v>
      </c>
      <c r="N1225" s="22" t="s">
        <v>2075</v>
      </c>
      <c r="O1225" s="22"/>
      <c r="P1225" s="246" t="s">
        <v>3680</v>
      </c>
      <c r="Q1225" s="191"/>
      <c r="R1225" s="1"/>
      <c r="S1225" s="1" t="str">
        <f t="shared" si="181"/>
        <v/>
      </c>
      <c r="T1225" s="1" t="str">
        <f>IF(ISNA(VLOOKUP(P1225,'NEW XEQM.c'!D:D,1,0)),"--",VLOOKUP(P1225,'NEW XEQM.c'!D:G,3,0))</f>
        <v>--</v>
      </c>
      <c r="U1225" s="1"/>
      <c r="W1225" t="e">
        <f t="shared" si="184"/>
        <v>#VALUE!</v>
      </c>
    </row>
    <row r="1226" spans="1:23">
      <c r="A1226" s="16">
        <f t="shared" si="182"/>
        <v>1226</v>
      </c>
      <c r="B1226" s="15">
        <f t="shared" si="183"/>
        <v>1199</v>
      </c>
      <c r="C1226" s="18" t="s">
        <v>4242</v>
      </c>
      <c r="D1226" s="18" t="s">
        <v>4247</v>
      </c>
      <c r="E1226" s="23" t="s">
        <v>1118</v>
      </c>
      <c r="F1226" s="23" t="s">
        <v>1118</v>
      </c>
      <c r="G1226" s="99">
        <v>0</v>
      </c>
      <c r="H1226" s="99">
        <v>0</v>
      </c>
      <c r="I1226" s="97" t="s">
        <v>105</v>
      </c>
      <c r="J1226" s="23" t="s">
        <v>1276</v>
      </c>
      <c r="K1226" s="24" t="s">
        <v>3528</v>
      </c>
      <c r="L1226" s="22" t="s">
        <v>4263</v>
      </c>
      <c r="M1226" s="22" t="s">
        <v>4320</v>
      </c>
      <c r="N1226" s="22" t="s">
        <v>2075</v>
      </c>
      <c r="O1226" s="22"/>
      <c r="P1226" s="246" t="s">
        <v>3681</v>
      </c>
      <c r="Q1226" s="191"/>
      <c r="R1226" s="1"/>
      <c r="S1226" s="1" t="str">
        <f t="shared" si="181"/>
        <v/>
      </c>
      <c r="T1226" s="1" t="str">
        <f>IF(ISNA(VLOOKUP(P1226,'NEW XEQM.c'!D:D,1,0)),"--",VLOOKUP(P1226,'NEW XEQM.c'!D:G,3,0))</f>
        <v>--</v>
      </c>
      <c r="U1226" s="1"/>
      <c r="W1226" t="e">
        <f t="shared" si="184"/>
        <v>#VALUE!</v>
      </c>
    </row>
    <row r="1227" spans="1:23">
      <c r="A1227" s="16">
        <f t="shared" si="182"/>
        <v>1227</v>
      </c>
      <c r="B1227" s="15">
        <f t="shared" si="183"/>
        <v>1200</v>
      </c>
      <c r="C1227" s="18" t="s">
        <v>4242</v>
      </c>
      <c r="D1227" s="18" t="s">
        <v>4248</v>
      </c>
      <c r="E1227" s="23" t="s">
        <v>242</v>
      </c>
      <c r="F1227" s="23" t="s">
        <v>242</v>
      </c>
      <c r="G1227" s="99">
        <v>0</v>
      </c>
      <c r="H1227" s="99">
        <v>0</v>
      </c>
      <c r="I1227" s="97" t="s">
        <v>105</v>
      </c>
      <c r="J1227" s="23" t="s">
        <v>1276</v>
      </c>
      <c r="K1227" s="24" t="s">
        <v>3528</v>
      </c>
      <c r="L1227" s="22" t="s">
        <v>4263</v>
      </c>
      <c r="M1227" s="22" t="s">
        <v>4320</v>
      </c>
      <c r="N1227" s="22" t="s">
        <v>2075</v>
      </c>
      <c r="O1227" s="22"/>
      <c r="P1227" s="246" t="s">
        <v>3682</v>
      </c>
      <c r="Q1227" s="191"/>
      <c r="R1227" s="1"/>
      <c r="S1227" s="1" t="str">
        <f t="shared" si="181"/>
        <v/>
      </c>
      <c r="T1227" s="1" t="str">
        <f>IF(ISNA(VLOOKUP(P1227,'NEW XEQM.c'!D:D,1,0)),"--",VLOOKUP(P1227,'NEW XEQM.c'!D:G,3,0))</f>
        <v>--</v>
      </c>
      <c r="U1227" s="1"/>
      <c r="W1227" t="e">
        <f t="shared" si="184"/>
        <v>#VALUE!</v>
      </c>
    </row>
    <row r="1228" spans="1:23">
      <c r="A1228" s="16">
        <f t="shared" si="182"/>
        <v>1228</v>
      </c>
      <c r="B1228" s="15">
        <f t="shared" si="183"/>
        <v>1201</v>
      </c>
      <c r="C1228" s="18" t="s">
        <v>3514</v>
      </c>
      <c r="D1228" s="18" t="s">
        <v>7</v>
      </c>
      <c r="E1228" s="78" t="s">
        <v>3651</v>
      </c>
      <c r="F1228" s="78" t="s">
        <v>3651</v>
      </c>
      <c r="G1228" s="99">
        <v>0</v>
      </c>
      <c r="H1228" s="99">
        <v>0</v>
      </c>
      <c r="I1228" s="97" t="s">
        <v>105</v>
      </c>
      <c r="J1228" s="23" t="s">
        <v>1276</v>
      </c>
      <c r="K1228" s="24" t="s">
        <v>3528</v>
      </c>
      <c r="L1228" s="22" t="s">
        <v>4263</v>
      </c>
      <c r="M1228" s="22" t="s">
        <v>4320</v>
      </c>
      <c r="N1228" s="22" t="s">
        <v>2075</v>
      </c>
      <c r="O1228" s="22"/>
      <c r="P1228" s="246" t="s">
        <v>3668</v>
      </c>
      <c r="Q1228" s="191"/>
      <c r="R1228" s="1"/>
      <c r="S1228" s="1" t="str">
        <f t="shared" si="181"/>
        <v/>
      </c>
      <c r="T1228" s="1" t="str">
        <f>IF(ISNA(VLOOKUP(P1228,'NEW XEQM.c'!D:D,1,0)),"--",VLOOKUP(P1228,'NEW XEQM.c'!D:G,3,0))</f>
        <v>--</v>
      </c>
      <c r="U1228" s="1"/>
      <c r="W1228" t="e">
        <f t="shared" si="184"/>
        <v>#VALUE!</v>
      </c>
    </row>
    <row r="1229" spans="1:23">
      <c r="A1229" s="16">
        <f t="shared" si="182"/>
        <v>1229</v>
      </c>
      <c r="B1229" s="15">
        <f t="shared" si="183"/>
        <v>1202</v>
      </c>
      <c r="C1229" s="18" t="s">
        <v>4011</v>
      </c>
      <c r="D1229" s="18" t="s">
        <v>7</v>
      </c>
      <c r="E1229" s="78" t="s">
        <v>1077</v>
      </c>
      <c r="F1229" s="78" t="s">
        <v>3741</v>
      </c>
      <c r="G1229" s="99">
        <v>0</v>
      </c>
      <c r="H1229" s="99">
        <v>0</v>
      </c>
      <c r="I1229" s="97" t="s">
        <v>105</v>
      </c>
      <c r="J1229" s="23" t="s">
        <v>1276</v>
      </c>
      <c r="K1229" s="24" t="s">
        <v>3528</v>
      </c>
      <c r="L1229" s="22" t="s">
        <v>4263</v>
      </c>
      <c r="M1229" s="22" t="s">
        <v>4320</v>
      </c>
      <c r="N1229" s="22" t="s">
        <v>2075</v>
      </c>
      <c r="O1229" s="22"/>
      <c r="P1229" s="246" t="s">
        <v>3683</v>
      </c>
      <c r="Q1229" s="191"/>
      <c r="R1229" s="1"/>
      <c r="S1229" s="1" t="str">
        <f t="shared" si="18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84"/>
        <v>#VALUE!</v>
      </c>
    </row>
    <row r="1230" spans="1:23">
      <c r="A1230" s="16">
        <f t="shared" si="182"/>
        <v>1230</v>
      </c>
      <c r="B1230" s="15">
        <f t="shared" si="183"/>
        <v>1203</v>
      </c>
      <c r="C1230" s="125" t="s">
        <v>4012</v>
      </c>
      <c r="D1230" s="125" t="s">
        <v>7</v>
      </c>
      <c r="E1230" s="128" t="s">
        <v>1078</v>
      </c>
      <c r="F1230" s="128" t="s">
        <v>3742</v>
      </c>
      <c r="G1230" s="129">
        <v>0</v>
      </c>
      <c r="H1230" s="129">
        <v>0</v>
      </c>
      <c r="I1230" s="92" t="s">
        <v>105</v>
      </c>
      <c r="J1230" s="92" t="s">
        <v>1276</v>
      </c>
      <c r="K1230" s="126" t="s">
        <v>3528</v>
      </c>
      <c r="L1230" s="127" t="s">
        <v>4263</v>
      </c>
      <c r="M1230" s="22" t="s">
        <v>4320</v>
      </c>
      <c r="N1230" s="22" t="s">
        <v>2075</v>
      </c>
      <c r="O1230" s="127"/>
      <c r="P1230" s="246" t="s">
        <v>3684</v>
      </c>
      <c r="Q1230" s="191"/>
      <c r="R1230" s="1"/>
      <c r="S1230" s="1" t="str">
        <f t="shared" si="18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84"/>
        <v>#VALUE!</v>
      </c>
    </row>
    <row r="1231" spans="1:23">
      <c r="A1231" s="16">
        <f t="shared" si="182"/>
        <v>1231</v>
      </c>
      <c r="B1231" s="15">
        <f t="shared" si="183"/>
        <v>1204</v>
      </c>
      <c r="C1231" s="18" t="s">
        <v>4019</v>
      </c>
      <c r="D1231" s="125" t="s">
        <v>7</v>
      </c>
      <c r="E1231" s="128" t="s">
        <v>1079</v>
      </c>
      <c r="F1231" s="128" t="s">
        <v>3743</v>
      </c>
      <c r="G1231" s="129">
        <v>0</v>
      </c>
      <c r="H1231" s="129">
        <v>0</v>
      </c>
      <c r="I1231" s="92" t="s">
        <v>105</v>
      </c>
      <c r="J1231" s="92" t="s">
        <v>1276</v>
      </c>
      <c r="K1231" s="126" t="s">
        <v>3528</v>
      </c>
      <c r="L1231" s="127" t="s">
        <v>4263</v>
      </c>
      <c r="M1231" s="22" t="s">
        <v>4320</v>
      </c>
      <c r="N1231" s="22" t="s">
        <v>2075</v>
      </c>
      <c r="O1231" s="127"/>
      <c r="P1231" s="246" t="s">
        <v>3685</v>
      </c>
      <c r="Q1231" s="191"/>
      <c r="R1231" s="1"/>
      <c r="S1231" s="1" t="str">
        <f t="shared" si="18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84"/>
        <v>#VALUE!</v>
      </c>
    </row>
    <row r="1232" spans="1:23">
      <c r="A1232" s="16">
        <f t="shared" si="182"/>
        <v>1232</v>
      </c>
      <c r="B1232" s="15">
        <f t="shared" si="183"/>
        <v>1205</v>
      </c>
      <c r="C1232" s="54" t="s">
        <v>3514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1276</v>
      </c>
      <c r="K1232" s="57" t="s">
        <v>3528</v>
      </c>
      <c r="L1232" s="11" t="s">
        <v>4263</v>
      </c>
      <c r="M1232" s="22" t="s">
        <v>4320</v>
      </c>
      <c r="N1232" s="22" t="s">
        <v>2075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81"/>
        <v/>
      </c>
      <c r="T1232" s="1" t="str">
        <f>IF(ISNA(VLOOKUP(P1232,'NEW XEQM.c'!D:D,1,0)),"--",VLOOKUP(P1232,'NEW XEQM.c'!D:G,3,0))</f>
        <v>--</v>
      </c>
      <c r="U1232" s="1" t="s">
        <v>2075</v>
      </c>
      <c r="W1232" t="e">
        <f t="shared" si="184"/>
        <v>#VALUE!</v>
      </c>
    </row>
    <row r="1233" spans="1:23">
      <c r="A1233" s="16">
        <f t="shared" si="182"/>
        <v>1233</v>
      </c>
      <c r="B1233" s="15">
        <f t="shared" si="183"/>
        <v>1206</v>
      </c>
      <c r="C1233" s="54" t="s">
        <v>3514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1276</v>
      </c>
      <c r="K1233" s="57" t="s">
        <v>3528</v>
      </c>
      <c r="L1233" s="11" t="s">
        <v>4263</v>
      </c>
      <c r="M1233" s="22" t="s">
        <v>4320</v>
      </c>
      <c r="N1233" s="22" t="s">
        <v>2075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81"/>
        <v/>
      </c>
      <c r="T1233" s="1" t="str">
        <f>IF(ISNA(VLOOKUP(P1233,'NEW XEQM.c'!D:D,1,0)),"--",VLOOKUP(P1233,'NEW XEQM.c'!D:G,3,0))</f>
        <v>--</v>
      </c>
      <c r="U1233" s="1" t="s">
        <v>2075</v>
      </c>
      <c r="W1233" t="e">
        <f t="shared" si="184"/>
        <v>#VALUE!</v>
      </c>
    </row>
    <row r="1234" spans="1:23" s="209" customFormat="1">
      <c r="A1234" s="16" t="str">
        <f t="shared" si="182"/>
        <v/>
      </c>
      <c r="B1234" s="15">
        <f t="shared" si="183"/>
        <v>1206.01</v>
      </c>
      <c r="C1234" s="17" t="s">
        <v>2075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2075</v>
      </c>
      <c r="O1234" s="17"/>
      <c r="P1234" s="246" t="s">
        <v>2075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2075</v>
      </c>
      <c r="W1234" t="e">
        <f t="shared" si="184"/>
        <v>#VALUE!</v>
      </c>
    </row>
    <row r="1235" spans="1:23" s="209" customFormat="1">
      <c r="A1235" s="16" t="str">
        <f t="shared" si="182"/>
        <v/>
      </c>
      <c r="B1235" s="15">
        <f t="shared" si="183"/>
        <v>1206.02</v>
      </c>
      <c r="C1235" s="17" t="s">
        <v>2075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2075</v>
      </c>
      <c r="O1235" s="17"/>
      <c r="P1235" s="246" t="s">
        <v>2075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2075</v>
      </c>
      <c r="W1235" t="e">
        <f t="shared" si="184"/>
        <v>#VALUE!</v>
      </c>
    </row>
    <row r="1236" spans="1:23" s="209" customFormat="1">
      <c r="A1236" s="16" t="str">
        <f t="shared" si="182"/>
        <v/>
      </c>
      <c r="B1236" s="15">
        <f t="shared" si="183"/>
        <v>1206.03</v>
      </c>
      <c r="C1236" s="17" t="s">
        <v>2473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2075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2075</v>
      </c>
      <c r="W1236" t="e">
        <f t="shared" si="184"/>
        <v>#VALUE!</v>
      </c>
    </row>
    <row r="1237" spans="1:23">
      <c r="A1237" s="16">
        <f t="shared" si="182"/>
        <v>1237</v>
      </c>
      <c r="B1237" s="15">
        <f t="shared" si="183"/>
        <v>1207</v>
      </c>
      <c r="C1237" t="s">
        <v>3514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1276</v>
      </c>
      <c r="K1237" s="24" t="s">
        <v>3528</v>
      </c>
      <c r="L1237" s="22" t="s">
        <v>4263</v>
      </c>
      <c r="M1237" s="22" t="s">
        <v>4320</v>
      </c>
      <c r="N1237" s="22" t="s">
        <v>2075</v>
      </c>
      <c r="O1237" s="22"/>
      <c r="P1237" s="246" t="s">
        <v>1333</v>
      </c>
      <c r="Q1237" s="191"/>
      <c r="R1237" s="1"/>
      <c r="S1237" s="1" t="str">
        <f t="shared" ref="S1237:S1268" si="185">IF(E1237=F1237,"","NOT EQUAL")</f>
        <v/>
      </c>
      <c r="T1237" s="1" t="str">
        <f>IF(ISNA(VLOOKUP(P1237,'NEW XEQM.c'!D:D,1,0)),"--",VLOOKUP(P1237,'NEW XEQM.c'!D:G,3,0))</f>
        <v>--</v>
      </c>
      <c r="U1237" s="1" t="s">
        <v>2075</v>
      </c>
      <c r="W1237" t="e">
        <f t="shared" si="184"/>
        <v>#VALUE!</v>
      </c>
    </row>
    <row r="1238" spans="1:23">
      <c r="A1238" s="16">
        <f t="shared" si="182"/>
        <v>1238</v>
      </c>
      <c r="B1238" s="15">
        <f t="shared" si="183"/>
        <v>1208</v>
      </c>
      <c r="C1238" t="s">
        <v>4157</v>
      </c>
      <c r="D1238" s="18" t="s">
        <v>7</v>
      </c>
      <c r="E1238" s="39" t="s">
        <v>968</v>
      </c>
      <c r="F1238" s="39" t="s">
        <v>968</v>
      </c>
      <c r="G1238" s="99">
        <v>0</v>
      </c>
      <c r="H1238" s="99">
        <v>0</v>
      </c>
      <c r="I1238" s="92" t="s">
        <v>3</v>
      </c>
      <c r="J1238" s="23" t="s">
        <v>1275</v>
      </c>
      <c r="K1238" s="24" t="s">
        <v>3632</v>
      </c>
      <c r="L1238" s="22" t="s">
        <v>4263</v>
      </c>
      <c r="M1238" s="22" t="s">
        <v>4318</v>
      </c>
      <c r="N1238" s="22" t="s">
        <v>2075</v>
      </c>
      <c r="O1238" s="22"/>
      <c r="P1238" s="249" t="s">
        <v>1330</v>
      </c>
      <c r="Q1238" s="191"/>
      <c r="R1238" s="1"/>
      <c r="S1238" s="1" t="str">
        <f t="shared" si="185"/>
        <v/>
      </c>
      <c r="T1238" s="1" t="str">
        <f>IF(ISNA(VLOOKUP(P1238,'NEW XEQM.c'!D:D,1,0)),"--",VLOOKUP(P1238,'NEW XEQM.c'!D:G,3,0))</f>
        <v>--</v>
      </c>
      <c r="U1238" s="1" t="s">
        <v>2075</v>
      </c>
      <c r="W1238" t="str">
        <f t="shared" si="184"/>
        <v>Binom STD_SUB_p</v>
      </c>
    </row>
    <row r="1239" spans="1:23">
      <c r="A1239" s="16">
        <f t="shared" si="182"/>
        <v>1239</v>
      </c>
      <c r="B1239" s="15">
        <f t="shared" si="183"/>
        <v>1209</v>
      </c>
      <c r="C1239" t="s">
        <v>4158</v>
      </c>
      <c r="D1239" s="18" t="s">
        <v>7</v>
      </c>
      <c r="E1239" s="39" t="s">
        <v>2141</v>
      </c>
      <c r="F1239" s="39" t="s">
        <v>2141</v>
      </c>
      <c r="G1239" s="99">
        <v>0</v>
      </c>
      <c r="H1239" s="99">
        <v>0</v>
      </c>
      <c r="I1239" s="92" t="s">
        <v>3</v>
      </c>
      <c r="J1239" s="23" t="s">
        <v>1275</v>
      </c>
      <c r="K1239" s="24" t="s">
        <v>3632</v>
      </c>
      <c r="L1239" s="22" t="s">
        <v>4263</v>
      </c>
      <c r="M1239" s="22" t="s">
        <v>4318</v>
      </c>
      <c r="N1239" s="22" t="s">
        <v>2075</v>
      </c>
      <c r="O1239" s="22"/>
      <c r="P1239" s="249" t="s">
        <v>1329</v>
      </c>
      <c r="Q1239" s="191"/>
      <c r="R1239" s="1"/>
      <c r="S1239" s="1" t="str">
        <f t="shared" si="185"/>
        <v/>
      </c>
      <c r="T1239" s="1" t="str">
        <f>IF(ISNA(VLOOKUP(P1239,'NEW XEQM.c'!D:D,1,0)),"--",VLOOKUP(P1239,'NEW XEQM.c'!D:G,3,0))</f>
        <v>--</v>
      </c>
      <c r="U1239" s="1" t="s">
        <v>2075</v>
      </c>
      <c r="W1239" t="str">
        <f t="shared" si="184"/>
        <v>Binom STD_GAUSS_BLACK_L STD_GAUSS_WHITE_R</v>
      </c>
    </row>
    <row r="1240" spans="1:23">
      <c r="A1240" s="16">
        <f t="shared" si="182"/>
        <v>1240</v>
      </c>
      <c r="B1240" s="15">
        <f t="shared" si="183"/>
        <v>1210</v>
      </c>
      <c r="C1240" t="s">
        <v>4159</v>
      </c>
      <c r="D1240" s="18" t="s">
        <v>7</v>
      </c>
      <c r="E1240" s="39" t="s">
        <v>2142</v>
      </c>
      <c r="F1240" s="39" t="s">
        <v>2142</v>
      </c>
      <c r="G1240" s="99">
        <v>0</v>
      </c>
      <c r="H1240" s="99">
        <v>0</v>
      </c>
      <c r="I1240" s="92" t="s">
        <v>3</v>
      </c>
      <c r="J1240" s="23" t="s">
        <v>1275</v>
      </c>
      <c r="K1240" s="24" t="s">
        <v>3632</v>
      </c>
      <c r="L1240" s="22" t="s">
        <v>4263</v>
      </c>
      <c r="M1240" s="22" t="s">
        <v>4318</v>
      </c>
      <c r="N1240" s="22" t="s">
        <v>2075</v>
      </c>
      <c r="O1240" s="22"/>
      <c r="P1240" s="246" t="s">
        <v>1331</v>
      </c>
      <c r="Q1240" s="191"/>
      <c r="R1240" s="1"/>
      <c r="S1240" s="1" t="str">
        <f t="shared" si="185"/>
        <v/>
      </c>
      <c r="T1240" s="1" t="str">
        <f>IF(ISNA(VLOOKUP(P1240,'NEW XEQM.c'!D:D,1,0)),"--",VLOOKUP(P1240,'NEW XEQM.c'!D:G,3,0))</f>
        <v>--</v>
      </c>
      <c r="U1240" s="1" t="s">
        <v>2075</v>
      </c>
      <c r="W1240" t="str">
        <f t="shared" si="184"/>
        <v>Binom STD_GAUSS_WHITE_L STD_GAUSS_BLACK_R</v>
      </c>
    </row>
    <row r="1241" spans="1:23">
      <c r="A1241" s="16">
        <f t="shared" si="182"/>
        <v>1241</v>
      </c>
      <c r="B1241" s="15">
        <f t="shared" si="183"/>
        <v>1211</v>
      </c>
      <c r="C1241" t="s">
        <v>4160</v>
      </c>
      <c r="D1241" s="18" t="s">
        <v>7</v>
      </c>
      <c r="E1241" s="23" t="s">
        <v>969</v>
      </c>
      <c r="F1241" s="23" t="s">
        <v>969</v>
      </c>
      <c r="G1241" s="99">
        <v>0</v>
      </c>
      <c r="H1241" s="99">
        <v>0</v>
      </c>
      <c r="I1241" s="92" t="s">
        <v>3</v>
      </c>
      <c r="J1241" s="23" t="s">
        <v>1275</v>
      </c>
      <c r="K1241" s="24" t="s">
        <v>3632</v>
      </c>
      <c r="L1241" s="22" t="s">
        <v>4263</v>
      </c>
      <c r="M1241" s="22" t="s">
        <v>4318</v>
      </c>
      <c r="N1241" s="22" t="s">
        <v>2075</v>
      </c>
      <c r="O1241" s="22"/>
      <c r="P1241" s="246" t="s">
        <v>1332</v>
      </c>
      <c r="Q1241" s="191"/>
      <c r="R1241" s="1"/>
      <c r="S1241" s="1" t="str">
        <f t="shared" si="185"/>
        <v/>
      </c>
      <c r="T1241" s="1" t="str">
        <f>IF(ISNA(VLOOKUP(P1241,'NEW XEQM.c'!D:D,1,0)),"--",VLOOKUP(P1241,'NEW XEQM.c'!D:G,3,0))</f>
        <v>--</v>
      </c>
      <c r="U1241" s="1" t="s">
        <v>2075</v>
      </c>
      <c r="W1241" t="str">
        <f t="shared" si="184"/>
        <v>Binom STD_SUP_MINUS_1</v>
      </c>
    </row>
    <row r="1242" spans="1:23">
      <c r="A1242" s="16">
        <f t="shared" si="182"/>
        <v>1242</v>
      </c>
      <c r="B1242" s="15">
        <f t="shared" si="183"/>
        <v>1212</v>
      </c>
      <c r="C1242" t="s">
        <v>3514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1276</v>
      </c>
      <c r="K1242" s="24" t="s">
        <v>3528</v>
      </c>
      <c r="L1242" s="22" t="s">
        <v>4263</v>
      </c>
      <c r="M1242" s="22" t="s">
        <v>4320</v>
      </c>
      <c r="N1242" s="22" t="s">
        <v>2075</v>
      </c>
      <c r="O1242" s="22"/>
      <c r="P1242" s="246" t="s">
        <v>1349</v>
      </c>
      <c r="Q1242" s="191"/>
      <c r="R1242" s="1"/>
      <c r="S1242" s="1" t="str">
        <f t="shared" si="185"/>
        <v/>
      </c>
      <c r="T1242" s="1" t="str">
        <f>IF(ISNA(VLOOKUP(P1242,'NEW XEQM.c'!D:D,1,0)),"--",VLOOKUP(P1242,'NEW XEQM.c'!D:G,3,0))</f>
        <v>--</v>
      </c>
      <c r="U1242" s="1" t="s">
        <v>2075</v>
      </c>
      <c r="W1242" t="e">
        <f t="shared" si="184"/>
        <v>#VALUE!</v>
      </c>
    </row>
    <row r="1243" spans="1:23">
      <c r="A1243" s="16">
        <f t="shared" si="182"/>
        <v>1243</v>
      </c>
      <c r="B1243" s="15">
        <f t="shared" si="183"/>
        <v>1213</v>
      </c>
      <c r="C1243" t="s">
        <v>4161</v>
      </c>
      <c r="D1243" s="18" t="s">
        <v>7</v>
      </c>
      <c r="E1243" s="39" t="s">
        <v>976</v>
      </c>
      <c r="F1243" s="39" t="s">
        <v>976</v>
      </c>
      <c r="G1243" s="99">
        <v>0</v>
      </c>
      <c r="H1243" s="99">
        <v>0</v>
      </c>
      <c r="I1243" s="92" t="s">
        <v>3</v>
      </c>
      <c r="J1243" s="23" t="s">
        <v>1275</v>
      </c>
      <c r="K1243" s="24" t="s">
        <v>3632</v>
      </c>
      <c r="L1243" s="22" t="s">
        <v>4263</v>
      </c>
      <c r="M1243" s="22" t="s">
        <v>4318</v>
      </c>
      <c r="N1243" s="22" t="s">
        <v>2075</v>
      </c>
      <c r="O1243" s="22"/>
      <c r="P1243" s="249" t="s">
        <v>1346</v>
      </c>
      <c r="Q1243" s="191"/>
      <c r="R1243" s="1"/>
      <c r="S1243" s="1" t="str">
        <f t="shared" si="185"/>
        <v/>
      </c>
      <c r="T1243" s="1" t="str">
        <f>IF(ISNA(VLOOKUP(P1243,'NEW XEQM.c'!D:D,1,0)),"--",VLOOKUP(P1243,'NEW XEQM.c'!D:G,3,0))</f>
        <v>--</v>
      </c>
      <c r="U1243" s="1" t="s">
        <v>2075</v>
      </c>
      <c r="W1243" t="str">
        <f t="shared" si="184"/>
        <v>Cauch STD_SUB_p</v>
      </c>
    </row>
    <row r="1244" spans="1:23">
      <c r="A1244" s="16">
        <f t="shared" si="182"/>
        <v>1244</v>
      </c>
      <c r="B1244" s="15">
        <f t="shared" si="183"/>
        <v>1214</v>
      </c>
      <c r="C1244" t="s">
        <v>4162</v>
      </c>
      <c r="D1244" s="18" t="s">
        <v>7</v>
      </c>
      <c r="E1244" s="39" t="s">
        <v>2143</v>
      </c>
      <c r="F1244" s="39" t="s">
        <v>2143</v>
      </c>
      <c r="G1244" s="99">
        <v>0</v>
      </c>
      <c r="H1244" s="99">
        <v>0</v>
      </c>
      <c r="I1244" s="92" t="s">
        <v>3</v>
      </c>
      <c r="J1244" s="23" t="s">
        <v>1275</v>
      </c>
      <c r="K1244" s="24" t="s">
        <v>3632</v>
      </c>
      <c r="L1244" s="22" t="s">
        <v>4263</v>
      </c>
      <c r="M1244" s="22" t="s">
        <v>4318</v>
      </c>
      <c r="N1244" s="22" t="s">
        <v>2075</v>
      </c>
      <c r="O1244" s="22"/>
      <c r="P1244" s="249" t="s">
        <v>1345</v>
      </c>
      <c r="Q1244" s="191"/>
      <c r="R1244" s="1"/>
      <c r="S1244" s="1" t="str">
        <f t="shared" si="185"/>
        <v/>
      </c>
      <c r="T1244" s="1" t="str">
        <f>IF(ISNA(VLOOKUP(P1244,'NEW XEQM.c'!D:D,1,0)),"--",VLOOKUP(P1244,'NEW XEQM.c'!D:G,3,0))</f>
        <v>--</v>
      </c>
      <c r="U1244" s="1" t="s">
        <v>2075</v>
      </c>
      <c r="W1244" t="str">
        <f t="shared" si="184"/>
        <v>Cauch STD_GAUSS_BLACK_L STD_GAUSS_WHITE_R</v>
      </c>
    </row>
    <row r="1245" spans="1:23">
      <c r="A1245" s="16">
        <f t="shared" si="182"/>
        <v>1245</v>
      </c>
      <c r="B1245" s="15">
        <f t="shared" si="183"/>
        <v>1215</v>
      </c>
      <c r="C1245" t="s">
        <v>4163</v>
      </c>
      <c r="D1245" s="18" t="s">
        <v>7</v>
      </c>
      <c r="E1245" s="39" t="s">
        <v>2144</v>
      </c>
      <c r="F1245" s="39" t="s">
        <v>2144</v>
      </c>
      <c r="G1245" s="99">
        <v>0</v>
      </c>
      <c r="H1245" s="99">
        <v>0</v>
      </c>
      <c r="I1245" s="92" t="s">
        <v>3</v>
      </c>
      <c r="J1245" s="23" t="s">
        <v>1275</v>
      </c>
      <c r="K1245" s="24" t="s">
        <v>3632</v>
      </c>
      <c r="L1245" s="22" t="s">
        <v>4263</v>
      </c>
      <c r="M1245" s="22" t="s">
        <v>4318</v>
      </c>
      <c r="N1245" s="22" t="s">
        <v>2075</v>
      </c>
      <c r="O1245" s="22"/>
      <c r="P1245" s="246" t="s">
        <v>1347</v>
      </c>
      <c r="Q1245" s="191"/>
      <c r="R1245" s="1"/>
      <c r="S1245" s="1" t="str">
        <f t="shared" si="185"/>
        <v/>
      </c>
      <c r="T1245" s="1" t="str">
        <f>IF(ISNA(VLOOKUP(P1245,'NEW XEQM.c'!D:D,1,0)),"--",VLOOKUP(P1245,'NEW XEQM.c'!D:G,3,0))</f>
        <v>--</v>
      </c>
      <c r="U1245" s="1" t="s">
        <v>2075</v>
      </c>
      <c r="W1245" t="str">
        <f t="shared" si="184"/>
        <v>Cauch STD_GAUSS_WHITE_L STD_GAUSS_BLACK_R</v>
      </c>
    </row>
    <row r="1246" spans="1:23">
      <c r="A1246" s="16">
        <f t="shared" si="182"/>
        <v>1246</v>
      </c>
      <c r="B1246" s="15">
        <f t="shared" si="183"/>
        <v>1216</v>
      </c>
      <c r="C1246" t="s">
        <v>4164</v>
      </c>
      <c r="D1246" s="18" t="s">
        <v>7</v>
      </c>
      <c r="E1246" s="23" t="s">
        <v>977</v>
      </c>
      <c r="F1246" s="23" t="s">
        <v>977</v>
      </c>
      <c r="G1246" s="99">
        <v>0</v>
      </c>
      <c r="H1246" s="99">
        <v>0</v>
      </c>
      <c r="I1246" s="92" t="s">
        <v>3</v>
      </c>
      <c r="J1246" s="23" t="s">
        <v>1275</v>
      </c>
      <c r="K1246" s="24" t="s">
        <v>3632</v>
      </c>
      <c r="L1246" s="22" t="s">
        <v>4263</v>
      </c>
      <c r="M1246" s="22" t="s">
        <v>4318</v>
      </c>
      <c r="N1246" s="22" t="s">
        <v>2075</v>
      </c>
      <c r="O1246" s="22"/>
      <c r="P1246" s="246" t="s">
        <v>1348</v>
      </c>
      <c r="Q1246" s="191"/>
      <c r="R1246" s="1"/>
      <c r="S1246" s="1" t="str">
        <f t="shared" si="185"/>
        <v/>
      </c>
      <c r="T1246" s="1" t="str">
        <f>IF(ISNA(VLOOKUP(P1246,'NEW XEQM.c'!D:D,1,0)),"--",VLOOKUP(P1246,'NEW XEQM.c'!D:G,3,0))</f>
        <v>--</v>
      </c>
      <c r="U1246" s="1" t="s">
        <v>2075</v>
      </c>
      <c r="W1246" t="str">
        <f t="shared" si="184"/>
        <v>Cauch STD_SUP_MINUS_1</v>
      </c>
    </row>
    <row r="1247" spans="1:23">
      <c r="A1247" s="16">
        <f t="shared" si="182"/>
        <v>1247</v>
      </c>
      <c r="B1247" s="15">
        <f t="shared" si="183"/>
        <v>1217</v>
      </c>
      <c r="C1247" t="s">
        <v>3514</v>
      </c>
      <c r="D1247" s="18" t="s">
        <v>7</v>
      </c>
      <c r="E1247" s="23" t="s">
        <v>86</v>
      </c>
      <c r="F1247" s="23" t="s">
        <v>86</v>
      </c>
      <c r="G1247" s="99">
        <v>0</v>
      </c>
      <c r="H1247" s="99">
        <v>0</v>
      </c>
      <c r="I1247" s="96" t="s">
        <v>15</v>
      </c>
      <c r="J1247" s="23" t="s">
        <v>1276</v>
      </c>
      <c r="K1247" s="24" t="s">
        <v>3528</v>
      </c>
      <c r="L1247" s="22" t="s">
        <v>4263</v>
      </c>
      <c r="M1247" s="22" t="s">
        <v>4320</v>
      </c>
      <c r="N1247" s="22" t="s">
        <v>2075</v>
      </c>
      <c r="O1247" s="22"/>
      <c r="P1247" s="246" t="s">
        <v>1428</v>
      </c>
      <c r="Q1247" s="191"/>
      <c r="R1247" s="1"/>
      <c r="S1247" s="1" t="str">
        <f t="shared" si="185"/>
        <v/>
      </c>
      <c r="T1247" s="1" t="str">
        <f>IF(ISNA(VLOOKUP(P1247,'NEW XEQM.c'!D:D,1,0)),"--",VLOOKUP(P1247,'NEW XEQM.c'!D:G,3,0))</f>
        <v>--</v>
      </c>
      <c r="U1247" s="1" t="s">
        <v>2075</v>
      </c>
      <c r="W1247" t="e">
        <f t="shared" si="184"/>
        <v>#VALUE!</v>
      </c>
    </row>
    <row r="1248" spans="1:23">
      <c r="A1248" s="16">
        <f t="shared" si="182"/>
        <v>1248</v>
      </c>
      <c r="B1248" s="15">
        <f t="shared" si="183"/>
        <v>1218</v>
      </c>
      <c r="C1248" t="s">
        <v>4165</v>
      </c>
      <c r="D1248" s="18" t="s">
        <v>7</v>
      </c>
      <c r="E1248" s="39" t="s">
        <v>1024</v>
      </c>
      <c r="F1248" s="39" t="s">
        <v>1024</v>
      </c>
      <c r="G1248" s="99">
        <v>0</v>
      </c>
      <c r="H1248" s="99">
        <v>0</v>
      </c>
      <c r="I1248" s="92" t="s">
        <v>3</v>
      </c>
      <c r="J1248" s="23" t="s">
        <v>1275</v>
      </c>
      <c r="K1248" s="24" t="s">
        <v>3632</v>
      </c>
      <c r="L1248" s="22" t="s">
        <v>4263</v>
      </c>
      <c r="M1248" s="22" t="s">
        <v>4318</v>
      </c>
      <c r="N1248" s="22" t="s">
        <v>2075</v>
      </c>
      <c r="O1248" s="22"/>
      <c r="P1248" s="249" t="s">
        <v>1425</v>
      </c>
      <c r="Q1248" s="191"/>
      <c r="R1248" s="1"/>
      <c r="S1248" s="1" t="str">
        <f t="shared" si="185"/>
        <v/>
      </c>
      <c r="T1248" s="1" t="str">
        <f>IF(ISNA(VLOOKUP(P1248,'NEW XEQM.c'!D:D,1,0)),"--",VLOOKUP(P1248,'NEW XEQM.c'!D:G,3,0))</f>
        <v>--</v>
      </c>
      <c r="U1248" s="1" t="s">
        <v>2075</v>
      </c>
      <c r="W1248" t="str">
        <f t="shared" si="184"/>
        <v>Expon STD_SUB_p</v>
      </c>
    </row>
    <row r="1249" spans="1:23">
      <c r="A1249" s="16">
        <f t="shared" si="182"/>
        <v>1249</v>
      </c>
      <c r="B1249" s="15">
        <f t="shared" si="183"/>
        <v>1219</v>
      </c>
      <c r="C1249" t="s">
        <v>4166</v>
      </c>
      <c r="D1249" s="18" t="s">
        <v>7</v>
      </c>
      <c r="E1249" s="39" t="s">
        <v>2145</v>
      </c>
      <c r="F1249" s="39" t="s">
        <v>2145</v>
      </c>
      <c r="G1249" s="99">
        <v>0</v>
      </c>
      <c r="H1249" s="99">
        <v>0</v>
      </c>
      <c r="I1249" s="92" t="s">
        <v>3</v>
      </c>
      <c r="J1249" s="23" t="s">
        <v>1275</v>
      </c>
      <c r="K1249" s="24" t="s">
        <v>3632</v>
      </c>
      <c r="L1249" s="22" t="s">
        <v>4263</v>
      </c>
      <c r="M1249" s="22" t="s">
        <v>4318</v>
      </c>
      <c r="N1249" s="22" t="s">
        <v>2075</v>
      </c>
      <c r="O1249" s="22"/>
      <c r="P1249" s="249" t="s">
        <v>1424</v>
      </c>
      <c r="Q1249" s="191"/>
      <c r="R1249" s="1"/>
      <c r="S1249" s="1" t="str">
        <f t="shared" si="185"/>
        <v/>
      </c>
      <c r="T1249" s="1" t="str">
        <f>IF(ISNA(VLOOKUP(P1249,'NEW XEQM.c'!D:D,1,0)),"--",VLOOKUP(P1249,'NEW XEQM.c'!D:G,3,0))</f>
        <v>--</v>
      </c>
      <c r="U1249" s="1" t="s">
        <v>2075</v>
      </c>
      <c r="W1249" t="str">
        <f t="shared" si="184"/>
        <v>Expon STD_GAUSS_BLACK_L STD_GAUSS_WHITE_R</v>
      </c>
    </row>
    <row r="1250" spans="1:23">
      <c r="A1250" s="16">
        <f t="shared" si="182"/>
        <v>1250</v>
      </c>
      <c r="B1250" s="15">
        <f t="shared" si="183"/>
        <v>1220</v>
      </c>
      <c r="C1250" t="s">
        <v>4167</v>
      </c>
      <c r="D1250" s="18" t="s">
        <v>7</v>
      </c>
      <c r="E1250" s="39" t="s">
        <v>2146</v>
      </c>
      <c r="F1250" s="39" t="s">
        <v>2146</v>
      </c>
      <c r="G1250" s="99">
        <v>0</v>
      </c>
      <c r="H1250" s="99">
        <v>0</v>
      </c>
      <c r="I1250" s="92" t="s">
        <v>3</v>
      </c>
      <c r="J1250" s="23" t="s">
        <v>1275</v>
      </c>
      <c r="K1250" s="24" t="s">
        <v>3632</v>
      </c>
      <c r="L1250" s="22" t="s">
        <v>4263</v>
      </c>
      <c r="M1250" s="22" t="s">
        <v>4318</v>
      </c>
      <c r="N1250" s="22" t="s">
        <v>2075</v>
      </c>
      <c r="O1250" s="22"/>
      <c r="P1250" s="246" t="s">
        <v>1426</v>
      </c>
      <c r="Q1250" s="191"/>
      <c r="R1250" s="1"/>
      <c r="S1250" s="1" t="str">
        <f t="shared" si="185"/>
        <v/>
      </c>
      <c r="T1250" s="1" t="str">
        <f>IF(ISNA(VLOOKUP(P1250,'NEW XEQM.c'!D:D,1,0)),"--",VLOOKUP(P1250,'NEW XEQM.c'!D:G,3,0))</f>
        <v>--</v>
      </c>
      <c r="U1250" s="1" t="s">
        <v>2075</v>
      </c>
      <c r="W1250" t="str">
        <f t="shared" si="184"/>
        <v>Expon STD_GAUSS_WHITE_L STD_GAUSS_BLACK_R</v>
      </c>
    </row>
    <row r="1251" spans="1:23">
      <c r="A1251" s="16">
        <f t="shared" si="182"/>
        <v>1251</v>
      </c>
      <c r="B1251" s="15">
        <f t="shared" si="183"/>
        <v>1221</v>
      </c>
      <c r="C1251" t="s">
        <v>4168</v>
      </c>
      <c r="D1251" s="18" t="s">
        <v>7</v>
      </c>
      <c r="E1251" s="23" t="s">
        <v>1025</v>
      </c>
      <c r="F1251" s="23" t="s">
        <v>1025</v>
      </c>
      <c r="G1251" s="99">
        <v>0</v>
      </c>
      <c r="H1251" s="99">
        <v>0</v>
      </c>
      <c r="I1251" s="92" t="s">
        <v>3</v>
      </c>
      <c r="J1251" s="23" t="s">
        <v>1275</v>
      </c>
      <c r="K1251" s="24" t="s">
        <v>3632</v>
      </c>
      <c r="L1251" s="22" t="s">
        <v>4263</v>
      </c>
      <c r="M1251" s="22" t="s">
        <v>4318</v>
      </c>
      <c r="N1251" s="22" t="s">
        <v>2075</v>
      </c>
      <c r="O1251" s="22"/>
      <c r="P1251" s="246" t="s">
        <v>1427</v>
      </c>
      <c r="Q1251" s="191"/>
      <c r="R1251" s="1"/>
      <c r="S1251" s="1" t="str">
        <f t="shared" si="185"/>
        <v/>
      </c>
      <c r="T1251" s="1" t="str">
        <f>IF(ISNA(VLOOKUP(P1251,'NEW XEQM.c'!D:D,1,0)),"--",VLOOKUP(P1251,'NEW XEQM.c'!D:G,3,0))</f>
        <v>--</v>
      </c>
      <c r="U1251" s="1" t="s">
        <v>2075</v>
      </c>
      <c r="W1251" t="str">
        <f t="shared" si="184"/>
        <v>Expon STD_SUP_MINUS_1</v>
      </c>
    </row>
    <row r="1252" spans="1:23">
      <c r="A1252" s="16">
        <f t="shared" si="182"/>
        <v>1252</v>
      </c>
      <c r="B1252" s="15">
        <f t="shared" si="183"/>
        <v>1222</v>
      </c>
      <c r="C1252" t="s">
        <v>3514</v>
      </c>
      <c r="D1252" s="18" t="s">
        <v>7</v>
      </c>
      <c r="E1252" s="23" t="s">
        <v>108</v>
      </c>
      <c r="F1252" s="23" t="s">
        <v>108</v>
      </c>
      <c r="G1252" s="99">
        <v>0</v>
      </c>
      <c r="H1252" s="99">
        <v>0</v>
      </c>
      <c r="I1252" s="96" t="s">
        <v>15</v>
      </c>
      <c r="J1252" s="23" t="s">
        <v>1276</v>
      </c>
      <c r="K1252" s="24" t="s">
        <v>3528</v>
      </c>
      <c r="L1252" s="22" t="s">
        <v>4263</v>
      </c>
      <c r="M1252" s="22" t="s">
        <v>4320</v>
      </c>
      <c r="N1252" s="22" t="s">
        <v>2075</v>
      </c>
      <c r="O1252" s="22"/>
      <c r="P1252" s="246" t="s">
        <v>1462</v>
      </c>
      <c r="Q1252" s="191"/>
      <c r="R1252" s="1"/>
      <c r="S1252" s="1" t="str">
        <f t="shared" si="185"/>
        <v/>
      </c>
      <c r="T1252" s="1" t="str">
        <f>IF(ISNA(VLOOKUP(P1252,'NEW XEQM.c'!D:D,1,0)),"--",VLOOKUP(P1252,'NEW XEQM.c'!D:G,3,0))</f>
        <v>--</v>
      </c>
      <c r="U1252" s="1" t="s">
        <v>2075</v>
      </c>
      <c r="W1252" t="e">
        <f t="shared" si="184"/>
        <v>#VALUE!</v>
      </c>
    </row>
    <row r="1253" spans="1:23">
      <c r="A1253" s="16">
        <f t="shared" si="182"/>
        <v>1253</v>
      </c>
      <c r="B1253" s="15">
        <f t="shared" si="183"/>
        <v>1223</v>
      </c>
      <c r="C1253" t="s">
        <v>4169</v>
      </c>
      <c r="D1253" s="18" t="s">
        <v>7</v>
      </c>
      <c r="E1253" s="23" t="s">
        <v>1030</v>
      </c>
      <c r="F1253" s="23" t="s">
        <v>1030</v>
      </c>
      <c r="G1253" s="99">
        <v>0</v>
      </c>
      <c r="H1253" s="99">
        <v>0</v>
      </c>
      <c r="I1253" s="92" t="s">
        <v>3</v>
      </c>
      <c r="J1253" s="23" t="s">
        <v>1275</v>
      </c>
      <c r="K1253" s="24" t="s">
        <v>3632</v>
      </c>
      <c r="L1253" s="22" t="s">
        <v>4263</v>
      </c>
      <c r="M1253" s="22" t="s">
        <v>4318</v>
      </c>
      <c r="N1253" s="22" t="s">
        <v>2075</v>
      </c>
      <c r="O1253" s="22"/>
      <c r="P1253" s="246" t="s">
        <v>1450</v>
      </c>
      <c r="Q1253" s="191"/>
      <c r="R1253" s="1"/>
      <c r="S1253" s="1" t="str">
        <f t="shared" si="185"/>
        <v/>
      </c>
      <c r="T1253" s="1" t="str">
        <f>IF(ISNA(VLOOKUP(P1253,'NEW XEQM.c'!D:D,1,0)),"--",VLOOKUP(P1253,'NEW XEQM.c'!D:G,3,0))</f>
        <v>--</v>
      </c>
      <c r="U1253" s="1" t="s">
        <v>2075</v>
      </c>
      <c r="W1253" t="str">
        <f t="shared" si="184"/>
        <v>F STD_SUB_p (x)</v>
      </c>
    </row>
    <row r="1254" spans="1:23">
      <c r="A1254" s="16">
        <f t="shared" si="182"/>
        <v>1254</v>
      </c>
      <c r="B1254" s="15">
        <f t="shared" si="183"/>
        <v>1224</v>
      </c>
      <c r="C1254" t="s">
        <v>4170</v>
      </c>
      <c r="D1254" s="18" t="s">
        <v>7</v>
      </c>
      <c r="E1254" s="39" t="s">
        <v>2147</v>
      </c>
      <c r="F1254" s="39" t="s">
        <v>2147</v>
      </c>
      <c r="G1254" s="99">
        <v>0</v>
      </c>
      <c r="H1254" s="99">
        <v>0</v>
      </c>
      <c r="I1254" s="92" t="s">
        <v>3</v>
      </c>
      <c r="J1254" s="23" t="s">
        <v>1275</v>
      </c>
      <c r="K1254" s="24" t="s">
        <v>3632</v>
      </c>
      <c r="L1254" s="22" t="s">
        <v>4263</v>
      </c>
      <c r="M1254" s="22" t="s">
        <v>4318</v>
      </c>
      <c r="N1254" s="22" t="s">
        <v>2075</v>
      </c>
      <c r="O1254" s="22"/>
      <c r="P1254" s="249" t="s">
        <v>1452</v>
      </c>
      <c r="Q1254" s="191"/>
      <c r="R1254" s="1"/>
      <c r="S1254" s="1" t="str">
        <f t="shared" si="185"/>
        <v/>
      </c>
      <c r="T1254" s="1" t="str">
        <f>IF(ISNA(VLOOKUP(P1254,'NEW XEQM.c'!D:D,1,0)),"--",VLOOKUP(P1254,'NEW XEQM.c'!D:G,3,0))</f>
        <v>--</v>
      </c>
      <c r="U1254" s="1" t="s">
        <v>2075</v>
      </c>
      <c r="W1254" t="str">
        <f t="shared" si="184"/>
        <v>F STD_GAUSS_BLACK_L STD_GAUSS_WHITE_R (x)</v>
      </c>
    </row>
    <row r="1255" spans="1:23">
      <c r="A1255" s="16">
        <f t="shared" si="182"/>
        <v>1255</v>
      </c>
      <c r="B1255" s="15">
        <f t="shared" si="183"/>
        <v>1225</v>
      </c>
      <c r="C1255" t="s">
        <v>4171</v>
      </c>
      <c r="D1255" s="18" t="s">
        <v>7</v>
      </c>
      <c r="E1255" s="39" t="s">
        <v>2148</v>
      </c>
      <c r="F1255" s="39" t="s">
        <v>2148</v>
      </c>
      <c r="G1255" s="99">
        <v>0</v>
      </c>
      <c r="H1255" s="99">
        <v>0</v>
      </c>
      <c r="I1255" s="92" t="s">
        <v>3</v>
      </c>
      <c r="J1255" s="23" t="s">
        <v>1275</v>
      </c>
      <c r="K1255" s="24" t="s">
        <v>3632</v>
      </c>
      <c r="L1255" s="22" t="s">
        <v>4263</v>
      </c>
      <c r="M1255" s="22" t="s">
        <v>4318</v>
      </c>
      <c r="N1255" s="22" t="s">
        <v>2075</v>
      </c>
      <c r="O1255" s="22"/>
      <c r="P1255" s="249" t="s">
        <v>1451</v>
      </c>
      <c r="Q1255" s="191"/>
      <c r="R1255" s="1"/>
      <c r="S1255" s="1" t="str">
        <f t="shared" si="185"/>
        <v/>
      </c>
      <c r="T1255" s="1" t="str">
        <f>IF(ISNA(VLOOKUP(P1255,'NEW XEQM.c'!D:D,1,0)),"--",VLOOKUP(P1255,'NEW XEQM.c'!D:G,3,0))</f>
        <v>--</v>
      </c>
      <c r="U1255" s="1" t="s">
        <v>2075</v>
      </c>
      <c r="W1255" t="str">
        <f t="shared" si="184"/>
        <v>F STD_GAUSS_WHITE_L STD_GAUSS_BLACK_R (x)</v>
      </c>
    </row>
    <row r="1256" spans="1:23">
      <c r="A1256" s="16">
        <f t="shared" si="182"/>
        <v>1256</v>
      </c>
      <c r="B1256" s="15">
        <f t="shared" si="183"/>
        <v>1226</v>
      </c>
      <c r="C1256" t="s">
        <v>4172</v>
      </c>
      <c r="D1256" s="18" t="s">
        <v>7</v>
      </c>
      <c r="E1256" s="23" t="s">
        <v>1031</v>
      </c>
      <c r="F1256" s="23" t="s">
        <v>1031</v>
      </c>
      <c r="G1256" s="99">
        <v>0</v>
      </c>
      <c r="H1256" s="99">
        <v>0</v>
      </c>
      <c r="I1256" s="92" t="s">
        <v>3</v>
      </c>
      <c r="J1256" s="23" t="s">
        <v>1275</v>
      </c>
      <c r="K1256" s="24" t="s">
        <v>3632</v>
      </c>
      <c r="L1256" s="22" t="s">
        <v>4263</v>
      </c>
      <c r="M1256" s="22" t="s">
        <v>4318</v>
      </c>
      <c r="N1256" s="22" t="s">
        <v>2075</v>
      </c>
      <c r="O1256" s="22"/>
      <c r="P1256" s="246" t="s">
        <v>1453</v>
      </c>
      <c r="Q1256" s="191"/>
      <c r="R1256" s="1"/>
      <c r="S1256" s="1" t="str">
        <f t="shared" si="185"/>
        <v/>
      </c>
      <c r="T1256" s="1" t="str">
        <f>IF(ISNA(VLOOKUP(P1256,'NEW XEQM.c'!D:D,1,0)),"--",VLOOKUP(P1256,'NEW XEQM.c'!D:G,3,0))</f>
        <v>--</v>
      </c>
      <c r="U1256" s="1" t="s">
        <v>2075</v>
      </c>
      <c r="W1256" t="str">
        <f t="shared" si="184"/>
        <v>F STD_SUP_MINUS_1 (p)</v>
      </c>
    </row>
    <row r="1257" spans="1:23">
      <c r="A1257" s="16">
        <f t="shared" si="182"/>
        <v>1257</v>
      </c>
      <c r="B1257" s="15">
        <f t="shared" si="183"/>
        <v>1227</v>
      </c>
      <c r="C1257" t="s">
        <v>3514</v>
      </c>
      <c r="D1257" s="18" t="s">
        <v>7</v>
      </c>
      <c r="E1257" s="23" t="s">
        <v>1038</v>
      </c>
      <c r="F1257" s="23" t="s">
        <v>1038</v>
      </c>
      <c r="G1257" s="99">
        <v>0</v>
      </c>
      <c r="H1257" s="99">
        <v>0</v>
      </c>
      <c r="I1257" s="96" t="s">
        <v>15</v>
      </c>
      <c r="J1257" s="23" t="s">
        <v>1276</v>
      </c>
      <c r="K1257" s="24" t="s">
        <v>3528</v>
      </c>
      <c r="L1257" s="22" t="s">
        <v>4263</v>
      </c>
      <c r="M1257" s="22" t="s">
        <v>4320</v>
      </c>
      <c r="N1257" s="22" t="s">
        <v>2075</v>
      </c>
      <c r="O1257" s="22"/>
      <c r="P1257" s="246" t="s">
        <v>1480</v>
      </c>
      <c r="Q1257" s="191"/>
      <c r="R1257" s="1"/>
      <c r="S1257" s="1" t="str">
        <f t="shared" si="185"/>
        <v/>
      </c>
      <c r="T1257" s="1" t="str">
        <f>IF(ISNA(VLOOKUP(P1257,'NEW XEQM.c'!D:D,1,0)),"--",VLOOKUP(P1257,'NEW XEQM.c'!D:G,3,0))</f>
        <v>--</v>
      </c>
      <c r="U1257" s="1" t="s">
        <v>2075</v>
      </c>
      <c r="W1257" t="e">
        <f t="shared" si="184"/>
        <v>#VALUE!</v>
      </c>
    </row>
    <row r="1258" spans="1:23">
      <c r="A1258" s="16">
        <f t="shared" si="182"/>
        <v>1258</v>
      </c>
      <c r="B1258" s="15">
        <f t="shared" si="183"/>
        <v>1228</v>
      </c>
      <c r="C1258" t="s">
        <v>4173</v>
      </c>
      <c r="D1258" s="18" t="s">
        <v>7</v>
      </c>
      <c r="E1258" s="39" t="s">
        <v>116</v>
      </c>
      <c r="F1258" s="39" t="s">
        <v>116</v>
      </c>
      <c r="G1258" s="99">
        <v>0</v>
      </c>
      <c r="H1258" s="99">
        <v>0</v>
      </c>
      <c r="I1258" s="92" t="s">
        <v>3</v>
      </c>
      <c r="J1258" s="23" t="s">
        <v>1275</v>
      </c>
      <c r="K1258" s="24" t="s">
        <v>3632</v>
      </c>
      <c r="L1258" s="22" t="s">
        <v>4263</v>
      </c>
      <c r="M1258" s="22" t="s">
        <v>4318</v>
      </c>
      <c r="N1258" s="22" t="s">
        <v>2075</v>
      </c>
      <c r="O1258" s="22"/>
      <c r="P1258" s="249" t="s">
        <v>1477</v>
      </c>
      <c r="Q1258" s="191"/>
      <c r="R1258" s="1"/>
      <c r="S1258" s="1" t="str">
        <f t="shared" si="185"/>
        <v/>
      </c>
      <c r="T1258" s="1" t="str">
        <f>IF(ISNA(VLOOKUP(P1258,'NEW XEQM.c'!D:D,1,0)),"--",VLOOKUP(P1258,'NEW XEQM.c'!D:G,3,0))</f>
        <v>--</v>
      </c>
      <c r="U1258" s="1" t="s">
        <v>2075</v>
      </c>
      <c r="W1258" t="str">
        <f t="shared" si="184"/>
        <v>Geom STD_SUB_p</v>
      </c>
    </row>
    <row r="1259" spans="1:23">
      <c r="A1259" s="16">
        <f t="shared" si="182"/>
        <v>1259</v>
      </c>
      <c r="B1259" s="15">
        <f t="shared" si="183"/>
        <v>1229</v>
      </c>
      <c r="C1259" t="s">
        <v>4174</v>
      </c>
      <c r="D1259" s="18" t="s">
        <v>7</v>
      </c>
      <c r="E1259" s="39" t="s">
        <v>2149</v>
      </c>
      <c r="F1259" s="39" t="s">
        <v>2149</v>
      </c>
      <c r="G1259" s="99">
        <v>0</v>
      </c>
      <c r="H1259" s="99">
        <v>0</v>
      </c>
      <c r="I1259" s="92" t="s">
        <v>3</v>
      </c>
      <c r="J1259" s="23" t="s">
        <v>1275</v>
      </c>
      <c r="K1259" s="24" t="s">
        <v>3632</v>
      </c>
      <c r="L1259" s="22" t="s">
        <v>4263</v>
      </c>
      <c r="M1259" s="22" t="s">
        <v>4318</v>
      </c>
      <c r="N1259" s="22" t="s">
        <v>2075</v>
      </c>
      <c r="O1259" s="22"/>
      <c r="P1259" s="249" t="s">
        <v>1476</v>
      </c>
      <c r="Q1259" s="191"/>
      <c r="R1259" s="1"/>
      <c r="S1259" s="1" t="str">
        <f t="shared" si="185"/>
        <v/>
      </c>
      <c r="T1259" s="1" t="str">
        <f>IF(ISNA(VLOOKUP(P1259,'NEW XEQM.c'!D:D,1,0)),"--",VLOOKUP(P1259,'NEW XEQM.c'!D:G,3,0))</f>
        <v>--</v>
      </c>
      <c r="U1259" s="1" t="s">
        <v>2075</v>
      </c>
      <c r="W1259" t="str">
        <f t="shared" si="184"/>
        <v>Geom STD_GAUSS_BLACK_L STD_GAUSS_WHITE_R</v>
      </c>
    </row>
    <row r="1260" spans="1:23">
      <c r="A1260" s="16">
        <f t="shared" si="182"/>
        <v>1260</v>
      </c>
      <c r="B1260" s="15">
        <f t="shared" si="183"/>
        <v>1230</v>
      </c>
      <c r="C1260" t="s">
        <v>4175</v>
      </c>
      <c r="D1260" s="18" t="s">
        <v>7</v>
      </c>
      <c r="E1260" s="39" t="s">
        <v>2150</v>
      </c>
      <c r="F1260" s="39" t="s">
        <v>2150</v>
      </c>
      <c r="G1260" s="99">
        <v>0</v>
      </c>
      <c r="H1260" s="99">
        <v>0</v>
      </c>
      <c r="I1260" s="92" t="s">
        <v>3</v>
      </c>
      <c r="J1260" s="23" t="s">
        <v>1275</v>
      </c>
      <c r="K1260" s="24" t="s">
        <v>3632</v>
      </c>
      <c r="L1260" s="22" t="s">
        <v>4263</v>
      </c>
      <c r="M1260" s="22" t="s">
        <v>4318</v>
      </c>
      <c r="N1260" s="22" t="s">
        <v>2075</v>
      </c>
      <c r="O1260" s="22"/>
      <c r="P1260" s="246" t="s">
        <v>1478</v>
      </c>
      <c r="Q1260" s="191"/>
      <c r="R1260" s="1"/>
      <c r="S1260" s="1" t="str">
        <f t="shared" si="185"/>
        <v/>
      </c>
      <c r="T1260" s="1" t="str">
        <f>IF(ISNA(VLOOKUP(P1260,'NEW XEQM.c'!D:D,1,0)),"--",VLOOKUP(P1260,'NEW XEQM.c'!D:G,3,0))</f>
        <v>--</v>
      </c>
      <c r="U1260" s="1" t="s">
        <v>2075</v>
      </c>
      <c r="W1260" t="str">
        <f t="shared" si="184"/>
        <v>Geom STD_GAUSS_WHITE_L STD_GAUSS_BLACK_R</v>
      </c>
    </row>
    <row r="1261" spans="1:23">
      <c r="A1261" s="16">
        <f t="shared" si="182"/>
        <v>1261</v>
      </c>
      <c r="B1261" s="15">
        <f t="shared" si="183"/>
        <v>1231</v>
      </c>
      <c r="C1261" t="s">
        <v>4176</v>
      </c>
      <c r="D1261" s="18" t="s">
        <v>7</v>
      </c>
      <c r="E1261" s="23" t="s">
        <v>117</v>
      </c>
      <c r="F1261" s="23" t="s">
        <v>117</v>
      </c>
      <c r="G1261" s="99">
        <v>0</v>
      </c>
      <c r="H1261" s="99">
        <v>0</v>
      </c>
      <c r="I1261" s="92" t="s">
        <v>3</v>
      </c>
      <c r="J1261" s="23" t="s">
        <v>1275</v>
      </c>
      <c r="K1261" s="24" t="s">
        <v>3632</v>
      </c>
      <c r="L1261" s="22" t="s">
        <v>4263</v>
      </c>
      <c r="M1261" s="22" t="s">
        <v>4318</v>
      </c>
      <c r="N1261" s="22" t="s">
        <v>2075</v>
      </c>
      <c r="O1261" s="22"/>
      <c r="P1261" s="246" t="s">
        <v>1479</v>
      </c>
      <c r="Q1261" s="191"/>
      <c r="R1261" s="1"/>
      <c r="S1261" s="1" t="str">
        <f t="shared" si="185"/>
        <v/>
      </c>
      <c r="T1261" s="1" t="str">
        <f>IF(ISNA(VLOOKUP(P1261,'NEW XEQM.c'!D:D,1,0)),"--",VLOOKUP(P1261,'NEW XEQM.c'!D:G,3,0))</f>
        <v>--</v>
      </c>
      <c r="U1261" s="1" t="s">
        <v>2075</v>
      </c>
      <c r="W1261" t="str">
        <f t="shared" si="184"/>
        <v>Geom STD_SUP_MINUS_1</v>
      </c>
    </row>
    <row r="1262" spans="1:23">
      <c r="A1262" s="16">
        <f t="shared" si="182"/>
        <v>1262</v>
      </c>
      <c r="B1262" s="15">
        <f t="shared" si="183"/>
        <v>1232</v>
      </c>
      <c r="C1262" t="s">
        <v>3514</v>
      </c>
      <c r="D1262" s="18" t="s">
        <v>7</v>
      </c>
      <c r="E1262" s="23" t="s">
        <v>126</v>
      </c>
      <c r="F1262" s="23" t="s">
        <v>126</v>
      </c>
      <c r="G1262" s="99">
        <v>0</v>
      </c>
      <c r="H1262" s="99">
        <v>0</v>
      </c>
      <c r="I1262" s="96" t="s">
        <v>15</v>
      </c>
      <c r="J1262" s="23" t="s">
        <v>1276</v>
      </c>
      <c r="K1262" s="24" t="s">
        <v>3528</v>
      </c>
      <c r="L1262" s="22" t="s">
        <v>4263</v>
      </c>
      <c r="M1262" s="22" t="s">
        <v>4320</v>
      </c>
      <c r="N1262" s="22" t="s">
        <v>2075</v>
      </c>
      <c r="O1262" s="22"/>
      <c r="P1262" s="246" t="s">
        <v>1496</v>
      </c>
      <c r="Q1262" s="191"/>
      <c r="R1262" s="1"/>
      <c r="S1262" s="1" t="str">
        <f t="shared" si="185"/>
        <v/>
      </c>
      <c r="T1262" s="1" t="str">
        <f>IF(ISNA(VLOOKUP(P1262,'NEW XEQM.c'!D:D,1,0)),"--",VLOOKUP(P1262,'NEW XEQM.c'!D:G,3,0))</f>
        <v>--</v>
      </c>
      <c r="U1262" s="1" t="s">
        <v>2075</v>
      </c>
      <c r="W1262" t="e">
        <f t="shared" si="184"/>
        <v>#VALUE!</v>
      </c>
    </row>
    <row r="1263" spans="1:23">
      <c r="A1263" s="16">
        <f t="shared" si="182"/>
        <v>1263</v>
      </c>
      <c r="B1263" s="15">
        <f t="shared" si="183"/>
        <v>1233</v>
      </c>
      <c r="C1263" t="s">
        <v>4177</v>
      </c>
      <c r="D1263" s="18" t="s">
        <v>7</v>
      </c>
      <c r="E1263" s="40" t="s">
        <v>1042</v>
      </c>
      <c r="F1263" s="40" t="s">
        <v>1042</v>
      </c>
      <c r="G1263" s="99">
        <v>0</v>
      </c>
      <c r="H1263" s="99">
        <v>0</v>
      </c>
      <c r="I1263" s="92" t="s">
        <v>3</v>
      </c>
      <c r="J1263" s="23" t="s">
        <v>1275</v>
      </c>
      <c r="K1263" s="24" t="s">
        <v>3632</v>
      </c>
      <c r="L1263" s="22" t="s">
        <v>4263</v>
      </c>
      <c r="M1263" s="22" t="s">
        <v>4318</v>
      </c>
      <c r="N1263" s="22" t="s">
        <v>2075</v>
      </c>
      <c r="O1263" s="22"/>
      <c r="P1263" s="249" t="s">
        <v>1493</v>
      </c>
      <c r="Q1263" s="191"/>
      <c r="R1263" s="1"/>
      <c r="S1263" s="1" t="str">
        <f t="shared" si="185"/>
        <v/>
      </c>
      <c r="T1263" s="1" t="str">
        <f>IF(ISNA(VLOOKUP(P1263,'NEW XEQM.c'!D:D,1,0)),"--",VLOOKUP(P1263,'NEW XEQM.c'!D:G,3,0))</f>
        <v>--</v>
      </c>
      <c r="U1263" s="1" t="s">
        <v>2075</v>
      </c>
      <c r="W1263" t="str">
        <f t="shared" si="184"/>
        <v>Hyper STD_SUB_p</v>
      </c>
    </row>
    <row r="1264" spans="1:23">
      <c r="A1264" s="16">
        <f t="shared" si="182"/>
        <v>1264</v>
      </c>
      <c r="B1264" s="15">
        <f t="shared" si="183"/>
        <v>1234</v>
      </c>
      <c r="C1264" t="s">
        <v>4178</v>
      </c>
      <c r="D1264" s="18" t="s">
        <v>7</v>
      </c>
      <c r="E1264" s="40" t="s">
        <v>2151</v>
      </c>
      <c r="F1264" s="40" t="s">
        <v>2151</v>
      </c>
      <c r="G1264" s="99">
        <v>0</v>
      </c>
      <c r="H1264" s="99">
        <v>0</v>
      </c>
      <c r="I1264" s="92" t="s">
        <v>3</v>
      </c>
      <c r="J1264" s="23" t="s">
        <v>1275</v>
      </c>
      <c r="K1264" s="24" t="s">
        <v>3632</v>
      </c>
      <c r="L1264" s="22" t="s">
        <v>4263</v>
      </c>
      <c r="M1264" s="22" t="s">
        <v>4318</v>
      </c>
      <c r="N1264" s="22" t="s">
        <v>2075</v>
      </c>
      <c r="O1264" s="22"/>
      <c r="P1264" s="249" t="s">
        <v>1492</v>
      </c>
      <c r="Q1264" s="191"/>
      <c r="R1264" s="1"/>
      <c r="S1264" s="1" t="str">
        <f t="shared" si="185"/>
        <v/>
      </c>
      <c r="T1264" s="1" t="str">
        <f>IF(ISNA(VLOOKUP(P1264,'NEW XEQM.c'!D:D,1,0)),"--",VLOOKUP(P1264,'NEW XEQM.c'!D:G,3,0))</f>
        <v>--</v>
      </c>
      <c r="U1264" s="1" t="s">
        <v>2075</v>
      </c>
      <c r="W1264" t="str">
        <f t="shared" si="184"/>
        <v>Hyper STD_GAUSS_BLACK_L STD_GAUSS_WHITE_R</v>
      </c>
    </row>
    <row r="1265" spans="1:23">
      <c r="A1265" s="16">
        <f t="shared" si="182"/>
        <v>1265</v>
      </c>
      <c r="B1265" s="15">
        <f t="shared" si="183"/>
        <v>1235</v>
      </c>
      <c r="C1265" t="s">
        <v>4179</v>
      </c>
      <c r="D1265" s="18" t="s">
        <v>7</v>
      </c>
      <c r="E1265" s="40" t="s">
        <v>2152</v>
      </c>
      <c r="F1265" s="40" t="s">
        <v>2152</v>
      </c>
      <c r="G1265" s="99">
        <v>0</v>
      </c>
      <c r="H1265" s="99">
        <v>0</v>
      </c>
      <c r="I1265" s="92" t="s">
        <v>3</v>
      </c>
      <c r="J1265" s="23" t="s">
        <v>1275</v>
      </c>
      <c r="K1265" s="24" t="s">
        <v>3632</v>
      </c>
      <c r="L1265" s="22" t="s">
        <v>4263</v>
      </c>
      <c r="M1265" s="22" t="s">
        <v>4318</v>
      </c>
      <c r="N1265" s="22" t="s">
        <v>2075</v>
      </c>
      <c r="O1265" s="22"/>
      <c r="P1265" s="246" t="s">
        <v>1494</v>
      </c>
      <c r="Q1265" s="191"/>
      <c r="R1265" s="1"/>
      <c r="S1265" s="1" t="str">
        <f t="shared" si="185"/>
        <v/>
      </c>
      <c r="T1265" s="1" t="str">
        <f>IF(ISNA(VLOOKUP(P1265,'NEW XEQM.c'!D:D,1,0)),"--",VLOOKUP(P1265,'NEW XEQM.c'!D:G,3,0))</f>
        <v>--</v>
      </c>
      <c r="U1265" s="1" t="s">
        <v>2075</v>
      </c>
      <c r="W1265" t="str">
        <f t="shared" si="184"/>
        <v>Hyper STD_GAUSS_WHITE_L STD_GAUSS_BLACK_R</v>
      </c>
    </row>
    <row r="1266" spans="1:23">
      <c r="A1266" s="16">
        <f t="shared" si="182"/>
        <v>1266</v>
      </c>
      <c r="B1266" s="15">
        <f t="shared" si="183"/>
        <v>1236</v>
      </c>
      <c r="C1266" t="s">
        <v>4180</v>
      </c>
      <c r="D1266" s="18" t="s">
        <v>7</v>
      </c>
      <c r="E1266" s="23" t="s">
        <v>1043</v>
      </c>
      <c r="F1266" s="23" t="s">
        <v>1043</v>
      </c>
      <c r="G1266" s="99">
        <v>0</v>
      </c>
      <c r="H1266" s="99">
        <v>0</v>
      </c>
      <c r="I1266" s="92" t="s">
        <v>3</v>
      </c>
      <c r="J1266" s="23" t="s">
        <v>1275</v>
      </c>
      <c r="K1266" s="24" t="s">
        <v>3632</v>
      </c>
      <c r="L1266" s="22" t="s">
        <v>4263</v>
      </c>
      <c r="M1266" s="22" t="s">
        <v>4318</v>
      </c>
      <c r="N1266" s="22" t="s">
        <v>2075</v>
      </c>
      <c r="O1266" s="22"/>
      <c r="P1266" s="246" t="s">
        <v>1495</v>
      </c>
      <c r="Q1266" s="191"/>
      <c r="R1266" s="1"/>
      <c r="S1266" s="1" t="str">
        <f t="shared" si="185"/>
        <v/>
      </c>
      <c r="T1266" s="1" t="str">
        <f>IF(ISNA(VLOOKUP(P1266,'NEW XEQM.c'!D:D,1,0)),"--",VLOOKUP(P1266,'NEW XEQM.c'!D:G,3,0))</f>
        <v>--</v>
      </c>
      <c r="U1266" s="1" t="s">
        <v>2075</v>
      </c>
      <c r="W1266" t="str">
        <f t="shared" si="184"/>
        <v>Hyper STD_SUP_MINUS_1</v>
      </c>
    </row>
    <row r="1267" spans="1:23">
      <c r="A1267" s="16">
        <f t="shared" si="182"/>
        <v>1267</v>
      </c>
      <c r="B1267" s="15">
        <f t="shared" si="183"/>
        <v>1237</v>
      </c>
      <c r="C1267" t="s">
        <v>3514</v>
      </c>
      <c r="D1267" s="18" t="s">
        <v>7</v>
      </c>
      <c r="E1267" s="23" t="s">
        <v>158</v>
      </c>
      <c r="F1267" s="23" t="s">
        <v>158</v>
      </c>
      <c r="G1267" s="99">
        <v>0</v>
      </c>
      <c r="H1267" s="99">
        <v>0</v>
      </c>
      <c r="I1267" s="96" t="s">
        <v>15</v>
      </c>
      <c r="J1267" s="23" t="s">
        <v>1276</v>
      </c>
      <c r="K1267" s="24" t="s">
        <v>3528</v>
      </c>
      <c r="L1267" s="22" t="s">
        <v>4263</v>
      </c>
      <c r="M1267" s="22" t="s">
        <v>4320</v>
      </c>
      <c r="N1267" s="22" t="s">
        <v>2075</v>
      </c>
      <c r="O1267" s="22"/>
      <c r="P1267" s="246" t="s">
        <v>1545</v>
      </c>
      <c r="Q1267" s="191"/>
      <c r="R1267" s="1"/>
      <c r="S1267" s="1" t="str">
        <f t="shared" si="185"/>
        <v/>
      </c>
      <c r="T1267" s="1" t="str">
        <f>IF(ISNA(VLOOKUP(P1267,'NEW XEQM.c'!D:D,1,0)),"--",VLOOKUP(P1267,'NEW XEQM.c'!D:G,3,0))</f>
        <v>--</v>
      </c>
      <c r="U1267" s="1" t="s">
        <v>2075</v>
      </c>
      <c r="W1267" t="e">
        <f t="shared" si="184"/>
        <v>#VALUE!</v>
      </c>
    </row>
    <row r="1268" spans="1:23">
      <c r="A1268" s="16">
        <f t="shared" si="182"/>
        <v>1268</v>
      </c>
      <c r="B1268" s="15">
        <f t="shared" si="183"/>
        <v>1238</v>
      </c>
      <c r="C1268" t="s">
        <v>4181</v>
      </c>
      <c r="D1268" s="18" t="s">
        <v>7</v>
      </c>
      <c r="E1268" s="23" t="s">
        <v>1061</v>
      </c>
      <c r="F1268" s="23" t="s">
        <v>1061</v>
      </c>
      <c r="G1268" s="99">
        <v>0</v>
      </c>
      <c r="H1268" s="99">
        <v>0</v>
      </c>
      <c r="I1268" s="92" t="s">
        <v>3</v>
      </c>
      <c r="J1268" s="23" t="s">
        <v>1275</v>
      </c>
      <c r="K1268" s="24" t="s">
        <v>3632</v>
      </c>
      <c r="L1268" s="22" t="s">
        <v>4263</v>
      </c>
      <c r="M1268" s="22" t="s">
        <v>4318</v>
      </c>
      <c r="N1268" s="22" t="s">
        <v>2075</v>
      </c>
      <c r="O1268" s="22"/>
      <c r="P1268" s="249" t="s">
        <v>1542</v>
      </c>
      <c r="Q1268" s="191"/>
      <c r="R1268" s="1"/>
      <c r="S1268" s="1" t="str">
        <f t="shared" si="185"/>
        <v/>
      </c>
      <c r="T1268" s="1" t="str">
        <f>IF(ISNA(VLOOKUP(P1268,'NEW XEQM.c'!D:D,1,0)),"--",VLOOKUP(P1268,'NEW XEQM.c'!D:G,3,0))</f>
        <v>--</v>
      </c>
      <c r="U1268" s="1" t="s">
        <v>2075</v>
      </c>
      <c r="W1268" t="str">
        <f t="shared" si="184"/>
        <v>LgNrm STD_SUB_p</v>
      </c>
    </row>
    <row r="1269" spans="1:23">
      <c r="A1269" s="16">
        <f t="shared" si="182"/>
        <v>1269</v>
      </c>
      <c r="B1269" s="15">
        <f t="shared" si="183"/>
        <v>1239</v>
      </c>
      <c r="C1269" t="s">
        <v>4182</v>
      </c>
      <c r="D1269" s="18" t="s">
        <v>7</v>
      </c>
      <c r="E1269" s="23" t="s">
        <v>2175</v>
      </c>
      <c r="F1269" s="23" t="s">
        <v>2175</v>
      </c>
      <c r="G1269" s="99">
        <v>0</v>
      </c>
      <c r="H1269" s="99">
        <v>0</v>
      </c>
      <c r="I1269" s="92" t="s">
        <v>3</v>
      </c>
      <c r="J1269" s="23" t="s">
        <v>1275</v>
      </c>
      <c r="K1269" s="24" t="s">
        <v>3632</v>
      </c>
      <c r="L1269" s="22" t="s">
        <v>4263</v>
      </c>
      <c r="M1269" s="22" t="s">
        <v>4318</v>
      </c>
      <c r="N1269" s="22" t="s">
        <v>2075</v>
      </c>
      <c r="O1269" s="22"/>
      <c r="P1269" s="249" t="s">
        <v>1541</v>
      </c>
      <c r="Q1269" s="191"/>
      <c r="R1269" s="1"/>
      <c r="S1269" s="1" t="str">
        <f t="shared" ref="S1269:S1300" si="186">IF(E1269=F1269,"","NOT EQUAL")</f>
        <v/>
      </c>
      <c r="T1269" s="1" t="str">
        <f>IF(ISNA(VLOOKUP(P1269,'NEW XEQM.c'!D:D,1,0)),"--",VLOOKUP(P1269,'NEW XEQM.c'!D:G,3,0))</f>
        <v>--</v>
      </c>
      <c r="U1269" s="1" t="s">
        <v>2075</v>
      </c>
      <c r="W1269" t="str">
        <f t="shared" si="184"/>
        <v>LgNrm STD_GAUSS_BLACK_L STD_GAUSS_WHITE_R</v>
      </c>
    </row>
    <row r="1270" spans="1:23">
      <c r="A1270" s="16">
        <f t="shared" si="182"/>
        <v>1270</v>
      </c>
      <c r="B1270" s="15">
        <f t="shared" si="183"/>
        <v>1240</v>
      </c>
      <c r="C1270" t="s">
        <v>4183</v>
      </c>
      <c r="D1270" s="18" t="s">
        <v>7</v>
      </c>
      <c r="E1270" s="23" t="s">
        <v>2176</v>
      </c>
      <c r="F1270" s="23" t="s">
        <v>2176</v>
      </c>
      <c r="G1270" s="99">
        <v>0</v>
      </c>
      <c r="H1270" s="99">
        <v>0</v>
      </c>
      <c r="I1270" s="92" t="s">
        <v>3</v>
      </c>
      <c r="J1270" s="23" t="s">
        <v>1275</v>
      </c>
      <c r="K1270" s="24" t="s">
        <v>3632</v>
      </c>
      <c r="L1270" s="22" t="s">
        <v>4263</v>
      </c>
      <c r="M1270" s="22" t="s">
        <v>4318</v>
      </c>
      <c r="N1270" s="22" t="s">
        <v>2075</v>
      </c>
      <c r="O1270" s="22"/>
      <c r="P1270" s="246" t="s">
        <v>1543</v>
      </c>
      <c r="Q1270" s="191"/>
      <c r="R1270" s="1"/>
      <c r="S1270" s="1" t="str">
        <f t="shared" si="186"/>
        <v/>
      </c>
      <c r="T1270" s="1" t="str">
        <f>IF(ISNA(VLOOKUP(P1270,'NEW XEQM.c'!D:D,1,0)),"--",VLOOKUP(P1270,'NEW XEQM.c'!D:G,3,0))</f>
        <v>--</v>
      </c>
      <c r="U1270" s="1" t="s">
        <v>2075</v>
      </c>
      <c r="W1270" t="str">
        <f t="shared" si="184"/>
        <v>LgNrm STD_GAUSS_WHITE_L STD_GAUSS_BLACK_R</v>
      </c>
    </row>
    <row r="1271" spans="1:23">
      <c r="A1271" s="16">
        <f t="shared" si="182"/>
        <v>1271</v>
      </c>
      <c r="B1271" s="15">
        <f t="shared" si="183"/>
        <v>1241</v>
      </c>
      <c r="C1271" t="s">
        <v>4184</v>
      </c>
      <c r="D1271" s="18" t="s">
        <v>7</v>
      </c>
      <c r="E1271" s="23" t="s">
        <v>1062</v>
      </c>
      <c r="F1271" s="23" t="s">
        <v>1062</v>
      </c>
      <c r="G1271" s="99">
        <v>0</v>
      </c>
      <c r="H1271" s="99">
        <v>0</v>
      </c>
      <c r="I1271" s="92" t="s">
        <v>3</v>
      </c>
      <c r="J1271" s="23" t="s">
        <v>1275</v>
      </c>
      <c r="K1271" s="24" t="s">
        <v>3632</v>
      </c>
      <c r="L1271" s="22" t="s">
        <v>4263</v>
      </c>
      <c r="M1271" s="22" t="s">
        <v>4318</v>
      </c>
      <c r="N1271" s="22" t="s">
        <v>2075</v>
      </c>
      <c r="O1271" s="22"/>
      <c r="P1271" s="246" t="s">
        <v>1544</v>
      </c>
      <c r="Q1271" s="191"/>
      <c r="R1271" s="1"/>
      <c r="S1271" s="1" t="str">
        <f t="shared" si="186"/>
        <v/>
      </c>
      <c r="T1271" s="1" t="str">
        <f>IF(ISNA(VLOOKUP(P1271,'NEW XEQM.c'!D:D,1,0)),"--",VLOOKUP(P1271,'NEW XEQM.c'!D:G,3,0))</f>
        <v>--</v>
      </c>
      <c r="U1271" s="1" t="s">
        <v>2075</v>
      </c>
      <c r="W1271" t="str">
        <f t="shared" si="184"/>
        <v>LgNrm STD_SUP_MINUS_1</v>
      </c>
    </row>
    <row r="1272" spans="1:23">
      <c r="A1272" s="16">
        <f t="shared" si="182"/>
        <v>1272</v>
      </c>
      <c r="B1272" s="15">
        <f t="shared" si="183"/>
        <v>1242</v>
      </c>
      <c r="C1272" t="s">
        <v>3514</v>
      </c>
      <c r="D1272" s="18" t="s">
        <v>7</v>
      </c>
      <c r="E1272" s="23" t="s">
        <v>171</v>
      </c>
      <c r="F1272" s="23" t="s">
        <v>171</v>
      </c>
      <c r="G1272" s="99">
        <v>0</v>
      </c>
      <c r="H1272" s="99">
        <v>0</v>
      </c>
      <c r="I1272" s="96" t="s">
        <v>15</v>
      </c>
      <c r="J1272" s="23" t="s">
        <v>1276</v>
      </c>
      <c r="K1272" s="24" t="s">
        <v>3528</v>
      </c>
      <c r="L1272" s="22" t="s">
        <v>4263</v>
      </c>
      <c r="M1272" s="22" t="s">
        <v>4320</v>
      </c>
      <c r="N1272" s="22" t="s">
        <v>2075</v>
      </c>
      <c r="O1272" s="22"/>
      <c r="P1272" s="246" t="s">
        <v>1564</v>
      </c>
      <c r="Q1272" s="191"/>
      <c r="R1272" s="1"/>
      <c r="S1272" s="1" t="str">
        <f t="shared" si="186"/>
        <v/>
      </c>
      <c r="T1272" s="1" t="str">
        <f>IF(ISNA(VLOOKUP(P1272,'NEW XEQM.c'!D:D,1,0)),"--",VLOOKUP(P1272,'NEW XEQM.c'!D:G,3,0))</f>
        <v>--</v>
      </c>
      <c r="U1272" s="1" t="s">
        <v>2075</v>
      </c>
      <c r="W1272" t="e">
        <f t="shared" si="184"/>
        <v>#VALUE!</v>
      </c>
    </row>
    <row r="1273" spans="1:23">
      <c r="A1273" s="16">
        <f t="shared" si="182"/>
        <v>1273</v>
      </c>
      <c r="B1273" s="15">
        <f t="shared" si="183"/>
        <v>1243</v>
      </c>
      <c r="C1273" t="s">
        <v>4185</v>
      </c>
      <c r="D1273" s="18" t="s">
        <v>7</v>
      </c>
      <c r="E1273" s="40" t="s">
        <v>1070</v>
      </c>
      <c r="F1273" s="40" t="s">
        <v>1070</v>
      </c>
      <c r="G1273" s="99">
        <v>0</v>
      </c>
      <c r="H1273" s="99">
        <v>0</v>
      </c>
      <c r="I1273" s="92" t="s">
        <v>3</v>
      </c>
      <c r="J1273" s="23" t="s">
        <v>1275</v>
      </c>
      <c r="K1273" s="24" t="s">
        <v>3632</v>
      </c>
      <c r="L1273" s="22" t="s">
        <v>4263</v>
      </c>
      <c r="M1273" s="22" t="s">
        <v>4318</v>
      </c>
      <c r="N1273" s="22" t="s">
        <v>2075</v>
      </c>
      <c r="O1273" s="22"/>
      <c r="P1273" s="249" t="s">
        <v>1561</v>
      </c>
      <c r="Q1273" s="191"/>
      <c r="R1273" s="1"/>
      <c r="S1273" s="1" t="str">
        <f t="shared" si="186"/>
        <v/>
      </c>
      <c r="T1273" s="1" t="str">
        <f>IF(ISNA(VLOOKUP(P1273,'NEW XEQM.c'!D:D,1,0)),"--",VLOOKUP(P1273,'NEW XEQM.c'!D:G,3,0))</f>
        <v>--</v>
      </c>
      <c r="U1273" s="1" t="s">
        <v>2075</v>
      </c>
      <c r="W1273" t="str">
        <f t="shared" si="184"/>
        <v>Logis STD_SUB_p</v>
      </c>
    </row>
    <row r="1274" spans="1:23">
      <c r="A1274" s="16">
        <f t="shared" si="182"/>
        <v>1274</v>
      </c>
      <c r="B1274" s="15">
        <f t="shared" si="183"/>
        <v>1244</v>
      </c>
      <c r="C1274" t="s">
        <v>4186</v>
      </c>
      <c r="D1274" s="18" t="s">
        <v>7</v>
      </c>
      <c r="E1274" s="40" t="s">
        <v>2153</v>
      </c>
      <c r="F1274" s="40" t="s">
        <v>2153</v>
      </c>
      <c r="G1274" s="99">
        <v>0</v>
      </c>
      <c r="H1274" s="99">
        <v>0</v>
      </c>
      <c r="I1274" s="92" t="s">
        <v>3</v>
      </c>
      <c r="J1274" s="23" t="s">
        <v>1275</v>
      </c>
      <c r="K1274" s="24" t="s">
        <v>3632</v>
      </c>
      <c r="L1274" s="22" t="s">
        <v>4263</v>
      </c>
      <c r="M1274" s="22" t="s">
        <v>4318</v>
      </c>
      <c r="N1274" s="22" t="s">
        <v>2075</v>
      </c>
      <c r="O1274" s="22"/>
      <c r="P1274" s="249" t="s">
        <v>1560</v>
      </c>
      <c r="Q1274" s="191"/>
      <c r="R1274" s="1"/>
      <c r="S1274" s="1" t="str">
        <f t="shared" si="186"/>
        <v/>
      </c>
      <c r="T1274" s="1" t="str">
        <f>IF(ISNA(VLOOKUP(P1274,'NEW XEQM.c'!D:D,1,0)),"--",VLOOKUP(P1274,'NEW XEQM.c'!D:G,3,0))</f>
        <v>--</v>
      </c>
      <c r="U1274" s="1" t="s">
        <v>2075</v>
      </c>
      <c r="W1274" t="str">
        <f t="shared" si="184"/>
        <v>Logis STD_GAUSS_BLACK_L STD_GAUSS_WHITE_R</v>
      </c>
    </row>
    <row r="1275" spans="1:23">
      <c r="A1275" s="16">
        <f t="shared" si="182"/>
        <v>1275</v>
      </c>
      <c r="B1275" s="15">
        <f t="shared" si="183"/>
        <v>1245</v>
      </c>
      <c r="C1275" t="s">
        <v>4187</v>
      </c>
      <c r="D1275" s="18" t="s">
        <v>7</v>
      </c>
      <c r="E1275" s="40" t="s">
        <v>2154</v>
      </c>
      <c r="F1275" s="40" t="s">
        <v>2154</v>
      </c>
      <c r="G1275" s="99">
        <v>0</v>
      </c>
      <c r="H1275" s="99">
        <v>0</v>
      </c>
      <c r="I1275" s="92" t="s">
        <v>3</v>
      </c>
      <c r="J1275" s="23" t="s">
        <v>1275</v>
      </c>
      <c r="K1275" s="24" t="s">
        <v>3632</v>
      </c>
      <c r="L1275" s="22" t="s">
        <v>4263</v>
      </c>
      <c r="M1275" s="22" t="s">
        <v>4318</v>
      </c>
      <c r="N1275" s="22" t="s">
        <v>2075</v>
      </c>
      <c r="O1275" s="22"/>
      <c r="P1275" s="246" t="s">
        <v>1562</v>
      </c>
      <c r="Q1275" s="191"/>
      <c r="R1275" s="1"/>
      <c r="S1275" s="1" t="str">
        <f t="shared" si="186"/>
        <v/>
      </c>
      <c r="T1275" s="1" t="str">
        <f>IF(ISNA(VLOOKUP(P1275,'NEW XEQM.c'!D:D,1,0)),"--",VLOOKUP(P1275,'NEW XEQM.c'!D:G,3,0))</f>
        <v>--</v>
      </c>
      <c r="U1275" s="1" t="s">
        <v>2075</v>
      </c>
      <c r="W1275" t="str">
        <f t="shared" si="184"/>
        <v>Logis STD_GAUSS_WHITE_L STD_GAUSS_BLACK_R</v>
      </c>
    </row>
    <row r="1276" spans="1:23">
      <c r="A1276" s="16">
        <f t="shared" si="182"/>
        <v>1276</v>
      </c>
      <c r="B1276" s="15">
        <f t="shared" si="183"/>
        <v>1246</v>
      </c>
      <c r="C1276" t="s">
        <v>4188</v>
      </c>
      <c r="D1276" s="18" t="s">
        <v>7</v>
      </c>
      <c r="E1276" s="23" t="s">
        <v>1071</v>
      </c>
      <c r="F1276" s="23" t="s">
        <v>1071</v>
      </c>
      <c r="G1276" s="99">
        <v>0</v>
      </c>
      <c r="H1276" s="99">
        <v>0</v>
      </c>
      <c r="I1276" s="92" t="s">
        <v>3</v>
      </c>
      <c r="J1276" s="23" t="s">
        <v>1275</v>
      </c>
      <c r="K1276" s="24" t="s">
        <v>3632</v>
      </c>
      <c r="L1276" s="22" t="s">
        <v>4263</v>
      </c>
      <c r="M1276" s="22" t="s">
        <v>4318</v>
      </c>
      <c r="N1276" s="22" t="s">
        <v>2075</v>
      </c>
      <c r="O1276" s="22"/>
      <c r="P1276" s="246" t="s">
        <v>1563</v>
      </c>
      <c r="Q1276" s="191"/>
      <c r="R1276" s="1"/>
      <c r="S1276" s="1" t="str">
        <f t="shared" si="186"/>
        <v/>
      </c>
      <c r="T1276" s="1" t="str">
        <f>IF(ISNA(VLOOKUP(P1276,'NEW XEQM.c'!D:D,1,0)),"--",VLOOKUP(P1276,'NEW XEQM.c'!D:G,3,0))</f>
        <v>--</v>
      </c>
      <c r="U1276" s="1" t="s">
        <v>2075</v>
      </c>
      <c r="W1276" t="str">
        <f t="shared" si="184"/>
        <v>Logis STD_SUP_MINUS_1</v>
      </c>
    </row>
    <row r="1277" spans="1:23">
      <c r="A1277" s="16">
        <f t="shared" si="182"/>
        <v>1277</v>
      </c>
      <c r="B1277" s="15">
        <f t="shared" si="183"/>
        <v>1247</v>
      </c>
      <c r="C1277" t="s">
        <v>3514</v>
      </c>
      <c r="D1277" s="18" t="s">
        <v>7</v>
      </c>
      <c r="E1277" s="23" t="s">
        <v>1104</v>
      </c>
      <c r="F1277" s="23" t="s">
        <v>1104</v>
      </c>
      <c r="G1277" s="99">
        <v>0</v>
      </c>
      <c r="H1277" s="99">
        <v>0</v>
      </c>
      <c r="I1277" s="96" t="s">
        <v>15</v>
      </c>
      <c r="J1277" s="23" t="s">
        <v>1276</v>
      </c>
      <c r="K1277" s="24" t="s">
        <v>3528</v>
      </c>
      <c r="L1277" s="22" t="s">
        <v>4263</v>
      </c>
      <c r="M1277" s="22" t="s">
        <v>4320</v>
      </c>
      <c r="N1277" s="22" t="s">
        <v>2075</v>
      </c>
      <c r="O1277" s="22"/>
      <c r="P1277" s="246" t="s">
        <v>1632</v>
      </c>
      <c r="Q1277" s="191"/>
      <c r="R1277" s="1"/>
      <c r="S1277" s="1" t="str">
        <f t="shared" si="186"/>
        <v/>
      </c>
      <c r="T1277" s="1" t="str">
        <f>IF(ISNA(VLOOKUP(P1277,'NEW XEQM.c'!D:D,1,0)),"--",VLOOKUP(P1277,'NEW XEQM.c'!D:G,3,0))</f>
        <v>--</v>
      </c>
      <c r="U1277" s="1" t="s">
        <v>2075</v>
      </c>
      <c r="W1277" t="e">
        <f t="shared" si="184"/>
        <v>#VALUE!</v>
      </c>
    </row>
    <row r="1278" spans="1:23">
      <c r="A1278" s="16">
        <f t="shared" si="182"/>
        <v>1278</v>
      </c>
      <c r="B1278" s="15">
        <f t="shared" si="183"/>
        <v>1248</v>
      </c>
      <c r="C1278" t="s">
        <v>4189</v>
      </c>
      <c r="D1278" s="18" t="s">
        <v>7</v>
      </c>
      <c r="E1278" s="40" t="s">
        <v>216</v>
      </c>
      <c r="F1278" s="40" t="s">
        <v>216</v>
      </c>
      <c r="G1278" s="99">
        <v>0</v>
      </c>
      <c r="H1278" s="99">
        <v>0</v>
      </c>
      <c r="I1278" s="92" t="s">
        <v>3</v>
      </c>
      <c r="J1278" s="23" t="s">
        <v>1275</v>
      </c>
      <c r="K1278" s="24" t="s">
        <v>3632</v>
      </c>
      <c r="L1278" s="22" t="s">
        <v>4263</v>
      </c>
      <c r="M1278" s="22" t="s">
        <v>4318</v>
      </c>
      <c r="N1278" s="22" t="s">
        <v>2075</v>
      </c>
      <c r="O1278" s="22"/>
      <c r="P1278" s="249" t="s">
        <v>1629</v>
      </c>
      <c r="Q1278" s="191"/>
      <c r="R1278" s="1"/>
      <c r="S1278" s="1" t="str">
        <f t="shared" si="186"/>
        <v/>
      </c>
      <c r="T1278" s="1" t="str">
        <f>IF(ISNA(VLOOKUP(P1278,'NEW XEQM.c'!D:D,1,0)),"--",VLOOKUP(P1278,'NEW XEQM.c'!D:G,3,0))</f>
        <v>--</v>
      </c>
      <c r="U1278" s="1" t="s">
        <v>2075</v>
      </c>
      <c r="W1278" t="str">
        <f t="shared" si="184"/>
        <v>NBin STD_SUB_p</v>
      </c>
    </row>
    <row r="1279" spans="1:23">
      <c r="A1279" s="16">
        <f t="shared" ref="A1279:A1342" si="187">IF(B1279=INT(B1279),ROW(),"")</f>
        <v>1279</v>
      </c>
      <c r="B1279" s="15">
        <f t="shared" si="183"/>
        <v>1249</v>
      </c>
      <c r="C1279" t="s">
        <v>4190</v>
      </c>
      <c r="D1279" s="18" t="s">
        <v>7</v>
      </c>
      <c r="E1279" s="40" t="s">
        <v>2155</v>
      </c>
      <c r="F1279" s="40" t="s">
        <v>2155</v>
      </c>
      <c r="G1279" s="99">
        <v>0</v>
      </c>
      <c r="H1279" s="99">
        <v>0</v>
      </c>
      <c r="I1279" s="92" t="s">
        <v>3</v>
      </c>
      <c r="J1279" s="23" t="s">
        <v>1275</v>
      </c>
      <c r="K1279" s="24" t="s">
        <v>3632</v>
      </c>
      <c r="L1279" s="22" t="s">
        <v>4263</v>
      </c>
      <c r="M1279" s="22" t="s">
        <v>4318</v>
      </c>
      <c r="N1279" s="22" t="s">
        <v>2075</v>
      </c>
      <c r="O1279" s="22"/>
      <c r="P1279" s="249" t="s">
        <v>1628</v>
      </c>
      <c r="Q1279" s="191"/>
      <c r="R1279" s="1"/>
      <c r="S1279" s="1" t="str">
        <f t="shared" si="186"/>
        <v/>
      </c>
      <c r="T1279" s="1" t="str">
        <f>IF(ISNA(VLOOKUP(P1279,'NEW XEQM.c'!D:D,1,0)),"--",VLOOKUP(P1279,'NEW XEQM.c'!D:G,3,0))</f>
        <v>--</v>
      </c>
      <c r="U1279" s="1" t="s">
        <v>2075</v>
      </c>
      <c r="W1279" t="str">
        <f t="shared" si="184"/>
        <v>NBin STD_GAUSS_BLACK_L STD_GAUSS_WHITE_R</v>
      </c>
    </row>
    <row r="1280" spans="1:23">
      <c r="A1280" s="16">
        <f t="shared" si="187"/>
        <v>1280</v>
      </c>
      <c r="B1280" s="15">
        <f t="shared" si="183"/>
        <v>1250</v>
      </c>
      <c r="C1280" t="s">
        <v>4191</v>
      </c>
      <c r="D1280" s="18" t="s">
        <v>7</v>
      </c>
      <c r="E1280" s="40" t="s">
        <v>2156</v>
      </c>
      <c r="F1280" s="40" t="s">
        <v>2156</v>
      </c>
      <c r="G1280" s="99">
        <v>0</v>
      </c>
      <c r="H1280" s="99">
        <v>0</v>
      </c>
      <c r="I1280" s="92" t="s">
        <v>3</v>
      </c>
      <c r="J1280" s="23" t="s">
        <v>1275</v>
      </c>
      <c r="K1280" s="24" t="s">
        <v>3632</v>
      </c>
      <c r="L1280" s="22" t="s">
        <v>4263</v>
      </c>
      <c r="M1280" s="22" t="s">
        <v>4318</v>
      </c>
      <c r="N1280" s="22" t="s">
        <v>2075</v>
      </c>
      <c r="O1280" s="22"/>
      <c r="P1280" s="246" t="s">
        <v>1630</v>
      </c>
      <c r="Q1280" s="191"/>
      <c r="R1280" s="1"/>
      <c r="S1280" s="1" t="str">
        <f t="shared" si="186"/>
        <v/>
      </c>
      <c r="T1280" s="1" t="str">
        <f>IF(ISNA(VLOOKUP(P1280,'NEW XEQM.c'!D:D,1,0)),"--",VLOOKUP(P1280,'NEW XEQM.c'!D:G,3,0))</f>
        <v>--</v>
      </c>
      <c r="U1280" s="1" t="s">
        <v>2075</v>
      </c>
      <c r="W1280" t="str">
        <f t="shared" si="184"/>
        <v>NBin STD_GAUSS_WHITE_L STD_GAUSS_BLACK_R</v>
      </c>
    </row>
    <row r="1281" spans="1:23">
      <c r="A1281" s="16">
        <f t="shared" si="187"/>
        <v>1281</v>
      </c>
      <c r="B1281" s="15">
        <f t="shared" si="183"/>
        <v>1251</v>
      </c>
      <c r="C1281" t="s">
        <v>4192</v>
      </c>
      <c r="D1281" s="18" t="s">
        <v>7</v>
      </c>
      <c r="E1281" s="23" t="s">
        <v>217</v>
      </c>
      <c r="F1281" s="23" t="s">
        <v>217</v>
      </c>
      <c r="G1281" s="99">
        <v>0</v>
      </c>
      <c r="H1281" s="99">
        <v>0</v>
      </c>
      <c r="I1281" s="92" t="s">
        <v>3</v>
      </c>
      <c r="J1281" s="23" t="s">
        <v>1275</v>
      </c>
      <c r="K1281" s="24" t="s">
        <v>3632</v>
      </c>
      <c r="L1281" s="22" t="s">
        <v>4263</v>
      </c>
      <c r="M1281" s="22" t="s">
        <v>4318</v>
      </c>
      <c r="N1281" s="22" t="s">
        <v>2075</v>
      </c>
      <c r="O1281" s="22"/>
      <c r="P1281" s="246" t="s">
        <v>1631</v>
      </c>
      <c r="Q1281" s="191"/>
      <c r="R1281" s="1"/>
      <c r="S1281" s="1" t="str">
        <f t="shared" si="186"/>
        <v/>
      </c>
      <c r="T1281" s="1" t="str">
        <f>IF(ISNA(VLOOKUP(P1281,'NEW XEQM.c'!D:D,1,0)),"--",VLOOKUP(P1281,'NEW XEQM.c'!D:G,3,0))</f>
        <v>--</v>
      </c>
      <c r="U1281" s="1" t="s">
        <v>2075</v>
      </c>
      <c r="W1281" t="str">
        <f t="shared" si="184"/>
        <v>NBin STD_SUP_MINUS_1</v>
      </c>
    </row>
    <row r="1282" spans="1:23">
      <c r="A1282" s="16">
        <f t="shared" si="187"/>
        <v>1282</v>
      </c>
      <c r="B1282" s="15">
        <f t="shared" si="183"/>
        <v>1252</v>
      </c>
      <c r="C1282" t="s">
        <v>3514</v>
      </c>
      <c r="D1282" s="18" t="s">
        <v>7</v>
      </c>
      <c r="E1282" s="23" t="s">
        <v>219</v>
      </c>
      <c r="F1282" s="23" t="s">
        <v>219</v>
      </c>
      <c r="G1282" s="99">
        <v>0</v>
      </c>
      <c r="H1282" s="99">
        <v>0</v>
      </c>
      <c r="I1282" s="96" t="s">
        <v>15</v>
      </c>
      <c r="J1282" s="23" t="s">
        <v>1276</v>
      </c>
      <c r="K1282" s="24" t="s">
        <v>3528</v>
      </c>
      <c r="L1282" s="22" t="s">
        <v>4263</v>
      </c>
      <c r="M1282" s="22" t="s">
        <v>4320</v>
      </c>
      <c r="N1282" s="22" t="s">
        <v>2075</v>
      </c>
      <c r="O1282" s="22"/>
      <c r="P1282" s="246" t="s">
        <v>1641</v>
      </c>
      <c r="Q1282" s="191"/>
      <c r="R1282" s="1"/>
      <c r="S1282" s="1" t="str">
        <f t="shared" si="186"/>
        <v/>
      </c>
      <c r="T1282" s="1" t="str">
        <f>IF(ISNA(VLOOKUP(P1282,'NEW XEQM.c'!D:D,1,0)),"--",VLOOKUP(P1282,'NEW XEQM.c'!D:G,3,0))</f>
        <v>--</v>
      </c>
      <c r="U1282" s="1" t="s">
        <v>2075</v>
      </c>
      <c r="W1282" t="e">
        <f t="shared" si="184"/>
        <v>#VALUE!</v>
      </c>
    </row>
    <row r="1283" spans="1:23">
      <c r="A1283" s="16">
        <f t="shared" si="187"/>
        <v>1283</v>
      </c>
      <c r="B1283" s="15">
        <f t="shared" si="183"/>
        <v>1253</v>
      </c>
      <c r="C1283" t="s">
        <v>4193</v>
      </c>
      <c r="D1283" s="18" t="s">
        <v>7</v>
      </c>
      <c r="E1283" s="40" t="s">
        <v>1108</v>
      </c>
      <c r="F1283" s="40" t="s">
        <v>1108</v>
      </c>
      <c r="G1283" s="99">
        <v>0</v>
      </c>
      <c r="H1283" s="99">
        <v>0</v>
      </c>
      <c r="I1283" s="92" t="s">
        <v>3</v>
      </c>
      <c r="J1283" s="23" t="s">
        <v>1275</v>
      </c>
      <c r="K1283" s="24" t="s">
        <v>3632</v>
      </c>
      <c r="L1283" s="22" t="s">
        <v>4263</v>
      </c>
      <c r="M1283" s="22" t="s">
        <v>4318</v>
      </c>
      <c r="N1283" s="22" t="s">
        <v>2075</v>
      </c>
      <c r="O1283" s="22"/>
      <c r="P1283" s="249" t="s">
        <v>1638</v>
      </c>
      <c r="Q1283" s="191"/>
      <c r="R1283" s="1"/>
      <c r="S1283" s="1" t="str">
        <f t="shared" si="186"/>
        <v/>
      </c>
      <c r="T1283" s="1" t="str">
        <f>IF(ISNA(VLOOKUP(P1283,'NEW XEQM.c'!D:D,1,0)),"--",VLOOKUP(P1283,'NEW XEQM.c'!D:G,3,0))</f>
        <v>--</v>
      </c>
      <c r="U1283" s="1" t="s">
        <v>2075</v>
      </c>
      <c r="W1283" t="str">
        <f t="shared" si="184"/>
        <v>Norml STD_SUB_p</v>
      </c>
    </row>
    <row r="1284" spans="1:23">
      <c r="A1284" s="16">
        <f t="shared" si="187"/>
        <v>1284</v>
      </c>
      <c r="B1284" s="15">
        <f t="shared" ref="B1284:B1347" si="188">IF(AND(MID(C1284,2,1)&lt;&gt;"/",MID(C1284,1,1)="/"),INT(B1283)+1,B1283+0.01)</f>
        <v>1254</v>
      </c>
      <c r="C1284" t="s">
        <v>4194</v>
      </c>
      <c r="D1284" s="18" t="s">
        <v>7</v>
      </c>
      <c r="E1284" s="40" t="s">
        <v>2157</v>
      </c>
      <c r="F1284" s="40" t="s">
        <v>2157</v>
      </c>
      <c r="G1284" s="99">
        <v>0</v>
      </c>
      <c r="H1284" s="99">
        <v>0</v>
      </c>
      <c r="I1284" s="92" t="s">
        <v>3</v>
      </c>
      <c r="J1284" s="23" t="s">
        <v>1275</v>
      </c>
      <c r="K1284" s="24" t="s">
        <v>3632</v>
      </c>
      <c r="L1284" s="22" t="s">
        <v>4263</v>
      </c>
      <c r="M1284" s="22" t="s">
        <v>4318</v>
      </c>
      <c r="N1284" s="22" t="s">
        <v>2075</v>
      </c>
      <c r="O1284" s="22"/>
      <c r="P1284" s="249" t="s">
        <v>1637</v>
      </c>
      <c r="Q1284" s="191"/>
      <c r="R1284" s="1"/>
      <c r="S1284" s="1" t="str">
        <f t="shared" si="186"/>
        <v/>
      </c>
      <c r="T1284" s="1" t="str">
        <f>IF(ISNA(VLOOKUP(P1284,'NEW XEQM.c'!D:D,1,0)),"--",VLOOKUP(P1284,'NEW XEQM.c'!D:G,3,0))</f>
        <v>--</v>
      </c>
      <c r="U1284" s="1" t="s">
        <v>2075</v>
      </c>
      <c r="W1284" t="str">
        <f t="shared" si="184"/>
        <v>Norml STD_GAUSS_BLACK_L STD_GAUSS_WHITE_R</v>
      </c>
    </row>
    <row r="1285" spans="1:23">
      <c r="A1285" s="16">
        <f t="shared" si="187"/>
        <v>1285</v>
      </c>
      <c r="B1285" s="15">
        <f t="shared" si="188"/>
        <v>1255</v>
      </c>
      <c r="C1285" t="s">
        <v>4195</v>
      </c>
      <c r="D1285" s="18" t="s">
        <v>7</v>
      </c>
      <c r="E1285" s="40" t="s">
        <v>2158</v>
      </c>
      <c r="F1285" s="40" t="s">
        <v>2158</v>
      </c>
      <c r="G1285" s="99">
        <v>0</v>
      </c>
      <c r="H1285" s="99">
        <v>0</v>
      </c>
      <c r="I1285" s="92" t="s">
        <v>3</v>
      </c>
      <c r="J1285" s="23" t="s">
        <v>1275</v>
      </c>
      <c r="K1285" s="24" t="s">
        <v>3632</v>
      </c>
      <c r="L1285" s="22" t="s">
        <v>4263</v>
      </c>
      <c r="M1285" s="22" t="s">
        <v>4318</v>
      </c>
      <c r="N1285" s="22" t="s">
        <v>2075</v>
      </c>
      <c r="O1285" s="22"/>
      <c r="P1285" s="246" t="s">
        <v>1639</v>
      </c>
      <c r="Q1285" s="191"/>
      <c r="R1285" s="1"/>
      <c r="S1285" s="1" t="str">
        <f t="shared" si="186"/>
        <v/>
      </c>
      <c r="T1285" s="1" t="str">
        <f>IF(ISNA(VLOOKUP(P1285,'NEW XEQM.c'!D:D,1,0)),"--",VLOOKUP(P1285,'NEW XEQM.c'!D:G,3,0))</f>
        <v>--</v>
      </c>
      <c r="U1285" s="1" t="s">
        <v>2075</v>
      </c>
      <c r="W1285" t="str">
        <f t="shared" ref="W1285:W1348" si="18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87"/>
        <v>1286</v>
      </c>
      <c r="B1286" s="15">
        <f t="shared" si="188"/>
        <v>1256</v>
      </c>
      <c r="C1286" t="s">
        <v>4196</v>
      </c>
      <c r="D1286" s="18" t="s">
        <v>7</v>
      </c>
      <c r="E1286" s="23" t="s">
        <v>1109</v>
      </c>
      <c r="F1286" s="23" t="s">
        <v>1109</v>
      </c>
      <c r="G1286" s="99">
        <v>0</v>
      </c>
      <c r="H1286" s="99">
        <v>0</v>
      </c>
      <c r="I1286" s="92" t="s">
        <v>3</v>
      </c>
      <c r="J1286" s="23" t="s">
        <v>1275</v>
      </c>
      <c r="K1286" s="24" t="s">
        <v>3632</v>
      </c>
      <c r="L1286" s="22" t="s">
        <v>4263</v>
      </c>
      <c r="M1286" s="22" t="s">
        <v>4318</v>
      </c>
      <c r="N1286" s="22" t="s">
        <v>2075</v>
      </c>
      <c r="O1286" s="22"/>
      <c r="P1286" s="246" t="s">
        <v>1640</v>
      </c>
      <c r="Q1286" s="191"/>
      <c r="R1286" s="1"/>
      <c r="S1286" s="1" t="str">
        <f t="shared" si="186"/>
        <v/>
      </c>
      <c r="T1286" s="1" t="str">
        <f>IF(ISNA(VLOOKUP(P1286,'NEW XEQM.c'!D:D,1,0)),"--",VLOOKUP(P1286,'NEW XEQM.c'!D:G,3,0))</f>
        <v>--</v>
      </c>
      <c r="U1286" s="1" t="s">
        <v>2075</v>
      </c>
      <c r="W1286" t="str">
        <f t="shared" si="189"/>
        <v>Norml STD_SUP_MINUS_1</v>
      </c>
    </row>
    <row r="1287" spans="1:23">
      <c r="A1287" s="16">
        <f t="shared" si="187"/>
        <v>1287</v>
      </c>
      <c r="B1287" s="15">
        <f t="shared" si="188"/>
        <v>1257</v>
      </c>
      <c r="C1287" t="s">
        <v>3514</v>
      </c>
      <c r="D1287" s="18" t="s">
        <v>7</v>
      </c>
      <c r="E1287" s="23" t="s">
        <v>234</v>
      </c>
      <c r="F1287" s="23" t="s">
        <v>234</v>
      </c>
      <c r="G1287" s="99">
        <v>0</v>
      </c>
      <c r="H1287" s="99">
        <v>0</v>
      </c>
      <c r="I1287" s="96" t="s">
        <v>15</v>
      </c>
      <c r="J1287" s="23" t="s">
        <v>1276</v>
      </c>
      <c r="K1287" s="24" t="s">
        <v>3528</v>
      </c>
      <c r="L1287" s="22" t="s">
        <v>4263</v>
      </c>
      <c r="M1287" s="22" t="s">
        <v>4320</v>
      </c>
      <c r="N1287" s="22" t="s">
        <v>2075</v>
      </c>
      <c r="O1287" s="22"/>
      <c r="P1287" s="246" t="s">
        <v>1667</v>
      </c>
      <c r="Q1287" s="191"/>
      <c r="R1287" s="1"/>
      <c r="S1287" s="1" t="str">
        <f t="shared" si="186"/>
        <v/>
      </c>
      <c r="T1287" s="1" t="str">
        <f>IF(ISNA(VLOOKUP(P1287,'NEW XEQM.c'!D:D,1,0)),"--",VLOOKUP(P1287,'NEW XEQM.c'!D:G,3,0))</f>
        <v>--</v>
      </c>
      <c r="U1287" s="1" t="s">
        <v>2075</v>
      </c>
      <c r="W1287" t="e">
        <f t="shared" si="189"/>
        <v>#VALUE!</v>
      </c>
    </row>
    <row r="1288" spans="1:23">
      <c r="A1288" s="16">
        <f t="shared" si="187"/>
        <v>1288</v>
      </c>
      <c r="B1288" s="15">
        <f t="shared" si="188"/>
        <v>1258</v>
      </c>
      <c r="C1288" t="s">
        <v>4197</v>
      </c>
      <c r="D1288" s="18" t="s">
        <v>7</v>
      </c>
      <c r="E1288" s="40" t="s">
        <v>1121</v>
      </c>
      <c r="F1288" s="40" t="s">
        <v>1121</v>
      </c>
      <c r="G1288" s="99">
        <v>0</v>
      </c>
      <c r="H1288" s="99">
        <v>0</v>
      </c>
      <c r="I1288" s="92" t="s">
        <v>3</v>
      </c>
      <c r="J1288" s="23" t="s">
        <v>1275</v>
      </c>
      <c r="K1288" s="24" t="s">
        <v>3632</v>
      </c>
      <c r="L1288" s="22" t="s">
        <v>4263</v>
      </c>
      <c r="M1288" s="22" t="s">
        <v>4318</v>
      </c>
      <c r="N1288" s="22" t="s">
        <v>2075</v>
      </c>
      <c r="O1288" s="22"/>
      <c r="P1288" s="249" t="s">
        <v>1664</v>
      </c>
      <c r="Q1288" s="191"/>
      <c r="R1288" s="1"/>
      <c r="S1288" s="1" t="str">
        <f t="shared" si="186"/>
        <v/>
      </c>
      <c r="T1288" s="1" t="str">
        <f>IF(ISNA(VLOOKUP(P1288,'NEW XEQM.c'!D:D,1,0)),"--",VLOOKUP(P1288,'NEW XEQM.c'!D:G,3,0))</f>
        <v>--</v>
      </c>
      <c r="U1288" s="1" t="s">
        <v>2075</v>
      </c>
      <c r="W1288" t="str">
        <f t="shared" si="189"/>
        <v>Poiss STD_SUB_p</v>
      </c>
    </row>
    <row r="1289" spans="1:23">
      <c r="A1289" s="16">
        <f t="shared" si="187"/>
        <v>1289</v>
      </c>
      <c r="B1289" s="15">
        <f t="shared" si="188"/>
        <v>1259</v>
      </c>
      <c r="C1289" t="s">
        <v>4198</v>
      </c>
      <c r="D1289" s="18" t="s">
        <v>7</v>
      </c>
      <c r="E1289" s="40" t="s">
        <v>2159</v>
      </c>
      <c r="F1289" s="40" t="s">
        <v>2159</v>
      </c>
      <c r="G1289" s="99">
        <v>0</v>
      </c>
      <c r="H1289" s="99">
        <v>0</v>
      </c>
      <c r="I1289" s="92" t="s">
        <v>3</v>
      </c>
      <c r="J1289" s="23" t="s">
        <v>1275</v>
      </c>
      <c r="K1289" s="24" t="s">
        <v>3632</v>
      </c>
      <c r="L1289" s="22" t="s">
        <v>4263</v>
      </c>
      <c r="M1289" s="22" t="s">
        <v>4318</v>
      </c>
      <c r="N1289" s="22" t="s">
        <v>2075</v>
      </c>
      <c r="O1289" s="22"/>
      <c r="P1289" s="249" t="s">
        <v>1663</v>
      </c>
      <c r="Q1289" s="191"/>
      <c r="R1289" s="1"/>
      <c r="S1289" s="1" t="str">
        <f t="shared" si="186"/>
        <v/>
      </c>
      <c r="T1289" s="1" t="str">
        <f>IF(ISNA(VLOOKUP(P1289,'NEW XEQM.c'!D:D,1,0)),"--",VLOOKUP(P1289,'NEW XEQM.c'!D:G,3,0))</f>
        <v>--</v>
      </c>
      <c r="U1289" s="1" t="s">
        <v>2075</v>
      </c>
      <c r="W1289" t="str">
        <f t="shared" si="189"/>
        <v>Poiss STD_GAUSS_BLACK_L STD_GAUSS_WHITE_R</v>
      </c>
    </row>
    <row r="1290" spans="1:23">
      <c r="A1290" s="16">
        <f t="shared" si="187"/>
        <v>1290</v>
      </c>
      <c r="B1290" s="15">
        <f t="shared" si="188"/>
        <v>1260</v>
      </c>
      <c r="C1290" t="s">
        <v>4199</v>
      </c>
      <c r="D1290" s="18" t="s">
        <v>7</v>
      </c>
      <c r="E1290" s="40" t="s">
        <v>2160</v>
      </c>
      <c r="F1290" s="40" t="s">
        <v>2160</v>
      </c>
      <c r="G1290" s="99">
        <v>0</v>
      </c>
      <c r="H1290" s="99">
        <v>0</v>
      </c>
      <c r="I1290" s="92" t="s">
        <v>3</v>
      </c>
      <c r="J1290" s="23" t="s">
        <v>1275</v>
      </c>
      <c r="K1290" s="24" t="s">
        <v>3632</v>
      </c>
      <c r="L1290" s="22" t="s">
        <v>4263</v>
      </c>
      <c r="M1290" s="22" t="s">
        <v>4318</v>
      </c>
      <c r="N1290" s="22" t="s">
        <v>2075</v>
      </c>
      <c r="O1290" s="22"/>
      <c r="P1290" s="246" t="s">
        <v>1665</v>
      </c>
      <c r="Q1290" s="191"/>
      <c r="R1290" s="1"/>
      <c r="S1290" s="1" t="str">
        <f t="shared" si="186"/>
        <v/>
      </c>
      <c r="T1290" s="1" t="str">
        <f>IF(ISNA(VLOOKUP(P1290,'NEW XEQM.c'!D:D,1,0)),"--",VLOOKUP(P1290,'NEW XEQM.c'!D:G,3,0))</f>
        <v>--</v>
      </c>
      <c r="U1290" s="1" t="s">
        <v>2075</v>
      </c>
      <c r="W1290" t="str">
        <f t="shared" si="189"/>
        <v>Poiss STD_GAUSS_WHITE_L STD_GAUSS_BLACK_R</v>
      </c>
    </row>
    <row r="1291" spans="1:23">
      <c r="A1291" s="16">
        <f t="shared" si="187"/>
        <v>1291</v>
      </c>
      <c r="B1291" s="15">
        <f t="shared" si="188"/>
        <v>1261</v>
      </c>
      <c r="C1291" t="s">
        <v>4200</v>
      </c>
      <c r="D1291" s="18" t="s">
        <v>7</v>
      </c>
      <c r="E1291" s="23" t="s">
        <v>1122</v>
      </c>
      <c r="F1291" s="23" t="s">
        <v>1122</v>
      </c>
      <c r="G1291" s="99">
        <v>0</v>
      </c>
      <c r="H1291" s="99">
        <v>0</v>
      </c>
      <c r="I1291" s="92" t="s">
        <v>3</v>
      </c>
      <c r="J1291" s="23" t="s">
        <v>1275</v>
      </c>
      <c r="K1291" s="24" t="s">
        <v>3632</v>
      </c>
      <c r="L1291" s="22" t="s">
        <v>4263</v>
      </c>
      <c r="M1291" s="22" t="s">
        <v>4318</v>
      </c>
      <c r="N1291" s="22" t="s">
        <v>2075</v>
      </c>
      <c r="O1291" s="22"/>
      <c r="P1291" s="246" t="s">
        <v>1666</v>
      </c>
      <c r="Q1291" s="191"/>
      <c r="R1291" s="1"/>
      <c r="S1291" s="1" t="str">
        <f t="shared" si="186"/>
        <v/>
      </c>
      <c r="T1291" s="1" t="str">
        <f>IF(ISNA(VLOOKUP(P1291,'NEW XEQM.c'!D:D,1,0)),"--",VLOOKUP(P1291,'NEW XEQM.c'!D:G,3,0))</f>
        <v>--</v>
      </c>
      <c r="U1291" s="1" t="s">
        <v>2075</v>
      </c>
      <c r="W1291" t="str">
        <f t="shared" si="189"/>
        <v>Poiss STD_SUP_MINUS_1</v>
      </c>
    </row>
    <row r="1292" spans="1:23">
      <c r="A1292" s="16">
        <f t="shared" si="187"/>
        <v>1292</v>
      </c>
      <c r="B1292" s="15">
        <f t="shared" si="188"/>
        <v>1262</v>
      </c>
      <c r="C1292" t="s">
        <v>3514</v>
      </c>
      <c r="D1292" s="18" t="s">
        <v>7</v>
      </c>
      <c r="E1292" s="23" t="s">
        <v>326</v>
      </c>
      <c r="F1292" s="23" t="s">
        <v>326</v>
      </c>
      <c r="G1292" s="99">
        <v>0</v>
      </c>
      <c r="H1292" s="99">
        <v>0</v>
      </c>
      <c r="I1292" s="96" t="s">
        <v>15</v>
      </c>
      <c r="J1292" s="23" t="s">
        <v>1276</v>
      </c>
      <c r="K1292" s="24" t="s">
        <v>3528</v>
      </c>
      <c r="L1292" s="22" t="s">
        <v>4263</v>
      </c>
      <c r="M1292" s="22" t="s">
        <v>4320</v>
      </c>
      <c r="N1292" s="22" t="s">
        <v>2075</v>
      </c>
      <c r="O1292" s="22"/>
      <c r="P1292" s="246" t="s">
        <v>1806</v>
      </c>
      <c r="Q1292" s="191"/>
      <c r="R1292" s="1"/>
      <c r="S1292" s="1" t="str">
        <f t="shared" si="186"/>
        <v/>
      </c>
      <c r="T1292" s="1" t="str">
        <f>IF(ISNA(VLOOKUP(P1292,'NEW XEQM.c'!D:D,1,0)),"--",VLOOKUP(P1292,'NEW XEQM.c'!D:G,3,0))</f>
        <v>--</v>
      </c>
      <c r="U1292" s="1" t="s">
        <v>2075</v>
      </c>
      <c r="W1292" t="e">
        <f t="shared" si="189"/>
        <v>#VALUE!</v>
      </c>
    </row>
    <row r="1293" spans="1:23">
      <c r="A1293" s="16">
        <f t="shared" si="187"/>
        <v>1293</v>
      </c>
      <c r="B1293" s="15">
        <f t="shared" si="188"/>
        <v>1263</v>
      </c>
      <c r="C1293" t="s">
        <v>4201</v>
      </c>
      <c r="D1293" s="18" t="s">
        <v>7</v>
      </c>
      <c r="E1293" s="23" t="s">
        <v>1181</v>
      </c>
      <c r="F1293" s="23" t="s">
        <v>1181</v>
      </c>
      <c r="G1293" s="99">
        <v>0</v>
      </c>
      <c r="H1293" s="99">
        <v>0</v>
      </c>
      <c r="I1293" s="92" t="s">
        <v>3</v>
      </c>
      <c r="J1293" s="23" t="s">
        <v>1275</v>
      </c>
      <c r="K1293" s="24" t="s">
        <v>3632</v>
      </c>
      <c r="L1293" s="22" t="s">
        <v>4263</v>
      </c>
      <c r="M1293" s="22" t="s">
        <v>4318</v>
      </c>
      <c r="N1293" s="22" t="s">
        <v>2075</v>
      </c>
      <c r="O1293" s="22"/>
      <c r="P1293" s="246" t="s">
        <v>1800</v>
      </c>
      <c r="Q1293" s="191"/>
      <c r="R1293" s="1"/>
      <c r="S1293" s="1" t="str">
        <f t="shared" si="186"/>
        <v/>
      </c>
      <c r="T1293" s="1" t="str">
        <f>IF(ISNA(VLOOKUP(P1293,'NEW XEQM.c'!D:D,1,0)),"--",VLOOKUP(P1293,'NEW XEQM.c'!D:G,3,0))</f>
        <v>--</v>
      </c>
      <c r="U1293" s="1" t="s">
        <v>2075</v>
      </c>
      <c r="W1293" t="str">
        <f t="shared" si="189"/>
        <v>t STD_SUB_p (x)</v>
      </c>
    </row>
    <row r="1294" spans="1:23">
      <c r="A1294" s="16">
        <f t="shared" si="187"/>
        <v>1294</v>
      </c>
      <c r="B1294" s="15">
        <f t="shared" si="188"/>
        <v>1264</v>
      </c>
      <c r="C1294" t="s">
        <v>4202</v>
      </c>
      <c r="D1294" s="18" t="s">
        <v>7</v>
      </c>
      <c r="E1294" s="39" t="s">
        <v>2163</v>
      </c>
      <c r="F1294" s="39" t="s">
        <v>2163</v>
      </c>
      <c r="G1294" s="99">
        <v>0</v>
      </c>
      <c r="H1294" s="99">
        <v>0</v>
      </c>
      <c r="I1294" s="92" t="s">
        <v>3</v>
      </c>
      <c r="J1294" s="23" t="s">
        <v>1275</v>
      </c>
      <c r="K1294" s="24" t="s">
        <v>3632</v>
      </c>
      <c r="L1294" s="22" t="s">
        <v>4263</v>
      </c>
      <c r="M1294" s="22" t="s">
        <v>4318</v>
      </c>
      <c r="N1294" s="22" t="s">
        <v>2075</v>
      </c>
      <c r="O1294" s="22"/>
      <c r="P1294" s="249" t="s">
        <v>1802</v>
      </c>
      <c r="Q1294" s="191"/>
      <c r="R1294" s="1"/>
      <c r="S1294" s="1" t="str">
        <f t="shared" si="186"/>
        <v/>
      </c>
      <c r="T1294" s="1" t="str">
        <f>IF(ISNA(VLOOKUP(P1294,'NEW XEQM.c'!D:D,1,0)),"--",VLOOKUP(P1294,'NEW XEQM.c'!D:G,3,0))</f>
        <v>--</v>
      </c>
      <c r="U1294" s="1" t="s">
        <v>2075</v>
      </c>
      <c r="W1294" t="str">
        <f t="shared" si="189"/>
        <v>t STD_GAUSS_BLACK_L STD_GAUSS_WHITE_R (x)</v>
      </c>
    </row>
    <row r="1295" spans="1:23">
      <c r="A1295" s="16">
        <f t="shared" si="187"/>
        <v>1295</v>
      </c>
      <c r="B1295" s="15">
        <f t="shared" si="188"/>
        <v>1265</v>
      </c>
      <c r="C1295" t="s">
        <v>4203</v>
      </c>
      <c r="D1295" s="18" t="s">
        <v>7</v>
      </c>
      <c r="E1295" s="39" t="s">
        <v>2164</v>
      </c>
      <c r="F1295" s="39" t="s">
        <v>2164</v>
      </c>
      <c r="G1295" s="99">
        <v>0</v>
      </c>
      <c r="H1295" s="99">
        <v>0</v>
      </c>
      <c r="I1295" s="92" t="s">
        <v>3</v>
      </c>
      <c r="J1295" s="23" t="s">
        <v>1275</v>
      </c>
      <c r="K1295" s="24" t="s">
        <v>3632</v>
      </c>
      <c r="L1295" s="22" t="s">
        <v>4263</v>
      </c>
      <c r="M1295" s="22" t="s">
        <v>4318</v>
      </c>
      <c r="N1295" s="22" t="s">
        <v>2075</v>
      </c>
      <c r="O1295" s="22"/>
      <c r="P1295" s="249" t="s">
        <v>1801</v>
      </c>
      <c r="Q1295" s="191"/>
      <c r="R1295" s="1"/>
      <c r="S1295" s="1" t="str">
        <f t="shared" si="186"/>
        <v/>
      </c>
      <c r="T1295" s="1" t="str">
        <f>IF(ISNA(VLOOKUP(P1295,'NEW XEQM.c'!D:D,1,0)),"--",VLOOKUP(P1295,'NEW XEQM.c'!D:G,3,0))</f>
        <v>--</v>
      </c>
      <c r="U1295" s="1" t="s">
        <v>2075</v>
      </c>
      <c r="W1295" t="str">
        <f t="shared" si="189"/>
        <v>t STD_GAUSS_WHITE_L STD_GAUSS_BLACK_R (x)</v>
      </c>
    </row>
    <row r="1296" spans="1:23">
      <c r="A1296" s="16">
        <f t="shared" si="187"/>
        <v>1296</v>
      </c>
      <c r="B1296" s="15">
        <f t="shared" si="188"/>
        <v>1266</v>
      </c>
      <c r="C1296" t="s">
        <v>4204</v>
      </c>
      <c r="D1296" s="18" t="s">
        <v>7</v>
      </c>
      <c r="E1296" s="23" t="s">
        <v>1182</v>
      </c>
      <c r="F1296" s="23" t="s">
        <v>1182</v>
      </c>
      <c r="G1296" s="99">
        <v>0</v>
      </c>
      <c r="H1296" s="99">
        <v>0</v>
      </c>
      <c r="I1296" s="92" t="s">
        <v>3</v>
      </c>
      <c r="J1296" s="23" t="s">
        <v>1275</v>
      </c>
      <c r="K1296" s="24" t="s">
        <v>3632</v>
      </c>
      <c r="L1296" s="22" t="s">
        <v>4263</v>
      </c>
      <c r="M1296" s="22" t="s">
        <v>4318</v>
      </c>
      <c r="N1296" s="22" t="s">
        <v>2075</v>
      </c>
      <c r="O1296" s="22"/>
      <c r="P1296" s="246" t="s">
        <v>1803</v>
      </c>
      <c r="Q1296" s="191"/>
      <c r="R1296" s="1"/>
      <c r="S1296" s="1" t="str">
        <f t="shared" si="186"/>
        <v/>
      </c>
      <c r="T1296" s="1" t="str">
        <f>IF(ISNA(VLOOKUP(P1296,'NEW XEQM.c'!D:D,1,0)),"--",VLOOKUP(P1296,'NEW XEQM.c'!D:G,3,0))</f>
        <v>--</v>
      </c>
      <c r="U1296" s="1" t="s">
        <v>2075</v>
      </c>
      <c r="W1296" t="str">
        <f t="shared" si="189"/>
        <v>t STD_SUP_MINUS_1 (p)</v>
      </c>
    </row>
    <row r="1297" spans="1:23">
      <c r="A1297" s="16">
        <f t="shared" si="187"/>
        <v>1297</v>
      </c>
      <c r="B1297" s="15">
        <f t="shared" si="188"/>
        <v>1267</v>
      </c>
      <c r="C1297" t="s">
        <v>3514</v>
      </c>
      <c r="D1297" s="18" t="s">
        <v>7</v>
      </c>
      <c r="E1297" s="23" t="s">
        <v>336</v>
      </c>
      <c r="F1297" s="23" t="s">
        <v>336</v>
      </c>
      <c r="G1297" s="99">
        <v>0</v>
      </c>
      <c r="H1297" s="99">
        <v>0</v>
      </c>
      <c r="I1297" s="96" t="s">
        <v>15</v>
      </c>
      <c r="J1297" s="23" t="s">
        <v>1276</v>
      </c>
      <c r="K1297" s="24" t="s">
        <v>3528</v>
      </c>
      <c r="L1297" s="22" t="s">
        <v>4263</v>
      </c>
      <c r="M1297" s="22" t="s">
        <v>4320</v>
      </c>
      <c r="N1297" s="22" t="s">
        <v>2075</v>
      </c>
      <c r="O1297" s="22"/>
      <c r="P1297" s="246" t="s">
        <v>1823</v>
      </c>
      <c r="Q1297" s="191"/>
      <c r="R1297" s="1"/>
      <c r="S1297" s="1" t="str">
        <f t="shared" si="186"/>
        <v/>
      </c>
      <c r="T1297" s="1" t="str">
        <f>IF(ISNA(VLOOKUP(P1297,'NEW XEQM.c'!D:D,1,0)),"--",VLOOKUP(P1297,'NEW XEQM.c'!D:G,3,0))</f>
        <v>--</v>
      </c>
      <c r="U1297" s="1" t="s">
        <v>2075</v>
      </c>
      <c r="W1297" t="e">
        <f t="shared" si="189"/>
        <v>#VALUE!</v>
      </c>
    </row>
    <row r="1298" spans="1:23">
      <c r="A1298" s="16">
        <f t="shared" si="187"/>
        <v>1298</v>
      </c>
      <c r="B1298" s="15">
        <f t="shared" si="188"/>
        <v>1268</v>
      </c>
      <c r="C1298" t="s">
        <v>4205</v>
      </c>
      <c r="D1298" s="18" t="s">
        <v>7</v>
      </c>
      <c r="E1298" s="40" t="s">
        <v>1188</v>
      </c>
      <c r="F1298" s="40" t="s">
        <v>1188</v>
      </c>
      <c r="G1298" s="99">
        <v>0</v>
      </c>
      <c r="H1298" s="99">
        <v>0</v>
      </c>
      <c r="I1298" s="92" t="s">
        <v>3</v>
      </c>
      <c r="J1298" s="23" t="s">
        <v>1275</v>
      </c>
      <c r="K1298" s="24" t="s">
        <v>3632</v>
      </c>
      <c r="L1298" s="22" t="s">
        <v>4263</v>
      </c>
      <c r="M1298" s="22" t="s">
        <v>4318</v>
      </c>
      <c r="N1298" s="22" t="s">
        <v>2075</v>
      </c>
      <c r="O1298" s="22"/>
      <c r="P1298" s="249" t="s">
        <v>1820</v>
      </c>
      <c r="Q1298" s="191"/>
      <c r="R1298" s="1"/>
      <c r="S1298" s="1" t="str">
        <f t="shared" si="186"/>
        <v/>
      </c>
      <c r="T1298" s="1" t="str">
        <f>IF(ISNA(VLOOKUP(P1298,'NEW XEQM.c'!D:D,1,0)),"--",VLOOKUP(P1298,'NEW XEQM.c'!D:G,3,0))</f>
        <v>--</v>
      </c>
      <c r="U1298" s="1" t="s">
        <v>2075</v>
      </c>
      <c r="W1298" t="str">
        <f t="shared" si="189"/>
        <v>Weibl STD_SUB_p</v>
      </c>
    </row>
    <row r="1299" spans="1:23">
      <c r="A1299" s="16">
        <f t="shared" si="187"/>
        <v>1299</v>
      </c>
      <c r="B1299" s="15">
        <f t="shared" si="188"/>
        <v>1269</v>
      </c>
      <c r="C1299" t="s">
        <v>4206</v>
      </c>
      <c r="D1299" s="18" t="s">
        <v>7</v>
      </c>
      <c r="E1299" s="40" t="s">
        <v>2161</v>
      </c>
      <c r="F1299" s="40" t="s">
        <v>2161</v>
      </c>
      <c r="G1299" s="99">
        <v>0</v>
      </c>
      <c r="H1299" s="99">
        <v>0</v>
      </c>
      <c r="I1299" s="92" t="s">
        <v>3</v>
      </c>
      <c r="J1299" s="23" t="s">
        <v>1275</v>
      </c>
      <c r="K1299" s="24" t="s">
        <v>3632</v>
      </c>
      <c r="L1299" s="22" t="s">
        <v>4263</v>
      </c>
      <c r="M1299" s="22" t="s">
        <v>4318</v>
      </c>
      <c r="N1299" s="22" t="s">
        <v>2075</v>
      </c>
      <c r="O1299" s="22"/>
      <c r="P1299" s="249" t="s">
        <v>1819</v>
      </c>
      <c r="Q1299" s="191"/>
      <c r="R1299" s="1"/>
      <c r="S1299" s="1" t="str">
        <f t="shared" si="186"/>
        <v/>
      </c>
      <c r="T1299" s="1" t="str">
        <f>IF(ISNA(VLOOKUP(P1299,'NEW XEQM.c'!D:D,1,0)),"--",VLOOKUP(P1299,'NEW XEQM.c'!D:G,3,0))</f>
        <v>--</v>
      </c>
      <c r="U1299" s="1" t="s">
        <v>2075</v>
      </c>
      <c r="W1299" t="str">
        <f t="shared" si="189"/>
        <v>Weibl STD_GAUSS_BLACK_L STD_GAUSS_WHITE_R</v>
      </c>
    </row>
    <row r="1300" spans="1:23">
      <c r="A1300" s="16">
        <f t="shared" si="187"/>
        <v>1300</v>
      </c>
      <c r="B1300" s="15">
        <f t="shared" si="188"/>
        <v>1270</v>
      </c>
      <c r="C1300" t="s">
        <v>4207</v>
      </c>
      <c r="D1300" s="18" t="s">
        <v>7</v>
      </c>
      <c r="E1300" s="40" t="s">
        <v>2162</v>
      </c>
      <c r="F1300" s="40" t="s">
        <v>2162</v>
      </c>
      <c r="G1300" s="99">
        <v>0</v>
      </c>
      <c r="H1300" s="99">
        <v>0</v>
      </c>
      <c r="I1300" s="92" t="s">
        <v>3</v>
      </c>
      <c r="J1300" s="23" t="s">
        <v>1275</v>
      </c>
      <c r="K1300" s="24" t="s">
        <v>3632</v>
      </c>
      <c r="L1300" s="22" t="s">
        <v>4263</v>
      </c>
      <c r="M1300" s="22" t="s">
        <v>4318</v>
      </c>
      <c r="N1300" s="22" t="s">
        <v>2075</v>
      </c>
      <c r="O1300" s="22"/>
      <c r="P1300" s="246" t="s">
        <v>1821</v>
      </c>
      <c r="Q1300" s="191"/>
      <c r="R1300" s="1"/>
      <c r="S1300" s="1" t="str">
        <f t="shared" si="186"/>
        <v/>
      </c>
      <c r="T1300" s="1" t="str">
        <f>IF(ISNA(VLOOKUP(P1300,'NEW XEQM.c'!D:D,1,0)),"--",VLOOKUP(P1300,'NEW XEQM.c'!D:G,3,0))</f>
        <v>--</v>
      </c>
      <c r="U1300" s="1" t="s">
        <v>2075</v>
      </c>
      <c r="W1300" t="str">
        <f t="shared" si="189"/>
        <v>Weibl STD_GAUSS_WHITE_L STD_GAUSS_BLACK_R</v>
      </c>
    </row>
    <row r="1301" spans="1:23">
      <c r="A1301" s="16">
        <f t="shared" si="187"/>
        <v>1301</v>
      </c>
      <c r="B1301" s="15">
        <f t="shared" si="188"/>
        <v>1271</v>
      </c>
      <c r="C1301" t="s">
        <v>4208</v>
      </c>
      <c r="D1301" s="18" t="s">
        <v>7</v>
      </c>
      <c r="E1301" s="23" t="s">
        <v>1189</v>
      </c>
      <c r="F1301" s="23" t="s">
        <v>1189</v>
      </c>
      <c r="G1301" s="99">
        <v>0</v>
      </c>
      <c r="H1301" s="99">
        <v>0</v>
      </c>
      <c r="I1301" s="92" t="s">
        <v>3</v>
      </c>
      <c r="J1301" s="23" t="s">
        <v>1275</v>
      </c>
      <c r="K1301" s="24" t="s">
        <v>3632</v>
      </c>
      <c r="L1301" s="22" t="s">
        <v>4263</v>
      </c>
      <c r="M1301" s="22" t="s">
        <v>4318</v>
      </c>
      <c r="N1301" s="22" t="s">
        <v>2075</v>
      </c>
      <c r="O1301" s="22"/>
      <c r="P1301" s="246" t="s">
        <v>1822</v>
      </c>
      <c r="Q1301" s="191"/>
      <c r="R1301" s="1"/>
      <c r="S1301" s="1" t="str">
        <f t="shared" ref="S1301:S1326" si="190">IF(E1301=F1301,"","NOT EQUAL")</f>
        <v/>
      </c>
      <c r="T1301" s="1" t="str">
        <f>IF(ISNA(VLOOKUP(P1301,'NEW XEQM.c'!D:D,1,0)),"--",VLOOKUP(P1301,'NEW XEQM.c'!D:G,3,0))</f>
        <v>--</v>
      </c>
      <c r="U1301" s="1" t="s">
        <v>2075</v>
      </c>
      <c r="W1301" t="str">
        <f t="shared" si="189"/>
        <v>Weibl STD_SUP_MINUS_1</v>
      </c>
    </row>
    <row r="1302" spans="1:23">
      <c r="A1302" s="16">
        <f t="shared" si="187"/>
        <v>1302</v>
      </c>
      <c r="B1302" s="15">
        <f t="shared" si="188"/>
        <v>1272</v>
      </c>
      <c r="C1302" t="s">
        <v>3514</v>
      </c>
      <c r="D1302" s="18" t="s">
        <v>7</v>
      </c>
      <c r="E1302" s="23" t="s">
        <v>1224</v>
      </c>
      <c r="F1302" s="23" t="s">
        <v>1224</v>
      </c>
      <c r="G1302" s="28">
        <v>0</v>
      </c>
      <c r="H1302" s="28">
        <v>0</v>
      </c>
      <c r="I1302" s="96" t="s">
        <v>15</v>
      </c>
      <c r="J1302" s="23" t="s">
        <v>1276</v>
      </c>
      <c r="K1302" s="24" t="s">
        <v>3528</v>
      </c>
      <c r="L1302" s="22" t="s">
        <v>4263</v>
      </c>
      <c r="M1302" s="22" t="s">
        <v>4320</v>
      </c>
      <c r="N1302" s="22" t="s">
        <v>2075</v>
      </c>
      <c r="O1302" s="22"/>
      <c r="P1302" s="246" t="s">
        <v>1927</v>
      </c>
      <c r="Q1302" s="191"/>
      <c r="R1302" s="1"/>
      <c r="S1302" s="1" t="str">
        <f t="shared" si="190"/>
        <v/>
      </c>
      <c r="T1302" s="1" t="str">
        <f>IF(ISNA(VLOOKUP(P1302,'NEW XEQM.c'!D:D,1,0)),"--",VLOOKUP(P1302,'NEW XEQM.c'!D:G,3,0))</f>
        <v>--</v>
      </c>
      <c r="U1302" s="1" t="s">
        <v>2075</v>
      </c>
      <c r="W1302" t="e">
        <f t="shared" si="189"/>
        <v>#VALUE!</v>
      </c>
    </row>
    <row r="1303" spans="1:23">
      <c r="A1303" s="16">
        <f t="shared" si="187"/>
        <v>1303</v>
      </c>
      <c r="B1303" s="15">
        <f t="shared" si="188"/>
        <v>1273</v>
      </c>
      <c r="C1303" t="s">
        <v>4209</v>
      </c>
      <c r="D1303" s="18" t="s">
        <v>7</v>
      </c>
      <c r="E1303" s="40" t="s">
        <v>2178</v>
      </c>
      <c r="F1303" s="40" t="s">
        <v>2178</v>
      </c>
      <c r="G1303" s="28">
        <v>0</v>
      </c>
      <c r="H1303" s="28">
        <v>0</v>
      </c>
      <c r="I1303" s="92" t="s">
        <v>3</v>
      </c>
      <c r="J1303" s="23" t="s">
        <v>1275</v>
      </c>
      <c r="K1303" s="24" t="s">
        <v>3632</v>
      </c>
      <c r="L1303" s="22" t="s">
        <v>4263</v>
      </c>
      <c r="M1303" s="22" t="s">
        <v>4318</v>
      </c>
      <c r="N1303" s="22" t="s">
        <v>2075</v>
      </c>
      <c r="O1303" s="22"/>
      <c r="P1303" s="249" t="s">
        <v>1924</v>
      </c>
      <c r="Q1303" s="191"/>
      <c r="R1303" s="1"/>
      <c r="S1303" s="1" t="str">
        <f t="shared" si="190"/>
        <v/>
      </c>
      <c r="T1303" s="1" t="str">
        <f>IF(ISNA(VLOOKUP(P1303,'NEW XEQM.c'!D:D,1,0)),"--",VLOOKUP(P1303,'NEW XEQM.c'!D:G,3,0))</f>
        <v>--</v>
      </c>
      <c r="U1303" s="1" t="s">
        <v>2075</v>
      </c>
      <c r="W1303" t="str">
        <f t="shared" si="189"/>
        <v>STD_chi STD_SUP_2 STD_SUB_p (x)</v>
      </c>
    </row>
    <row r="1304" spans="1:23">
      <c r="A1304" s="16">
        <f t="shared" si="187"/>
        <v>1304</v>
      </c>
      <c r="B1304" s="15">
        <f t="shared" si="188"/>
        <v>1274</v>
      </c>
      <c r="C1304" t="s">
        <v>4210</v>
      </c>
      <c r="D1304" s="18" t="s">
        <v>7</v>
      </c>
      <c r="E1304" s="40" t="s">
        <v>2170</v>
      </c>
      <c r="F1304" s="40" t="s">
        <v>2170</v>
      </c>
      <c r="G1304" s="28">
        <v>0</v>
      </c>
      <c r="H1304" s="28">
        <v>0</v>
      </c>
      <c r="I1304" s="92" t="s">
        <v>3</v>
      </c>
      <c r="J1304" s="23" t="s">
        <v>1275</v>
      </c>
      <c r="K1304" s="24" t="s">
        <v>3632</v>
      </c>
      <c r="L1304" s="22" t="s">
        <v>4263</v>
      </c>
      <c r="M1304" s="22" t="s">
        <v>4318</v>
      </c>
      <c r="N1304" s="22" t="s">
        <v>2075</v>
      </c>
      <c r="O1304" s="22"/>
      <c r="P1304" s="249" t="s">
        <v>1923</v>
      </c>
      <c r="Q1304" s="191"/>
      <c r="R1304" s="1"/>
      <c r="S1304" s="1" t="str">
        <f t="shared" si="190"/>
        <v/>
      </c>
      <c r="T1304" s="1" t="str">
        <f>IF(ISNA(VLOOKUP(P1304,'NEW XEQM.c'!D:D,1,0)),"--",VLOOKUP(P1304,'NEW XEQM.c'!D:G,3,0))</f>
        <v>--</v>
      </c>
      <c r="U1304" s="1" t="s">
        <v>2075</v>
      </c>
      <c r="W1304" t="str">
        <f t="shared" si="189"/>
        <v>STD_chi STD_SUP_2 STD_GAUSS_BLACK_L STD_GAUSS_WHITE_R (x)</v>
      </c>
    </row>
    <row r="1305" spans="1:23">
      <c r="A1305" s="16">
        <f t="shared" si="187"/>
        <v>1305</v>
      </c>
      <c r="B1305" s="15">
        <f t="shared" si="188"/>
        <v>1275</v>
      </c>
      <c r="C1305" t="s">
        <v>4211</v>
      </c>
      <c r="D1305" s="18" t="s">
        <v>7</v>
      </c>
      <c r="E1305" s="40" t="s">
        <v>2171</v>
      </c>
      <c r="F1305" s="40" t="s">
        <v>2171</v>
      </c>
      <c r="G1305" s="28">
        <v>0</v>
      </c>
      <c r="H1305" s="28">
        <v>0</v>
      </c>
      <c r="I1305" s="92" t="s">
        <v>3</v>
      </c>
      <c r="J1305" s="23" t="s">
        <v>1275</v>
      </c>
      <c r="K1305" s="24" t="s">
        <v>3632</v>
      </c>
      <c r="L1305" s="22" t="s">
        <v>4263</v>
      </c>
      <c r="M1305" s="22" t="s">
        <v>4318</v>
      </c>
      <c r="N1305" s="22" t="s">
        <v>2075</v>
      </c>
      <c r="O1305" s="22"/>
      <c r="P1305" s="246" t="s">
        <v>1925</v>
      </c>
      <c r="Q1305" s="191"/>
      <c r="R1305" s="1"/>
      <c r="S1305" s="1" t="str">
        <f t="shared" si="190"/>
        <v/>
      </c>
      <c r="T1305" s="1" t="str">
        <f>IF(ISNA(VLOOKUP(P1305,'NEW XEQM.c'!D:D,1,0)),"--",VLOOKUP(P1305,'NEW XEQM.c'!D:G,3,0))</f>
        <v>--</v>
      </c>
      <c r="U1305" s="1" t="s">
        <v>2075</v>
      </c>
      <c r="W1305" t="str">
        <f t="shared" si="189"/>
        <v>STD_chi STD_SUP_2 STD_GAUSS_WHITE_L STD_GAUSS_BLACK_R (x)</v>
      </c>
    </row>
    <row r="1306" spans="1:23">
      <c r="A1306" s="16">
        <f t="shared" si="187"/>
        <v>1306</v>
      </c>
      <c r="B1306" s="15">
        <f t="shared" si="188"/>
        <v>1276</v>
      </c>
      <c r="C1306" t="s">
        <v>4212</v>
      </c>
      <c r="D1306" s="18" t="s">
        <v>7</v>
      </c>
      <c r="E1306" s="23" t="s">
        <v>1223</v>
      </c>
      <c r="F1306" s="23" t="s">
        <v>1223</v>
      </c>
      <c r="G1306" s="28">
        <v>0</v>
      </c>
      <c r="H1306" s="28">
        <v>0</v>
      </c>
      <c r="I1306" s="92" t="s">
        <v>3</v>
      </c>
      <c r="J1306" s="23" t="s">
        <v>1275</v>
      </c>
      <c r="K1306" s="24" t="s">
        <v>3632</v>
      </c>
      <c r="L1306" s="22" t="s">
        <v>4263</v>
      </c>
      <c r="M1306" s="22" t="s">
        <v>4318</v>
      </c>
      <c r="N1306" s="22" t="s">
        <v>2075</v>
      </c>
      <c r="O1306" s="22"/>
      <c r="P1306" s="246" t="s">
        <v>1926</v>
      </c>
      <c r="Q1306" s="191"/>
      <c r="R1306" s="1"/>
      <c r="S1306" s="1" t="str">
        <f t="shared" si="190"/>
        <v/>
      </c>
      <c r="T1306" s="1" t="str">
        <f>IF(ISNA(VLOOKUP(P1306,'NEW XEQM.c'!D:D,1,0)),"--",VLOOKUP(P1306,'NEW XEQM.c'!D:G,3,0))</f>
        <v>--</v>
      </c>
      <c r="U1306" s="1" t="s">
        <v>2075</v>
      </c>
      <c r="W1306" t="str">
        <f t="shared" si="189"/>
        <v>( STD_chi STD_SUP_2 ) STD_SUP_MINUS_1</v>
      </c>
    </row>
    <row r="1307" spans="1:23">
      <c r="A1307" s="182">
        <f t="shared" si="187"/>
        <v>1307</v>
      </c>
      <c r="B1307" s="15">
        <f t="shared" si="188"/>
        <v>1277</v>
      </c>
      <c r="C1307" s="183" t="s">
        <v>3514</v>
      </c>
      <c r="D1307" s="184" t="s">
        <v>7</v>
      </c>
      <c r="E1307" s="96" t="s">
        <v>4861</v>
      </c>
      <c r="F1307" s="96" t="s">
        <v>4861</v>
      </c>
      <c r="G1307" s="185">
        <v>0</v>
      </c>
      <c r="H1307" s="185">
        <v>0</v>
      </c>
      <c r="I1307" s="96" t="s">
        <v>15</v>
      </c>
      <c r="J1307" s="96" t="s">
        <v>1276</v>
      </c>
      <c r="K1307" s="186" t="s">
        <v>3528</v>
      </c>
      <c r="L1307" s="183" t="s">
        <v>4263</v>
      </c>
      <c r="M1307" s="183" t="s">
        <v>4320</v>
      </c>
      <c r="N1307" s="22" t="s">
        <v>2075</v>
      </c>
      <c r="O1307" s="183"/>
      <c r="P1307" s="246" t="s">
        <v>4852</v>
      </c>
      <c r="Q1307" s="191"/>
      <c r="R1307" s="1"/>
      <c r="S1307" s="1" t="str">
        <f t="shared" si="190"/>
        <v/>
      </c>
      <c r="T1307" s="1" t="str">
        <f>IF(ISNA(VLOOKUP(P1307,'NEW XEQM.c'!D:D,1,0)),"--",VLOOKUP(P1307,'NEW XEQM.c'!D:G,3,0))</f>
        <v>--</v>
      </c>
      <c r="U1307" s="1" t="s">
        <v>2075</v>
      </c>
      <c r="W1307" t="e">
        <f t="shared" si="189"/>
        <v>#VALUE!</v>
      </c>
    </row>
    <row r="1308" spans="1:23">
      <c r="A1308" s="182">
        <f t="shared" si="187"/>
        <v>1308</v>
      </c>
      <c r="B1308" s="15">
        <f t="shared" si="188"/>
        <v>1278</v>
      </c>
      <c r="C1308" s="183" t="s">
        <v>4857</v>
      </c>
      <c r="D1308" s="184" t="s">
        <v>7</v>
      </c>
      <c r="E1308" s="187" t="s">
        <v>4862</v>
      </c>
      <c r="F1308" s="187" t="s">
        <v>4862</v>
      </c>
      <c r="G1308" s="185">
        <v>0</v>
      </c>
      <c r="H1308" s="185">
        <v>0</v>
      </c>
      <c r="I1308" s="96" t="s">
        <v>3</v>
      </c>
      <c r="J1308" s="96" t="s">
        <v>1275</v>
      </c>
      <c r="K1308" s="186" t="s">
        <v>3632</v>
      </c>
      <c r="L1308" s="183" t="s">
        <v>4263</v>
      </c>
      <c r="M1308" s="183" t="s">
        <v>4318</v>
      </c>
      <c r="N1308" s="22" t="s">
        <v>2075</v>
      </c>
      <c r="O1308" s="183"/>
      <c r="P1308" s="249" t="s">
        <v>4853</v>
      </c>
      <c r="Q1308" s="191"/>
      <c r="R1308" s="1"/>
      <c r="S1308" s="1" t="str">
        <f t="shared" si="190"/>
        <v/>
      </c>
      <c r="T1308" s="1" t="str">
        <f>IF(ISNA(VLOOKUP(P1308,'NEW XEQM.c'!D:D,1,0)),"--",VLOOKUP(P1308,'NEW XEQM.c'!D:G,3,0))</f>
        <v>--</v>
      </c>
      <c r="U1308" s="1" t="s">
        <v>2075</v>
      </c>
      <c r="W1308" t="str">
        <f t="shared" si="189"/>
        <v>STD_phi STD_SUB_p</v>
      </c>
    </row>
    <row r="1309" spans="1:23">
      <c r="A1309" s="182">
        <f t="shared" si="187"/>
        <v>1309</v>
      </c>
      <c r="B1309" s="15">
        <f t="shared" si="188"/>
        <v>1279</v>
      </c>
      <c r="C1309" s="183" t="s">
        <v>4858</v>
      </c>
      <c r="D1309" s="184" t="s">
        <v>7</v>
      </c>
      <c r="E1309" s="187" t="s">
        <v>4863</v>
      </c>
      <c r="F1309" s="187" t="s">
        <v>4863</v>
      </c>
      <c r="G1309" s="185">
        <v>0</v>
      </c>
      <c r="H1309" s="185">
        <v>0</v>
      </c>
      <c r="I1309" s="96" t="s">
        <v>3</v>
      </c>
      <c r="J1309" s="96" t="s">
        <v>1275</v>
      </c>
      <c r="K1309" s="186" t="s">
        <v>3632</v>
      </c>
      <c r="L1309" s="183" t="s">
        <v>4263</v>
      </c>
      <c r="M1309" s="183" t="s">
        <v>4318</v>
      </c>
      <c r="N1309" s="22" t="s">
        <v>2075</v>
      </c>
      <c r="O1309" s="183"/>
      <c r="P1309" s="249" t="s">
        <v>4854</v>
      </c>
      <c r="Q1309" s="191"/>
      <c r="R1309" s="1"/>
      <c r="S1309" s="1" t="str">
        <f t="shared" si="190"/>
        <v/>
      </c>
      <c r="T1309" s="1" t="str">
        <f>IF(ISNA(VLOOKUP(P1309,'NEW XEQM.c'!D:D,1,0)),"--",VLOOKUP(P1309,'NEW XEQM.c'!D:G,3,0))</f>
        <v>--</v>
      </c>
      <c r="U1309" s="1" t="s">
        <v>2075</v>
      </c>
      <c r="W1309" t="str">
        <f t="shared" si="189"/>
        <v>STD_PHI STD_GAUSS_BLACK_L STD_GAUSS_WHITE_R</v>
      </c>
    </row>
    <row r="1310" spans="1:23">
      <c r="A1310" s="182">
        <f t="shared" si="187"/>
        <v>1310</v>
      </c>
      <c r="B1310" s="15">
        <f t="shared" si="188"/>
        <v>1280</v>
      </c>
      <c r="C1310" s="183" t="s">
        <v>4859</v>
      </c>
      <c r="D1310" s="184" t="s">
        <v>7</v>
      </c>
      <c r="E1310" s="187" t="s">
        <v>4864</v>
      </c>
      <c r="F1310" s="187" t="s">
        <v>4864</v>
      </c>
      <c r="G1310" s="185">
        <v>0</v>
      </c>
      <c r="H1310" s="185">
        <v>0</v>
      </c>
      <c r="I1310" s="96" t="s">
        <v>3</v>
      </c>
      <c r="J1310" s="96" t="s">
        <v>1275</v>
      </c>
      <c r="K1310" s="186" t="s">
        <v>3632</v>
      </c>
      <c r="L1310" s="183" t="s">
        <v>4263</v>
      </c>
      <c r="M1310" s="183" t="s">
        <v>4318</v>
      </c>
      <c r="N1310" s="22" t="s">
        <v>2075</v>
      </c>
      <c r="O1310" s="183"/>
      <c r="P1310" s="246" t="s">
        <v>4855</v>
      </c>
      <c r="Q1310" s="191"/>
      <c r="R1310" s="1"/>
      <c r="S1310" s="1" t="str">
        <f t="shared" si="190"/>
        <v/>
      </c>
      <c r="T1310" s="1" t="str">
        <f>IF(ISNA(VLOOKUP(P1310,'NEW XEQM.c'!D:D,1,0)),"--",VLOOKUP(P1310,'NEW XEQM.c'!D:G,3,0))</f>
        <v>--</v>
      </c>
      <c r="U1310" s="1" t="s">
        <v>2075</v>
      </c>
      <c r="W1310" t="str">
        <f t="shared" si="189"/>
        <v>STD_PHI STD_GAUSS_WHITE_L STD_GAUSS_BLACK_R</v>
      </c>
    </row>
    <row r="1311" spans="1:23">
      <c r="A1311" s="182">
        <f t="shared" si="187"/>
        <v>1311</v>
      </c>
      <c r="B1311" s="15">
        <f t="shared" si="188"/>
        <v>1281</v>
      </c>
      <c r="C1311" s="183" t="s">
        <v>4860</v>
      </c>
      <c r="D1311" s="184" t="s">
        <v>7</v>
      </c>
      <c r="E1311" s="96" t="s">
        <v>4865</v>
      </c>
      <c r="F1311" s="96" t="s">
        <v>4865</v>
      </c>
      <c r="G1311" s="185">
        <v>0</v>
      </c>
      <c r="H1311" s="185">
        <v>0</v>
      </c>
      <c r="I1311" s="96" t="s">
        <v>3</v>
      </c>
      <c r="J1311" s="96" t="s">
        <v>1275</v>
      </c>
      <c r="K1311" s="186" t="s">
        <v>3632</v>
      </c>
      <c r="L1311" s="183" t="s">
        <v>4263</v>
      </c>
      <c r="M1311" s="183" t="s">
        <v>4318</v>
      </c>
      <c r="N1311" s="22" t="s">
        <v>2075</v>
      </c>
      <c r="O1311" s="183"/>
      <c r="P1311" s="246" t="s">
        <v>4856</v>
      </c>
      <c r="Q1311" s="191"/>
      <c r="R1311" s="1"/>
      <c r="S1311" s="1" t="str">
        <f t="shared" si="190"/>
        <v/>
      </c>
      <c r="T1311" s="1" t="str">
        <f>IF(ISNA(VLOOKUP(P1311,'NEW XEQM.c'!D:D,1,0)),"--",VLOOKUP(P1311,'NEW XEQM.c'!D:G,3,0))</f>
        <v>--</v>
      </c>
      <c r="U1311" s="1" t="s">
        <v>2075</v>
      </c>
      <c r="W1311" t="str">
        <f t="shared" si="189"/>
        <v>STD_PHI STD_SUP_MINUS_1</v>
      </c>
    </row>
    <row r="1312" spans="1:23">
      <c r="A1312" s="16">
        <f t="shared" si="187"/>
        <v>1312</v>
      </c>
      <c r="B1312" s="15">
        <f t="shared" si="188"/>
        <v>1282</v>
      </c>
      <c r="C1312" s="54" t="s">
        <v>3514</v>
      </c>
      <c r="D1312" s="54" t="s">
        <v>7</v>
      </c>
      <c r="E1312" s="72" t="str">
        <f t="shared" ref="E1312:E1326" si="191">CHAR(34)&amp;IF(B1312&lt;10,"000",IF(B1312&lt;100,"00",IF(B1312&lt;1000,"0","")))&amp;$B1312&amp;CHAR(34)</f>
        <v>"1282"</v>
      </c>
      <c r="F1312" s="55" t="str">
        <f t="shared" ref="F1312:F1326" si="192">E1312</f>
        <v>"1282"</v>
      </c>
      <c r="G1312" s="100">
        <v>0</v>
      </c>
      <c r="H1312" s="100">
        <v>0</v>
      </c>
      <c r="I1312" s="95" t="s">
        <v>27</v>
      </c>
      <c r="J1312" s="56" t="s">
        <v>1276</v>
      </c>
      <c r="K1312" s="57" t="s">
        <v>3528</v>
      </c>
      <c r="L1312" s="11" t="s">
        <v>4263</v>
      </c>
      <c r="M1312" s="22" t="s">
        <v>4320</v>
      </c>
      <c r="N1312" s="22" t="s">
        <v>2075</v>
      </c>
      <c r="O1312" s="11"/>
      <c r="P1312" s="246" t="str">
        <f t="shared" ref="P1312:P1326" si="193">"ITM_"&amp;IF(B1312&lt;10,"000",IF(B1312&lt;100,"00",IF(B1312&lt;1000,"0","")))&amp;$B1312</f>
        <v>ITM_1282</v>
      </c>
      <c r="Q1312" s="191"/>
      <c r="R1312" s="1"/>
      <c r="S1312" s="1" t="str">
        <f t="shared" si="190"/>
        <v/>
      </c>
      <c r="T1312" s="1" t="str">
        <f>IF(ISNA(VLOOKUP(P1312,'NEW XEQM.c'!D:D,1,0)),"--",VLOOKUP(P1312,'NEW XEQM.c'!D:G,3,0))</f>
        <v>--</v>
      </c>
      <c r="U1312" s="1" t="s">
        <v>2075</v>
      </c>
      <c r="W1312" t="e">
        <f t="shared" si="189"/>
        <v>#VALUE!</v>
      </c>
    </row>
    <row r="1313" spans="1:23">
      <c r="A1313" s="16">
        <f t="shared" si="187"/>
        <v>1313</v>
      </c>
      <c r="B1313" s="15">
        <f t="shared" si="188"/>
        <v>1283</v>
      </c>
      <c r="C1313" s="54" t="s">
        <v>3514</v>
      </c>
      <c r="D1313" s="54" t="s">
        <v>7</v>
      </c>
      <c r="E1313" s="72" t="str">
        <f t="shared" si="191"/>
        <v>"1283"</v>
      </c>
      <c r="F1313" s="55" t="str">
        <f t="shared" si="192"/>
        <v>"1283"</v>
      </c>
      <c r="G1313" s="100">
        <v>0</v>
      </c>
      <c r="H1313" s="100">
        <v>0</v>
      </c>
      <c r="I1313" s="95" t="s">
        <v>27</v>
      </c>
      <c r="J1313" s="56" t="s">
        <v>1276</v>
      </c>
      <c r="K1313" s="57" t="s">
        <v>3528</v>
      </c>
      <c r="L1313" s="11" t="s">
        <v>4263</v>
      </c>
      <c r="M1313" s="22" t="s">
        <v>4320</v>
      </c>
      <c r="N1313" s="22" t="s">
        <v>2075</v>
      </c>
      <c r="O1313" s="11"/>
      <c r="P1313" s="246" t="str">
        <f t="shared" si="193"/>
        <v>ITM_1283</v>
      </c>
      <c r="Q1313" s="191"/>
      <c r="R1313" s="1"/>
      <c r="S1313" s="1" t="str">
        <f t="shared" si="190"/>
        <v/>
      </c>
      <c r="T1313" s="1" t="str">
        <f>IF(ISNA(VLOOKUP(P1313,'NEW XEQM.c'!D:D,1,0)),"--",VLOOKUP(P1313,'NEW XEQM.c'!D:G,3,0))</f>
        <v>--</v>
      </c>
      <c r="U1313" s="1" t="s">
        <v>2075</v>
      </c>
      <c r="W1313" t="e">
        <f t="shared" si="189"/>
        <v>#VALUE!</v>
      </c>
    </row>
    <row r="1314" spans="1:23">
      <c r="A1314" s="16">
        <f t="shared" si="187"/>
        <v>1314</v>
      </c>
      <c r="B1314" s="15">
        <f t="shared" si="188"/>
        <v>1284</v>
      </c>
      <c r="C1314" s="54" t="s">
        <v>3514</v>
      </c>
      <c r="D1314" s="54" t="s">
        <v>7</v>
      </c>
      <c r="E1314" s="72" t="str">
        <f t="shared" si="191"/>
        <v>"1284"</v>
      </c>
      <c r="F1314" s="55" t="str">
        <f t="shared" si="192"/>
        <v>"1284"</v>
      </c>
      <c r="G1314" s="100">
        <v>0</v>
      </c>
      <c r="H1314" s="100">
        <v>0</v>
      </c>
      <c r="I1314" s="95" t="s">
        <v>27</v>
      </c>
      <c r="J1314" s="56" t="s">
        <v>1276</v>
      </c>
      <c r="K1314" s="57" t="s">
        <v>3528</v>
      </c>
      <c r="L1314" s="11" t="s">
        <v>4263</v>
      </c>
      <c r="M1314" s="22" t="s">
        <v>4320</v>
      </c>
      <c r="N1314" s="22" t="s">
        <v>2075</v>
      </c>
      <c r="O1314" s="11"/>
      <c r="P1314" s="246" t="str">
        <f t="shared" si="193"/>
        <v>ITM_1284</v>
      </c>
      <c r="Q1314" s="191"/>
      <c r="R1314" s="1"/>
      <c r="S1314" s="1" t="str">
        <f t="shared" si="190"/>
        <v/>
      </c>
      <c r="T1314" s="1" t="str">
        <f>IF(ISNA(VLOOKUP(P1314,'NEW XEQM.c'!D:D,1,0)),"--",VLOOKUP(P1314,'NEW XEQM.c'!D:G,3,0))</f>
        <v>--</v>
      </c>
      <c r="U1314" s="1" t="s">
        <v>2075</v>
      </c>
      <c r="W1314" t="e">
        <f t="shared" si="189"/>
        <v>#VALUE!</v>
      </c>
    </row>
    <row r="1315" spans="1:23">
      <c r="A1315" s="16">
        <f t="shared" si="187"/>
        <v>1315</v>
      </c>
      <c r="B1315" s="15">
        <f t="shared" si="188"/>
        <v>1285</v>
      </c>
      <c r="C1315" s="54" t="s">
        <v>3514</v>
      </c>
      <c r="D1315" s="54" t="s">
        <v>7</v>
      </c>
      <c r="E1315" s="72" t="str">
        <f t="shared" si="191"/>
        <v>"1285"</v>
      </c>
      <c r="F1315" s="55" t="str">
        <f t="shared" si="192"/>
        <v>"1285"</v>
      </c>
      <c r="G1315" s="100">
        <v>0</v>
      </c>
      <c r="H1315" s="100">
        <v>0</v>
      </c>
      <c r="I1315" s="95" t="s">
        <v>27</v>
      </c>
      <c r="J1315" s="56" t="s">
        <v>1276</v>
      </c>
      <c r="K1315" s="57" t="s">
        <v>3528</v>
      </c>
      <c r="L1315" s="11" t="s">
        <v>4263</v>
      </c>
      <c r="M1315" s="22" t="s">
        <v>4320</v>
      </c>
      <c r="N1315" s="22" t="s">
        <v>2075</v>
      </c>
      <c r="O1315" s="11"/>
      <c r="P1315" s="246" t="str">
        <f t="shared" si="193"/>
        <v>ITM_1285</v>
      </c>
      <c r="Q1315" s="191"/>
      <c r="R1315" s="1"/>
      <c r="S1315" s="1" t="str">
        <f t="shared" si="190"/>
        <v/>
      </c>
      <c r="T1315" s="1" t="str">
        <f>IF(ISNA(VLOOKUP(P1315,'NEW XEQM.c'!D:D,1,0)),"--",VLOOKUP(P1315,'NEW XEQM.c'!D:G,3,0))</f>
        <v>--</v>
      </c>
      <c r="U1315" s="1" t="s">
        <v>2075</v>
      </c>
      <c r="W1315" t="e">
        <f t="shared" si="189"/>
        <v>#VALUE!</v>
      </c>
    </row>
    <row r="1316" spans="1:23">
      <c r="A1316" s="16">
        <f t="shared" si="187"/>
        <v>1316</v>
      </c>
      <c r="B1316" s="15">
        <f t="shared" si="188"/>
        <v>1286</v>
      </c>
      <c r="C1316" s="54" t="s">
        <v>3514</v>
      </c>
      <c r="D1316" s="54" t="s">
        <v>7</v>
      </c>
      <c r="E1316" s="72" t="str">
        <f t="shared" si="191"/>
        <v>"1286"</v>
      </c>
      <c r="F1316" s="55" t="str">
        <f t="shared" si="192"/>
        <v>"1286"</v>
      </c>
      <c r="G1316" s="100">
        <v>0</v>
      </c>
      <c r="H1316" s="100">
        <v>0</v>
      </c>
      <c r="I1316" s="95" t="s">
        <v>27</v>
      </c>
      <c r="J1316" s="56" t="s">
        <v>1276</v>
      </c>
      <c r="K1316" s="57" t="s">
        <v>3528</v>
      </c>
      <c r="L1316" s="11" t="s">
        <v>4263</v>
      </c>
      <c r="M1316" s="22" t="s">
        <v>4320</v>
      </c>
      <c r="N1316" s="22" t="s">
        <v>2075</v>
      </c>
      <c r="O1316" s="11"/>
      <c r="P1316" s="246" t="str">
        <f t="shared" si="193"/>
        <v>ITM_1286</v>
      </c>
      <c r="Q1316" s="191"/>
      <c r="R1316" s="1"/>
      <c r="S1316" s="1" t="str">
        <f t="shared" si="190"/>
        <v/>
      </c>
      <c r="T1316" s="1" t="str">
        <f>IF(ISNA(VLOOKUP(P1316,'NEW XEQM.c'!D:D,1,0)),"--",VLOOKUP(P1316,'NEW XEQM.c'!D:G,3,0))</f>
        <v>--</v>
      </c>
      <c r="U1316" s="1" t="s">
        <v>2075</v>
      </c>
      <c r="W1316" t="e">
        <f t="shared" si="189"/>
        <v>#VALUE!</v>
      </c>
    </row>
    <row r="1317" spans="1:23">
      <c r="A1317" s="16">
        <f t="shared" si="187"/>
        <v>1317</v>
      </c>
      <c r="B1317" s="15">
        <f t="shared" si="188"/>
        <v>1287</v>
      </c>
      <c r="C1317" s="54" t="s">
        <v>3514</v>
      </c>
      <c r="D1317" s="54" t="s">
        <v>7</v>
      </c>
      <c r="E1317" s="72" t="str">
        <f t="shared" si="191"/>
        <v>"1287"</v>
      </c>
      <c r="F1317" s="55" t="str">
        <f t="shared" si="192"/>
        <v>"1287"</v>
      </c>
      <c r="G1317" s="100">
        <v>0</v>
      </c>
      <c r="H1317" s="100">
        <v>0</v>
      </c>
      <c r="I1317" s="95" t="s">
        <v>27</v>
      </c>
      <c r="J1317" s="56" t="s">
        <v>1276</v>
      </c>
      <c r="K1317" s="57" t="s">
        <v>3528</v>
      </c>
      <c r="L1317" s="11" t="s">
        <v>4263</v>
      </c>
      <c r="M1317" s="22" t="s">
        <v>4320</v>
      </c>
      <c r="N1317" s="22" t="s">
        <v>2075</v>
      </c>
      <c r="O1317" s="11"/>
      <c r="P1317" s="246" t="str">
        <f t="shared" si="193"/>
        <v>ITM_1287</v>
      </c>
      <c r="Q1317" s="191"/>
      <c r="R1317" s="1"/>
      <c r="S1317" s="1" t="str">
        <f t="shared" si="190"/>
        <v/>
      </c>
      <c r="T1317" s="1" t="str">
        <f>IF(ISNA(VLOOKUP(P1317,'NEW XEQM.c'!D:D,1,0)),"--",VLOOKUP(P1317,'NEW XEQM.c'!D:G,3,0))</f>
        <v>--</v>
      </c>
      <c r="U1317" s="1" t="s">
        <v>2075</v>
      </c>
      <c r="W1317" t="e">
        <f t="shared" si="189"/>
        <v>#VALUE!</v>
      </c>
    </row>
    <row r="1318" spans="1:23">
      <c r="A1318" s="16">
        <f t="shared" si="187"/>
        <v>1318</v>
      </c>
      <c r="B1318" s="15">
        <f t="shared" si="188"/>
        <v>1288</v>
      </c>
      <c r="C1318" s="54" t="s">
        <v>3514</v>
      </c>
      <c r="D1318" s="54" t="s">
        <v>7</v>
      </c>
      <c r="E1318" s="72" t="str">
        <f t="shared" si="191"/>
        <v>"1288"</v>
      </c>
      <c r="F1318" s="55" t="str">
        <f t="shared" si="192"/>
        <v>"1288"</v>
      </c>
      <c r="G1318" s="100">
        <v>0</v>
      </c>
      <c r="H1318" s="100">
        <v>0</v>
      </c>
      <c r="I1318" s="95" t="s">
        <v>27</v>
      </c>
      <c r="J1318" s="56" t="s">
        <v>1276</v>
      </c>
      <c r="K1318" s="57" t="s">
        <v>3528</v>
      </c>
      <c r="L1318" s="11" t="s">
        <v>4263</v>
      </c>
      <c r="M1318" s="22" t="s">
        <v>4320</v>
      </c>
      <c r="N1318" s="22" t="s">
        <v>2075</v>
      </c>
      <c r="O1318" s="11"/>
      <c r="P1318" s="246" t="str">
        <f t="shared" si="193"/>
        <v>ITM_1288</v>
      </c>
      <c r="Q1318" s="191"/>
      <c r="R1318" s="1"/>
      <c r="S1318" s="1" t="str">
        <f t="shared" si="190"/>
        <v/>
      </c>
      <c r="T1318" s="1" t="str">
        <f>IF(ISNA(VLOOKUP(P1318,'NEW XEQM.c'!D:D,1,0)),"--",VLOOKUP(P1318,'NEW XEQM.c'!D:G,3,0))</f>
        <v>--</v>
      </c>
      <c r="U1318" s="1" t="s">
        <v>2075</v>
      </c>
      <c r="W1318" t="e">
        <f t="shared" si="189"/>
        <v>#VALUE!</v>
      </c>
    </row>
    <row r="1319" spans="1:23">
      <c r="A1319" s="16">
        <f t="shared" si="187"/>
        <v>1319</v>
      </c>
      <c r="B1319" s="15">
        <f t="shared" si="188"/>
        <v>1289</v>
      </c>
      <c r="C1319" s="54" t="s">
        <v>3514</v>
      </c>
      <c r="D1319" s="54" t="s">
        <v>7</v>
      </c>
      <c r="E1319" s="72" t="str">
        <f t="shared" si="191"/>
        <v>"1289"</v>
      </c>
      <c r="F1319" s="55" t="str">
        <f t="shared" si="192"/>
        <v>"1289"</v>
      </c>
      <c r="G1319" s="100">
        <v>0</v>
      </c>
      <c r="H1319" s="100">
        <v>0</v>
      </c>
      <c r="I1319" s="95" t="s">
        <v>27</v>
      </c>
      <c r="J1319" s="56" t="s">
        <v>1276</v>
      </c>
      <c r="K1319" s="57" t="s">
        <v>3528</v>
      </c>
      <c r="L1319" s="11" t="s">
        <v>4263</v>
      </c>
      <c r="M1319" s="22" t="s">
        <v>4320</v>
      </c>
      <c r="N1319" s="22" t="s">
        <v>2075</v>
      </c>
      <c r="O1319" s="11"/>
      <c r="P1319" s="246" t="str">
        <f t="shared" si="193"/>
        <v>ITM_1289</v>
      </c>
      <c r="Q1319" s="191"/>
      <c r="R1319" s="1"/>
      <c r="S1319" s="1" t="str">
        <f t="shared" si="190"/>
        <v/>
      </c>
      <c r="T1319" s="1" t="str">
        <f>IF(ISNA(VLOOKUP(P1319,'NEW XEQM.c'!D:D,1,0)),"--",VLOOKUP(P1319,'NEW XEQM.c'!D:G,3,0))</f>
        <v>--</v>
      </c>
      <c r="U1319" s="1" t="s">
        <v>2075</v>
      </c>
      <c r="W1319" t="e">
        <f t="shared" si="189"/>
        <v>#VALUE!</v>
      </c>
    </row>
    <row r="1320" spans="1:23">
      <c r="A1320" s="16">
        <f t="shared" si="187"/>
        <v>1320</v>
      </c>
      <c r="B1320" s="15">
        <f t="shared" si="188"/>
        <v>1290</v>
      </c>
      <c r="C1320" s="54" t="s">
        <v>3514</v>
      </c>
      <c r="D1320" s="54" t="s">
        <v>7</v>
      </c>
      <c r="E1320" s="72" t="str">
        <f t="shared" si="191"/>
        <v>"1290"</v>
      </c>
      <c r="F1320" s="55" t="str">
        <f t="shared" si="192"/>
        <v>"1290"</v>
      </c>
      <c r="G1320" s="100">
        <v>0</v>
      </c>
      <c r="H1320" s="100">
        <v>0</v>
      </c>
      <c r="I1320" s="95" t="s">
        <v>27</v>
      </c>
      <c r="J1320" s="56" t="s">
        <v>1276</v>
      </c>
      <c r="K1320" s="57" t="s">
        <v>3528</v>
      </c>
      <c r="L1320" s="11" t="s">
        <v>4263</v>
      </c>
      <c r="M1320" s="22" t="s">
        <v>4320</v>
      </c>
      <c r="N1320" s="22" t="s">
        <v>2075</v>
      </c>
      <c r="O1320" s="11"/>
      <c r="P1320" s="246" t="str">
        <f t="shared" si="193"/>
        <v>ITM_1290</v>
      </c>
      <c r="Q1320" s="191"/>
      <c r="R1320" s="1"/>
      <c r="S1320" s="1" t="str">
        <f t="shared" si="190"/>
        <v/>
      </c>
      <c r="T1320" s="1" t="str">
        <f>IF(ISNA(VLOOKUP(P1320,'NEW XEQM.c'!D:D,1,0)),"--",VLOOKUP(P1320,'NEW XEQM.c'!D:G,3,0))</f>
        <v>--</v>
      </c>
      <c r="U1320" s="1" t="s">
        <v>2075</v>
      </c>
      <c r="W1320" t="e">
        <f t="shared" si="189"/>
        <v>#VALUE!</v>
      </c>
    </row>
    <row r="1321" spans="1:23">
      <c r="A1321" s="16">
        <f t="shared" si="187"/>
        <v>1321</v>
      </c>
      <c r="B1321" s="15">
        <f t="shared" si="188"/>
        <v>1291</v>
      </c>
      <c r="C1321" s="54" t="s">
        <v>3514</v>
      </c>
      <c r="D1321" s="54" t="s">
        <v>7</v>
      </c>
      <c r="E1321" s="72" t="str">
        <f t="shared" si="191"/>
        <v>"1291"</v>
      </c>
      <c r="F1321" s="55" t="str">
        <f t="shared" si="192"/>
        <v>"1291"</v>
      </c>
      <c r="G1321" s="100">
        <v>0</v>
      </c>
      <c r="H1321" s="100">
        <v>0</v>
      </c>
      <c r="I1321" s="95" t="s">
        <v>27</v>
      </c>
      <c r="J1321" s="56" t="s">
        <v>1276</v>
      </c>
      <c r="K1321" s="57" t="s">
        <v>3528</v>
      </c>
      <c r="L1321" s="11" t="s">
        <v>4263</v>
      </c>
      <c r="M1321" s="22" t="s">
        <v>4320</v>
      </c>
      <c r="N1321" s="22" t="s">
        <v>2075</v>
      </c>
      <c r="O1321" s="11"/>
      <c r="P1321" s="246" t="str">
        <f t="shared" si="193"/>
        <v>ITM_1291</v>
      </c>
      <c r="Q1321" s="191"/>
      <c r="R1321" s="1"/>
      <c r="S1321" s="1" t="str">
        <f t="shared" si="190"/>
        <v/>
      </c>
      <c r="T1321" s="1" t="str">
        <f>IF(ISNA(VLOOKUP(P1321,'NEW XEQM.c'!D:D,1,0)),"--",VLOOKUP(P1321,'NEW XEQM.c'!D:G,3,0))</f>
        <v>--</v>
      </c>
      <c r="U1321" s="1" t="s">
        <v>2075</v>
      </c>
      <c r="W1321" t="e">
        <f t="shared" si="189"/>
        <v>#VALUE!</v>
      </c>
    </row>
    <row r="1322" spans="1:23">
      <c r="A1322" s="16">
        <f t="shared" si="187"/>
        <v>1322</v>
      </c>
      <c r="B1322" s="15">
        <f t="shared" si="188"/>
        <v>1292</v>
      </c>
      <c r="C1322" s="54" t="s">
        <v>3514</v>
      </c>
      <c r="D1322" s="54" t="s">
        <v>7</v>
      </c>
      <c r="E1322" s="72" t="str">
        <f t="shared" si="191"/>
        <v>"1292"</v>
      </c>
      <c r="F1322" s="55" t="str">
        <f t="shared" si="192"/>
        <v>"1292"</v>
      </c>
      <c r="G1322" s="100">
        <v>0</v>
      </c>
      <c r="H1322" s="100">
        <v>0</v>
      </c>
      <c r="I1322" s="95" t="s">
        <v>27</v>
      </c>
      <c r="J1322" s="56" t="s">
        <v>1276</v>
      </c>
      <c r="K1322" s="57" t="s">
        <v>3528</v>
      </c>
      <c r="L1322" s="11" t="s">
        <v>4263</v>
      </c>
      <c r="M1322" s="22" t="s">
        <v>4320</v>
      </c>
      <c r="N1322" s="22" t="s">
        <v>2075</v>
      </c>
      <c r="O1322" s="11"/>
      <c r="P1322" s="246" t="str">
        <f t="shared" si="193"/>
        <v>ITM_1292</v>
      </c>
      <c r="Q1322" s="191"/>
      <c r="R1322" s="1"/>
      <c r="S1322" s="1" t="str">
        <f t="shared" si="190"/>
        <v/>
      </c>
      <c r="T1322" s="1" t="str">
        <f>IF(ISNA(VLOOKUP(P1322,'NEW XEQM.c'!D:D,1,0)),"--",VLOOKUP(P1322,'NEW XEQM.c'!D:G,3,0))</f>
        <v>--</v>
      </c>
      <c r="U1322" s="1" t="s">
        <v>2075</v>
      </c>
      <c r="W1322" t="e">
        <f t="shared" si="189"/>
        <v>#VALUE!</v>
      </c>
    </row>
    <row r="1323" spans="1:23">
      <c r="A1323" s="16">
        <f t="shared" si="187"/>
        <v>1323</v>
      </c>
      <c r="B1323" s="15">
        <f t="shared" si="188"/>
        <v>1293</v>
      </c>
      <c r="C1323" s="54" t="s">
        <v>3514</v>
      </c>
      <c r="D1323" s="54" t="s">
        <v>7</v>
      </c>
      <c r="E1323" s="72" t="str">
        <f t="shared" si="191"/>
        <v>"1293"</v>
      </c>
      <c r="F1323" s="55" t="str">
        <f t="shared" si="192"/>
        <v>"1293"</v>
      </c>
      <c r="G1323" s="100">
        <v>0</v>
      </c>
      <c r="H1323" s="100">
        <v>0</v>
      </c>
      <c r="I1323" s="95" t="s">
        <v>27</v>
      </c>
      <c r="J1323" s="56" t="s">
        <v>1276</v>
      </c>
      <c r="K1323" s="57" t="s">
        <v>3528</v>
      </c>
      <c r="L1323" s="11" t="s">
        <v>4263</v>
      </c>
      <c r="M1323" s="22" t="s">
        <v>4320</v>
      </c>
      <c r="N1323" s="22" t="s">
        <v>2075</v>
      </c>
      <c r="O1323" s="11"/>
      <c r="P1323" s="246" t="str">
        <f t="shared" si="193"/>
        <v>ITM_1293</v>
      </c>
      <c r="Q1323" s="191"/>
      <c r="R1323" s="1"/>
      <c r="S1323" s="1" t="str">
        <f t="shared" si="190"/>
        <v/>
      </c>
      <c r="T1323" s="1" t="str">
        <f>IF(ISNA(VLOOKUP(P1323,'NEW XEQM.c'!D:D,1,0)),"--",VLOOKUP(P1323,'NEW XEQM.c'!D:G,3,0))</f>
        <v>--</v>
      </c>
      <c r="U1323" s="1" t="s">
        <v>2075</v>
      </c>
      <c r="W1323" t="e">
        <f t="shared" si="189"/>
        <v>#VALUE!</v>
      </c>
    </row>
    <row r="1324" spans="1:23">
      <c r="A1324" s="16">
        <f t="shared" si="187"/>
        <v>1324</v>
      </c>
      <c r="B1324" s="15">
        <f t="shared" si="188"/>
        <v>1294</v>
      </c>
      <c r="C1324" s="54" t="s">
        <v>3514</v>
      </c>
      <c r="D1324" s="54" t="s">
        <v>7</v>
      </c>
      <c r="E1324" s="72" t="str">
        <f t="shared" si="191"/>
        <v>"1294"</v>
      </c>
      <c r="F1324" s="55" t="str">
        <f t="shared" si="192"/>
        <v>"1294"</v>
      </c>
      <c r="G1324" s="100">
        <v>0</v>
      </c>
      <c r="H1324" s="100">
        <v>0</v>
      </c>
      <c r="I1324" s="95" t="s">
        <v>27</v>
      </c>
      <c r="J1324" s="56" t="s">
        <v>1276</v>
      </c>
      <c r="K1324" s="57" t="s">
        <v>3528</v>
      </c>
      <c r="L1324" s="11" t="s">
        <v>4263</v>
      </c>
      <c r="M1324" s="22" t="s">
        <v>4320</v>
      </c>
      <c r="N1324" s="22" t="s">
        <v>2075</v>
      </c>
      <c r="O1324" s="11"/>
      <c r="P1324" s="246" t="str">
        <f t="shared" si="193"/>
        <v>ITM_1294</v>
      </c>
      <c r="Q1324" s="191"/>
      <c r="R1324" s="1"/>
      <c r="S1324" s="1" t="str">
        <f t="shared" si="190"/>
        <v/>
      </c>
      <c r="T1324" s="1" t="str">
        <f>IF(ISNA(VLOOKUP(P1324,'NEW XEQM.c'!D:D,1,0)),"--",VLOOKUP(P1324,'NEW XEQM.c'!D:G,3,0))</f>
        <v>--</v>
      </c>
      <c r="U1324" s="1" t="s">
        <v>2075</v>
      </c>
      <c r="W1324" t="e">
        <f t="shared" si="189"/>
        <v>#VALUE!</v>
      </c>
    </row>
    <row r="1325" spans="1:23">
      <c r="A1325" s="16">
        <f t="shared" si="187"/>
        <v>1325</v>
      </c>
      <c r="B1325" s="15">
        <f t="shared" si="188"/>
        <v>1295</v>
      </c>
      <c r="C1325" s="54" t="s">
        <v>3514</v>
      </c>
      <c r="D1325" s="54" t="s">
        <v>7</v>
      </c>
      <c r="E1325" s="72" t="str">
        <f t="shared" si="191"/>
        <v>"1295"</v>
      </c>
      <c r="F1325" s="55" t="str">
        <f t="shared" si="192"/>
        <v>"1295"</v>
      </c>
      <c r="G1325" s="100">
        <v>0</v>
      </c>
      <c r="H1325" s="100">
        <v>0</v>
      </c>
      <c r="I1325" s="95" t="s">
        <v>27</v>
      </c>
      <c r="J1325" s="56" t="s">
        <v>1276</v>
      </c>
      <c r="K1325" s="57" t="s">
        <v>3528</v>
      </c>
      <c r="L1325" s="11" t="s">
        <v>4263</v>
      </c>
      <c r="M1325" s="22" t="s">
        <v>4320</v>
      </c>
      <c r="N1325" s="22" t="s">
        <v>2075</v>
      </c>
      <c r="O1325" s="11"/>
      <c r="P1325" s="246" t="str">
        <f t="shared" si="193"/>
        <v>ITM_1295</v>
      </c>
      <c r="Q1325" s="191"/>
      <c r="R1325" s="1"/>
      <c r="S1325" s="1" t="str">
        <f t="shared" si="190"/>
        <v/>
      </c>
      <c r="T1325" s="1" t="str">
        <f>IF(ISNA(VLOOKUP(P1325,'NEW XEQM.c'!D:D,1,0)),"--",VLOOKUP(P1325,'NEW XEQM.c'!D:G,3,0))</f>
        <v>--</v>
      </c>
      <c r="U1325" s="1" t="s">
        <v>2075</v>
      </c>
      <c r="W1325" t="e">
        <f t="shared" si="189"/>
        <v>#VALUE!</v>
      </c>
    </row>
    <row r="1326" spans="1:23">
      <c r="A1326" s="16">
        <f t="shared" si="187"/>
        <v>1326</v>
      </c>
      <c r="B1326" s="15">
        <f t="shared" si="188"/>
        <v>1296</v>
      </c>
      <c r="C1326" s="54" t="s">
        <v>3514</v>
      </c>
      <c r="D1326" s="54" t="s">
        <v>7</v>
      </c>
      <c r="E1326" s="72" t="str">
        <f t="shared" si="191"/>
        <v>"1296"</v>
      </c>
      <c r="F1326" s="55" t="str">
        <f t="shared" si="192"/>
        <v>"1296"</v>
      </c>
      <c r="G1326" s="100">
        <v>0</v>
      </c>
      <c r="H1326" s="100">
        <v>0</v>
      </c>
      <c r="I1326" s="95" t="s">
        <v>27</v>
      </c>
      <c r="J1326" s="56" t="s">
        <v>1276</v>
      </c>
      <c r="K1326" s="57" t="s">
        <v>3528</v>
      </c>
      <c r="L1326" s="11" t="s">
        <v>4263</v>
      </c>
      <c r="M1326" s="22" t="s">
        <v>4320</v>
      </c>
      <c r="N1326" s="22" t="s">
        <v>2075</v>
      </c>
      <c r="O1326" s="11"/>
      <c r="P1326" s="246" t="str">
        <f t="shared" si="193"/>
        <v>ITM_1296</v>
      </c>
      <c r="Q1326" s="191"/>
      <c r="R1326" s="1"/>
      <c r="S1326" s="1" t="str">
        <f t="shared" si="190"/>
        <v/>
      </c>
      <c r="T1326" s="1" t="str">
        <f>IF(ISNA(VLOOKUP(P1326,'NEW XEQM.c'!D:D,1,0)),"--",VLOOKUP(P1326,'NEW XEQM.c'!D:G,3,0))</f>
        <v>--</v>
      </c>
      <c r="U1326" s="1" t="s">
        <v>2075</v>
      </c>
      <c r="W1326" t="e">
        <f t="shared" si="189"/>
        <v>#VALUE!</v>
      </c>
    </row>
    <row r="1327" spans="1:23" s="209" customFormat="1">
      <c r="A1327" s="16" t="str">
        <f t="shared" si="187"/>
        <v/>
      </c>
      <c r="B1327" s="15">
        <f t="shared" si="188"/>
        <v>1296.01</v>
      </c>
      <c r="C1327" s="17" t="s">
        <v>2075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2075</v>
      </c>
      <c r="O1327" s="17"/>
      <c r="P1327" s="246" t="s">
        <v>2075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2075</v>
      </c>
      <c r="W1327" t="e">
        <f t="shared" si="189"/>
        <v>#VALUE!</v>
      </c>
    </row>
    <row r="1328" spans="1:23" s="209" customFormat="1">
      <c r="A1328" s="16" t="str">
        <f t="shared" si="187"/>
        <v/>
      </c>
      <c r="B1328" s="15">
        <f t="shared" si="188"/>
        <v>1296.02</v>
      </c>
      <c r="C1328" s="17" t="s">
        <v>2075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2075</v>
      </c>
      <c r="O1328" s="17"/>
      <c r="P1328" s="246" t="s">
        <v>2075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2075</v>
      </c>
      <c r="W1328" t="e">
        <f t="shared" si="189"/>
        <v>#VALUE!</v>
      </c>
    </row>
    <row r="1329" spans="1:23" s="209" customFormat="1">
      <c r="A1329" s="16" t="str">
        <f t="shared" si="187"/>
        <v/>
      </c>
      <c r="B1329" s="15">
        <f t="shared" si="188"/>
        <v>1296.03</v>
      </c>
      <c r="C1329" s="17" t="s">
        <v>2474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2075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2075</v>
      </c>
      <c r="W1329" t="e">
        <f t="shared" si="189"/>
        <v>#VALUE!</v>
      </c>
    </row>
    <row r="1330" spans="1:23">
      <c r="A1330" s="16">
        <f t="shared" si="187"/>
        <v>1330</v>
      </c>
      <c r="B1330" s="15">
        <f t="shared" si="188"/>
        <v>1297</v>
      </c>
      <c r="C1330" s="18" t="s">
        <v>3332</v>
      </c>
      <c r="D1330" s="18" t="s">
        <v>11</v>
      </c>
      <c r="E1330" s="23" t="s">
        <v>967</v>
      </c>
      <c r="F1330" s="23" t="s">
        <v>967</v>
      </c>
      <c r="G1330" s="44">
        <v>0</v>
      </c>
      <c r="H1330" s="44">
        <v>510</v>
      </c>
      <c r="I1330" s="92" t="s">
        <v>3</v>
      </c>
      <c r="J1330" s="23" t="s">
        <v>1275</v>
      </c>
      <c r="K1330" s="24" t="s">
        <v>3632</v>
      </c>
      <c r="L1330" s="22" t="s">
        <v>4263</v>
      </c>
      <c r="M1330" s="22" t="s">
        <v>4327</v>
      </c>
      <c r="N1330" s="22" t="s">
        <v>2075</v>
      </c>
      <c r="O1330" s="22"/>
      <c r="P1330" s="246" t="s">
        <v>1328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2075</v>
      </c>
      <c r="W1330" t="e">
        <f t="shared" si="189"/>
        <v>#VALUE!</v>
      </c>
    </row>
    <row r="1331" spans="1:23">
      <c r="A1331" s="16">
        <f t="shared" si="187"/>
        <v>1331</v>
      </c>
      <c r="B1331" s="15">
        <f t="shared" si="188"/>
        <v>1298</v>
      </c>
      <c r="C1331" s="18" t="s">
        <v>4087</v>
      </c>
      <c r="D1331" s="18" t="s">
        <v>3956</v>
      </c>
      <c r="E1331" s="23" t="s">
        <v>85</v>
      </c>
      <c r="F1331" s="23" t="s">
        <v>85</v>
      </c>
      <c r="G1331" s="99">
        <v>0</v>
      </c>
      <c r="H1331" s="99">
        <v>0</v>
      </c>
      <c r="I1331" s="130" t="s">
        <v>3</v>
      </c>
      <c r="J1331" s="23" t="s">
        <v>1275</v>
      </c>
      <c r="K1331" s="24" t="s">
        <v>3632</v>
      </c>
      <c r="L1331" s="22" t="s">
        <v>4263</v>
      </c>
      <c r="M1331" s="22" t="s">
        <v>4318</v>
      </c>
      <c r="N1331" s="22"/>
      <c r="O1331" s="22"/>
      <c r="P1331" s="246" t="s">
        <v>4088</v>
      </c>
      <c r="Q1331" s="191"/>
      <c r="R1331" s="1"/>
      <c r="S1331" s="1" t="str">
        <f t="shared" ref="S1331:S1342" si="194">IF(E1331=F1331,"","NOT EQUAL")</f>
        <v/>
      </c>
      <c r="T1331" s="1" t="str">
        <f>IF(ISNA(VLOOKUP(P1331,'NEW XEQM.c'!D:D,1,0)),"--",VLOOKUP(P1331,'NEW XEQM.c'!D:G,3,0))</f>
        <v>--</v>
      </c>
      <c r="U1331" s="1" t="s">
        <v>2075</v>
      </c>
      <c r="W1331" t="e">
        <f t="shared" si="189"/>
        <v>#VALUE!</v>
      </c>
    </row>
    <row r="1332" spans="1:23">
      <c r="A1332" s="16">
        <f t="shared" si="187"/>
        <v>1332</v>
      </c>
      <c r="B1332" s="15">
        <f t="shared" si="188"/>
        <v>1299</v>
      </c>
      <c r="C1332" s="18" t="s">
        <v>4087</v>
      </c>
      <c r="D1332" s="18" t="s">
        <v>3957</v>
      </c>
      <c r="E1332" s="23" t="s">
        <v>159</v>
      </c>
      <c r="F1332" s="23" t="s">
        <v>159</v>
      </c>
      <c r="G1332" s="99">
        <v>0</v>
      </c>
      <c r="H1332" s="99">
        <v>0</v>
      </c>
      <c r="I1332" s="130" t="s">
        <v>3</v>
      </c>
      <c r="J1332" s="23" t="s">
        <v>1275</v>
      </c>
      <c r="K1332" s="24" t="s">
        <v>3632</v>
      </c>
      <c r="L1332" s="22" t="s">
        <v>4263</v>
      </c>
      <c r="M1332" s="22" t="s">
        <v>4318</v>
      </c>
      <c r="N1332" s="22"/>
      <c r="O1332" s="22"/>
      <c r="P1332" s="246" t="s">
        <v>4089</v>
      </c>
      <c r="Q1332" s="191"/>
      <c r="R1332" s="1"/>
      <c r="S1332" s="1" t="str">
        <f t="shared" si="194"/>
        <v/>
      </c>
      <c r="T1332" s="1" t="str">
        <f>IF(ISNA(VLOOKUP(P1332,'NEW XEQM.c'!D:D,1,0)),"--",VLOOKUP(P1332,'NEW XEQM.c'!D:G,3,0))</f>
        <v>--</v>
      </c>
      <c r="U1332" s="1" t="s">
        <v>2075</v>
      </c>
      <c r="W1332" t="e">
        <f t="shared" si="189"/>
        <v>#VALUE!</v>
      </c>
    </row>
    <row r="1333" spans="1:23">
      <c r="A1333" s="16">
        <f t="shared" si="187"/>
        <v>1333</v>
      </c>
      <c r="B1333" s="15">
        <f t="shared" si="188"/>
        <v>1300</v>
      </c>
      <c r="C1333" s="18" t="s">
        <v>4087</v>
      </c>
      <c r="D1333" s="18" t="s">
        <v>3958</v>
      </c>
      <c r="E1333" s="23" t="s">
        <v>170</v>
      </c>
      <c r="F1333" s="23" t="s">
        <v>170</v>
      </c>
      <c r="G1333" s="99">
        <v>0</v>
      </c>
      <c r="H1333" s="99">
        <v>0</v>
      </c>
      <c r="I1333" s="130" t="s">
        <v>3</v>
      </c>
      <c r="J1333" s="23" t="s">
        <v>1275</v>
      </c>
      <c r="K1333" s="24" t="s">
        <v>3632</v>
      </c>
      <c r="L1333" s="22" t="s">
        <v>4263</v>
      </c>
      <c r="M1333" s="22" t="s">
        <v>4318</v>
      </c>
      <c r="N1333" s="22"/>
      <c r="O1333" s="22"/>
      <c r="P1333" s="246" t="s">
        <v>4090</v>
      </c>
      <c r="Q1333" s="191"/>
      <c r="R1333" s="1"/>
      <c r="S1333" s="1" t="str">
        <f t="shared" si="194"/>
        <v/>
      </c>
      <c r="T1333" s="1" t="str">
        <f>IF(ISNA(VLOOKUP(P1333,'NEW XEQM.c'!D:D,1,0)),"--",VLOOKUP(P1333,'NEW XEQM.c'!D:G,3,0))</f>
        <v>--</v>
      </c>
      <c r="U1333" s="1" t="s">
        <v>2075</v>
      </c>
      <c r="W1333" t="e">
        <f t="shared" si="189"/>
        <v>#VALUE!</v>
      </c>
    </row>
    <row r="1334" spans="1:23">
      <c r="A1334" s="16">
        <f t="shared" si="187"/>
        <v>1334</v>
      </c>
      <c r="B1334" s="15">
        <f t="shared" si="188"/>
        <v>1301</v>
      </c>
      <c r="C1334" s="18" t="s">
        <v>4087</v>
      </c>
      <c r="D1334" s="18" t="s">
        <v>3959</v>
      </c>
      <c r="E1334" s="23" t="s">
        <v>223</v>
      </c>
      <c r="F1334" s="23" t="s">
        <v>223</v>
      </c>
      <c r="G1334" s="99">
        <v>0</v>
      </c>
      <c r="H1334" s="99">
        <v>0</v>
      </c>
      <c r="I1334" s="130" t="s">
        <v>3</v>
      </c>
      <c r="J1334" s="23" t="s">
        <v>1275</v>
      </c>
      <c r="K1334" s="24" t="s">
        <v>3632</v>
      </c>
      <c r="L1334" s="22" t="s">
        <v>4263</v>
      </c>
      <c r="M1334" s="22" t="s">
        <v>4318</v>
      </c>
      <c r="N1334" s="22"/>
      <c r="O1334" s="22"/>
      <c r="P1334" s="246" t="s">
        <v>4091</v>
      </c>
      <c r="Q1334" s="191"/>
      <c r="R1334" s="1"/>
      <c r="S1334" s="1" t="str">
        <f t="shared" si="194"/>
        <v/>
      </c>
      <c r="T1334" s="1" t="str">
        <f>IF(ISNA(VLOOKUP(P1334,'NEW XEQM.c'!D:D,1,0)),"--",VLOOKUP(P1334,'NEW XEQM.c'!D:G,3,0))</f>
        <v>--</v>
      </c>
      <c r="U1334" s="1" t="s">
        <v>2075</v>
      </c>
      <c r="W1334" t="e">
        <f t="shared" si="189"/>
        <v>#VALUE!</v>
      </c>
    </row>
    <row r="1335" spans="1:23">
      <c r="A1335" s="16">
        <f t="shared" si="187"/>
        <v>1335</v>
      </c>
      <c r="B1335" s="15">
        <f t="shared" si="188"/>
        <v>1302</v>
      </c>
      <c r="C1335" s="18" t="s">
        <v>4087</v>
      </c>
      <c r="D1335" s="18" t="s">
        <v>3960</v>
      </c>
      <c r="E1335" s="23" t="s">
        <v>236</v>
      </c>
      <c r="F1335" s="23" t="s">
        <v>236</v>
      </c>
      <c r="G1335" s="99">
        <v>0</v>
      </c>
      <c r="H1335" s="99">
        <v>0</v>
      </c>
      <c r="I1335" s="130" t="s">
        <v>3</v>
      </c>
      <c r="J1335" s="23" t="s">
        <v>1275</v>
      </c>
      <c r="K1335" s="24" t="s">
        <v>3632</v>
      </c>
      <c r="L1335" s="22" t="s">
        <v>4263</v>
      </c>
      <c r="M1335" s="22" t="s">
        <v>4318</v>
      </c>
      <c r="N1335" s="22"/>
      <c r="O1335" s="22"/>
      <c r="P1335" s="246" t="s">
        <v>4092</v>
      </c>
      <c r="Q1335" s="191"/>
      <c r="R1335" s="1"/>
      <c r="S1335" s="1" t="str">
        <f t="shared" si="194"/>
        <v/>
      </c>
      <c r="T1335" s="1" t="str">
        <f>IF(ISNA(VLOOKUP(P1335,'NEW XEQM.c'!D:D,1,0)),"--",VLOOKUP(P1335,'NEW XEQM.c'!D:G,3,0))</f>
        <v>--</v>
      </c>
      <c r="U1335" s="1" t="s">
        <v>2075</v>
      </c>
      <c r="W1335" t="e">
        <f t="shared" si="189"/>
        <v>#VALUE!</v>
      </c>
    </row>
    <row r="1336" spans="1:23">
      <c r="A1336" s="16">
        <f t="shared" si="187"/>
        <v>1336</v>
      </c>
      <c r="B1336" s="15">
        <f t="shared" si="188"/>
        <v>1303</v>
      </c>
      <c r="C1336" s="18" t="s">
        <v>4087</v>
      </c>
      <c r="D1336" s="18" t="s">
        <v>3961</v>
      </c>
      <c r="E1336" s="23" t="s">
        <v>853</v>
      </c>
      <c r="F1336" s="23" t="s">
        <v>853</v>
      </c>
      <c r="G1336" s="28">
        <v>0</v>
      </c>
      <c r="H1336" s="28">
        <v>0</v>
      </c>
      <c r="I1336" s="130" t="s">
        <v>3</v>
      </c>
      <c r="J1336" s="23" t="s">
        <v>1275</v>
      </c>
      <c r="K1336" s="24" t="s">
        <v>3632</v>
      </c>
      <c r="L1336" s="22" t="s">
        <v>4263</v>
      </c>
      <c r="M1336" s="22" t="s">
        <v>4318</v>
      </c>
      <c r="N1336" s="22"/>
      <c r="O1336" s="22"/>
      <c r="P1336" s="246" t="s">
        <v>4093</v>
      </c>
      <c r="Q1336" s="191"/>
      <c r="R1336" s="1"/>
      <c r="S1336" s="1" t="str">
        <f t="shared" si="194"/>
        <v/>
      </c>
      <c r="T1336" s="1" t="str">
        <f>IF(ISNA(VLOOKUP(P1336,'NEW XEQM.c'!D:D,1,0)),"--",VLOOKUP(P1336,'NEW XEQM.c'!D:G,3,0))</f>
        <v>--</v>
      </c>
      <c r="U1336" s="1" t="s">
        <v>2075</v>
      </c>
      <c r="W1336" t="e">
        <f t="shared" si="189"/>
        <v>#VALUE!</v>
      </c>
    </row>
    <row r="1337" spans="1:23">
      <c r="A1337" s="16">
        <f t="shared" si="187"/>
        <v>1337</v>
      </c>
      <c r="B1337" s="15">
        <f t="shared" si="188"/>
        <v>1304</v>
      </c>
      <c r="C1337" s="18" t="s">
        <v>4087</v>
      </c>
      <c r="D1337" s="18" t="s">
        <v>3962</v>
      </c>
      <c r="E1337" s="23" t="s">
        <v>854</v>
      </c>
      <c r="F1337" s="23" t="s">
        <v>854</v>
      </c>
      <c r="G1337" s="28">
        <v>0</v>
      </c>
      <c r="H1337" s="28">
        <v>0</v>
      </c>
      <c r="I1337" s="130" t="s">
        <v>3</v>
      </c>
      <c r="J1337" s="23" t="s">
        <v>1275</v>
      </c>
      <c r="K1337" s="24" t="s">
        <v>3632</v>
      </c>
      <c r="L1337" s="22" t="s">
        <v>4263</v>
      </c>
      <c r="M1337" s="22" t="s">
        <v>4318</v>
      </c>
      <c r="N1337" s="22"/>
      <c r="O1337" s="22"/>
      <c r="P1337" s="246" t="s">
        <v>4094</v>
      </c>
      <c r="Q1337" s="191"/>
      <c r="R1337" s="1"/>
      <c r="S1337" s="1" t="str">
        <f t="shared" si="194"/>
        <v/>
      </c>
      <c r="T1337" s="1" t="str">
        <f>IF(ISNA(VLOOKUP(P1337,'NEW XEQM.c'!D:D,1,0)),"--",VLOOKUP(P1337,'NEW XEQM.c'!D:G,3,0))</f>
        <v>--</v>
      </c>
      <c r="U1337" s="1" t="s">
        <v>2075</v>
      </c>
      <c r="W1337" t="e">
        <f t="shared" si="189"/>
        <v>#VALUE!</v>
      </c>
    </row>
    <row r="1338" spans="1:23">
      <c r="A1338" s="16">
        <f t="shared" si="187"/>
        <v>1338</v>
      </c>
      <c r="B1338" s="15">
        <f t="shared" si="188"/>
        <v>1305</v>
      </c>
      <c r="C1338" s="18" t="s">
        <v>4087</v>
      </c>
      <c r="D1338" s="18" t="s">
        <v>3963</v>
      </c>
      <c r="E1338" s="23" t="s">
        <v>855</v>
      </c>
      <c r="F1338" s="23" t="s">
        <v>855</v>
      </c>
      <c r="G1338" s="28">
        <v>0</v>
      </c>
      <c r="H1338" s="28">
        <v>0</v>
      </c>
      <c r="I1338" s="130" t="s">
        <v>3</v>
      </c>
      <c r="J1338" s="23" t="s">
        <v>1275</v>
      </c>
      <c r="K1338" s="24" t="s">
        <v>3632</v>
      </c>
      <c r="L1338" s="22" t="s">
        <v>4263</v>
      </c>
      <c r="M1338" s="22" t="s">
        <v>4318</v>
      </c>
      <c r="N1338" s="22"/>
      <c r="O1338" s="22"/>
      <c r="P1338" s="246" t="s">
        <v>4095</v>
      </c>
      <c r="Q1338" s="191"/>
      <c r="R1338" s="1"/>
      <c r="S1338" s="1" t="str">
        <f t="shared" si="194"/>
        <v/>
      </c>
      <c r="T1338" s="1" t="str">
        <f>IF(ISNA(VLOOKUP(P1338,'NEW XEQM.c'!D:D,1,0)),"--",VLOOKUP(P1338,'NEW XEQM.c'!D:G,3,0))</f>
        <v>--</v>
      </c>
      <c r="U1338" s="1" t="s">
        <v>2075</v>
      </c>
      <c r="W1338" t="e">
        <f t="shared" si="189"/>
        <v>#VALUE!</v>
      </c>
    </row>
    <row r="1339" spans="1:23">
      <c r="A1339" s="16">
        <f t="shared" si="187"/>
        <v>1339</v>
      </c>
      <c r="B1339" s="15">
        <f t="shared" si="188"/>
        <v>1306</v>
      </c>
      <c r="C1339" s="18" t="s">
        <v>4087</v>
      </c>
      <c r="D1339" s="18" t="s">
        <v>3964</v>
      </c>
      <c r="E1339" s="23" t="s">
        <v>856</v>
      </c>
      <c r="F1339" s="23" t="s">
        <v>856</v>
      </c>
      <c r="G1339" s="28">
        <v>0</v>
      </c>
      <c r="H1339" s="28">
        <v>0</v>
      </c>
      <c r="I1339" s="130" t="s">
        <v>3</v>
      </c>
      <c r="J1339" s="23" t="s">
        <v>1275</v>
      </c>
      <c r="K1339" s="24" t="s">
        <v>3632</v>
      </c>
      <c r="L1339" s="22" t="s">
        <v>4263</v>
      </c>
      <c r="M1339" s="22" t="s">
        <v>4318</v>
      </c>
      <c r="N1339" s="22"/>
      <c r="O1339" s="22"/>
      <c r="P1339" s="246" t="s">
        <v>4096</v>
      </c>
      <c r="Q1339" s="191"/>
      <c r="R1339" s="1"/>
      <c r="S1339" s="1" t="str">
        <f t="shared" si="194"/>
        <v/>
      </c>
      <c r="T1339" s="1" t="str">
        <f>IF(ISNA(VLOOKUP(P1339,'NEW XEQM.c'!D:D,1,0)),"--",VLOOKUP(P1339,'NEW XEQM.c'!D:G,3,0))</f>
        <v>--</v>
      </c>
      <c r="U1339" s="1" t="s">
        <v>2075</v>
      </c>
      <c r="W1339" t="e">
        <f t="shared" si="189"/>
        <v>#VALUE!</v>
      </c>
    </row>
    <row r="1340" spans="1:23">
      <c r="A1340" s="16">
        <f t="shared" si="187"/>
        <v>1340</v>
      </c>
      <c r="B1340" s="15">
        <f t="shared" si="188"/>
        <v>1307</v>
      </c>
      <c r="C1340" s="18" t="s">
        <v>4087</v>
      </c>
      <c r="D1340" s="18" t="s">
        <v>3965</v>
      </c>
      <c r="E1340" s="23" t="s">
        <v>1254</v>
      </c>
      <c r="F1340" s="23" t="s">
        <v>1254</v>
      </c>
      <c r="G1340" s="28">
        <v>0</v>
      </c>
      <c r="H1340" s="28">
        <v>0</v>
      </c>
      <c r="I1340" s="130" t="s">
        <v>3</v>
      </c>
      <c r="J1340" s="23" t="s">
        <v>1275</v>
      </c>
      <c r="K1340" s="24" t="s">
        <v>3632</v>
      </c>
      <c r="L1340" s="22" t="s">
        <v>4263</v>
      </c>
      <c r="M1340" s="22" t="s">
        <v>4318</v>
      </c>
      <c r="N1340" s="22"/>
      <c r="O1340" s="22"/>
      <c r="P1340" s="246" t="s">
        <v>4097</v>
      </c>
      <c r="Q1340" s="191"/>
      <c r="R1340" s="1"/>
      <c r="S1340" s="1" t="str">
        <f t="shared" si="194"/>
        <v/>
      </c>
      <c r="T1340" s="1" t="str">
        <f>IF(ISNA(VLOOKUP(P1340,'NEW XEQM.c'!D:D,1,0)),"--",VLOOKUP(P1340,'NEW XEQM.c'!D:G,3,0))</f>
        <v>--</v>
      </c>
      <c r="U1340" s="1" t="s">
        <v>2075</v>
      </c>
      <c r="W1340" t="e">
        <f t="shared" si="189"/>
        <v>#VALUE!</v>
      </c>
    </row>
    <row r="1341" spans="1:23">
      <c r="A1341" s="16">
        <f t="shared" si="187"/>
        <v>1341</v>
      </c>
      <c r="B1341" s="15">
        <f t="shared" si="188"/>
        <v>1308</v>
      </c>
      <c r="C1341" s="103" t="s">
        <v>4086</v>
      </c>
      <c r="D1341" s="103" t="s">
        <v>3753</v>
      </c>
      <c r="E1341" s="122" t="s">
        <v>4735</v>
      </c>
      <c r="F1341" s="122" t="s">
        <v>4735</v>
      </c>
      <c r="G1341" s="104">
        <v>0</v>
      </c>
      <c r="H1341" s="104">
        <v>0</v>
      </c>
      <c r="I1341" s="196" t="s">
        <v>3</v>
      </c>
      <c r="J1341" s="105" t="s">
        <v>1276</v>
      </c>
      <c r="K1341" s="106" t="s">
        <v>3528</v>
      </c>
      <c r="L1341" s="107" t="s">
        <v>4263</v>
      </c>
      <c r="M1341" s="22" t="s">
        <v>4318</v>
      </c>
      <c r="N1341" s="22"/>
      <c r="O1341" s="107"/>
      <c r="P1341" s="246" t="s">
        <v>4734</v>
      </c>
      <c r="Q1341" s="191"/>
      <c r="R1341" s="1"/>
      <c r="S1341" s="1" t="str">
        <f t="shared" si="194"/>
        <v/>
      </c>
      <c r="T1341" s="1" t="str">
        <f>IF(ISNA(VLOOKUP(P1341,'NEW XEQM.c'!D:D,1,0)),"--",VLOOKUP(P1341,'NEW XEQM.c'!D:G,3,0))</f>
        <v>--</v>
      </c>
      <c r="U1341" s="1" t="s">
        <v>2075</v>
      </c>
      <c r="W1341" t="e">
        <f t="shared" si="189"/>
        <v>#VALUE!</v>
      </c>
    </row>
    <row r="1342" spans="1:23">
      <c r="A1342" s="16">
        <f t="shared" si="187"/>
        <v>1342</v>
      </c>
      <c r="B1342" s="15">
        <f t="shared" si="188"/>
        <v>1309</v>
      </c>
      <c r="C1342" s="18" t="s">
        <v>4086</v>
      </c>
      <c r="D1342" s="18" t="s">
        <v>3686</v>
      </c>
      <c r="E1342" s="23" t="s">
        <v>4084</v>
      </c>
      <c r="F1342" s="23" t="s">
        <v>4084</v>
      </c>
      <c r="G1342" s="28">
        <v>0</v>
      </c>
      <c r="H1342" s="28">
        <v>0</v>
      </c>
      <c r="I1342" s="130" t="s">
        <v>3</v>
      </c>
      <c r="J1342" s="23" t="s">
        <v>1275</v>
      </c>
      <c r="K1342" s="24" t="s">
        <v>3632</v>
      </c>
      <c r="L1342" s="22" t="s">
        <v>4263</v>
      </c>
      <c r="M1342" s="22" t="s">
        <v>4318</v>
      </c>
      <c r="N1342" s="22"/>
      <c r="O1342" s="22"/>
      <c r="P1342" s="246" t="s">
        <v>4085</v>
      </c>
      <c r="Q1342" s="191"/>
      <c r="R1342" s="1"/>
      <c r="S1342" s="1" t="str">
        <f t="shared" si="194"/>
        <v/>
      </c>
      <c r="T1342" s="1" t="str">
        <f>IF(ISNA(VLOOKUP(P1342,'NEW XEQM.c'!D:D,1,0)),"--",VLOOKUP(P1342,'NEW XEQM.c'!D:G,3,0))</f>
        <v>--</v>
      </c>
      <c r="U1342" s="1" t="s">
        <v>2075</v>
      </c>
      <c r="W1342" t="e">
        <f t="shared" si="189"/>
        <v>#VALUE!</v>
      </c>
    </row>
    <row r="1343" spans="1:23">
      <c r="A1343" s="16">
        <f t="shared" ref="A1343:A1404" si="195">IF(B1343=INT(B1343),ROW(),"")</f>
        <v>1343</v>
      </c>
      <c r="B1343" s="15">
        <f t="shared" si="188"/>
        <v>1310</v>
      </c>
      <c r="C1343" s="54" t="s">
        <v>3514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1275</v>
      </c>
      <c r="K1343" s="57" t="s">
        <v>3528</v>
      </c>
      <c r="L1343" s="11" t="s">
        <v>4263</v>
      </c>
      <c r="M1343" s="22" t="s">
        <v>4320</v>
      </c>
      <c r="N1343" s="22" t="s">
        <v>2075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2075</v>
      </c>
      <c r="W1343" t="e">
        <f t="shared" si="189"/>
        <v>#VALUE!</v>
      </c>
    </row>
    <row r="1344" spans="1:23">
      <c r="A1344" s="16">
        <f t="shared" si="195"/>
        <v>1344</v>
      </c>
      <c r="B1344" s="15">
        <f t="shared" si="188"/>
        <v>1311</v>
      </c>
      <c r="C1344" s="54" t="s">
        <v>3514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1275</v>
      </c>
      <c r="K1344" s="57" t="s">
        <v>3528</v>
      </c>
      <c r="L1344" s="11" t="s">
        <v>4263</v>
      </c>
      <c r="M1344" s="22" t="s">
        <v>4320</v>
      </c>
      <c r="N1344" s="22" t="s">
        <v>2075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2075</v>
      </c>
      <c r="W1344" t="e">
        <f t="shared" si="189"/>
        <v>#VALUE!</v>
      </c>
    </row>
    <row r="1345" spans="1:23">
      <c r="A1345" s="16">
        <f t="shared" si="195"/>
        <v>1345</v>
      </c>
      <c r="B1345" s="15">
        <f t="shared" si="188"/>
        <v>1312</v>
      </c>
      <c r="C1345" s="54" t="s">
        <v>3514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1275</v>
      </c>
      <c r="K1345" s="57" t="s">
        <v>3528</v>
      </c>
      <c r="L1345" s="11" t="s">
        <v>4263</v>
      </c>
      <c r="M1345" s="22" t="s">
        <v>4320</v>
      </c>
      <c r="N1345" s="22" t="s">
        <v>2075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2075</v>
      </c>
      <c r="W1345" t="e">
        <f t="shared" si="189"/>
        <v>#VALUE!</v>
      </c>
    </row>
    <row r="1346" spans="1:23" s="209" customFormat="1">
      <c r="A1346" s="16" t="str">
        <f t="shared" si="195"/>
        <v/>
      </c>
      <c r="B1346" s="15">
        <f t="shared" si="188"/>
        <v>1312.01</v>
      </c>
      <c r="C1346" s="17" t="s">
        <v>2075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2075</v>
      </c>
      <c r="O1346" s="17"/>
      <c r="P1346" s="246" t="s">
        <v>2075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2075</v>
      </c>
      <c r="W1346" t="e">
        <f t="shared" si="189"/>
        <v>#VALUE!</v>
      </c>
    </row>
    <row r="1347" spans="1:23" s="209" customFormat="1">
      <c r="A1347" s="16" t="str">
        <f t="shared" si="195"/>
        <v/>
      </c>
      <c r="B1347" s="15">
        <f t="shared" si="188"/>
        <v>1312.02</v>
      </c>
      <c r="C1347" s="17" t="s">
        <v>2075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2075</v>
      </c>
      <c r="O1347" s="17"/>
      <c r="P1347" s="246" t="s">
        <v>2075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2075</v>
      </c>
      <c r="W1347" t="e">
        <f t="shared" si="189"/>
        <v>#VALUE!</v>
      </c>
    </row>
    <row r="1348" spans="1:23" s="209" customFormat="1">
      <c r="A1348" s="16" t="str">
        <f t="shared" si="195"/>
        <v/>
      </c>
      <c r="B1348" s="15">
        <f t="shared" ref="B1348:B1411" si="196">IF(AND(MID(C1348,2,1)&lt;&gt;"/",MID(C1348,1,1)="/"),INT(B1347)+1,B1347+0.01)</f>
        <v>1312.03</v>
      </c>
      <c r="C1348" s="17" t="s">
        <v>2475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2075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2075</v>
      </c>
      <c r="W1348" t="e">
        <f t="shared" si="189"/>
        <v>#VALUE!</v>
      </c>
    </row>
    <row r="1349" spans="1:23">
      <c r="A1349" s="16">
        <f t="shared" si="195"/>
        <v>1349</v>
      </c>
      <c r="B1349" s="15">
        <f t="shared" si="196"/>
        <v>1313</v>
      </c>
      <c r="C1349" s="18" t="s">
        <v>3514</v>
      </c>
      <c r="D1349" s="18" t="s">
        <v>7</v>
      </c>
      <c r="E1349" s="23" t="s">
        <v>955</v>
      </c>
      <c r="F1349" s="23" t="s">
        <v>955</v>
      </c>
      <c r="G1349" s="44">
        <v>0</v>
      </c>
      <c r="H1349" s="44">
        <v>0</v>
      </c>
      <c r="I1349" s="96" t="s">
        <v>15</v>
      </c>
      <c r="J1349" s="23" t="s">
        <v>1276</v>
      </c>
      <c r="K1349" s="24" t="s">
        <v>3528</v>
      </c>
      <c r="L1349" s="22" t="s">
        <v>4263</v>
      </c>
      <c r="M1349" s="22" t="s">
        <v>4320</v>
      </c>
      <c r="N1349" s="22" t="s">
        <v>2075</v>
      </c>
      <c r="O1349" s="22"/>
      <c r="P1349" s="246" t="s">
        <v>1303</v>
      </c>
      <c r="Q1349" s="191"/>
      <c r="R1349" s="1"/>
      <c r="S1349" s="1" t="str">
        <f t="shared" ref="S1349:S1380" si="197">IF(E1349=F1349,"","NOT EQUAL")</f>
        <v/>
      </c>
      <c r="T1349" s="1" t="str">
        <f>IF(ISNA(VLOOKUP(P1349,'NEW XEQM.c'!D:D,1,0)),"--",VLOOKUP(P1349,'NEW XEQM.c'!D:G,3,0))</f>
        <v>--</v>
      </c>
      <c r="U1349" s="1" t="s">
        <v>2075</v>
      </c>
      <c r="W1349" t="e">
        <f t="shared" ref="W1349:W1412" si="198">SUBSTITUTE(IF(AND(T1349="--",FIND("STD",E1349),FIND("fn",C1349)&gt;0,FIND("ITM_",P1349),I1349="CAT_FNCT"),E1349,""),"""","")</f>
        <v>#VALUE!</v>
      </c>
    </row>
    <row r="1350" spans="1:23">
      <c r="A1350" s="16">
        <f t="shared" si="195"/>
        <v>1350</v>
      </c>
      <c r="B1350" s="15">
        <f t="shared" si="196"/>
        <v>1314</v>
      </c>
      <c r="C1350" s="18" t="s">
        <v>3514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1276</v>
      </c>
      <c r="K1350" s="24" t="s">
        <v>3528</v>
      </c>
      <c r="L1350" s="22" t="s">
        <v>4263</v>
      </c>
      <c r="M1350" s="22" t="s">
        <v>4320</v>
      </c>
      <c r="N1350" s="22" t="s">
        <v>2075</v>
      </c>
      <c r="O1350" s="22"/>
      <c r="P1350" s="246" t="s">
        <v>1309</v>
      </c>
      <c r="Q1350" s="191"/>
      <c r="R1350" s="1"/>
      <c r="S1350" s="1" t="str">
        <f t="shared" si="197"/>
        <v/>
      </c>
      <c r="T1350" s="1" t="str">
        <f>IF(ISNA(VLOOKUP(P1350,'NEW XEQM.c'!D:D,1,0)),"--",VLOOKUP(P1350,'NEW XEQM.c'!D:G,3,0))</f>
        <v>--</v>
      </c>
      <c r="U1350" s="1" t="s">
        <v>2075</v>
      </c>
      <c r="W1350" t="e">
        <f t="shared" si="198"/>
        <v>#VALUE!</v>
      </c>
    </row>
    <row r="1351" spans="1:23">
      <c r="A1351" s="16">
        <f t="shared" si="195"/>
        <v>1351</v>
      </c>
      <c r="B1351" s="15">
        <f t="shared" si="196"/>
        <v>1315</v>
      </c>
      <c r="C1351" s="18" t="s">
        <v>3514</v>
      </c>
      <c r="D1351" s="18" t="s">
        <v>7</v>
      </c>
      <c r="E1351" s="23" t="s">
        <v>4996</v>
      </c>
      <c r="F1351" s="23" t="s">
        <v>4996</v>
      </c>
      <c r="G1351" s="99">
        <v>0</v>
      </c>
      <c r="H1351" s="99">
        <v>0</v>
      </c>
      <c r="I1351" s="96" t="s">
        <v>15</v>
      </c>
      <c r="J1351" s="23" t="s">
        <v>1276</v>
      </c>
      <c r="K1351" s="24" t="s">
        <v>3528</v>
      </c>
      <c r="L1351" s="22" t="s">
        <v>4263</v>
      </c>
      <c r="M1351" s="22" t="s">
        <v>4320</v>
      </c>
      <c r="N1351" s="22" t="s">
        <v>2075</v>
      </c>
      <c r="O1351" s="22"/>
      <c r="P1351" s="246" t="s">
        <v>2115</v>
      </c>
      <c r="Q1351" s="191"/>
      <c r="R1351" s="1"/>
      <c r="S1351" s="1" t="str">
        <f t="shared" si="197"/>
        <v/>
      </c>
      <c r="T1351" s="1" t="str">
        <f>IF(ISNA(VLOOKUP(P1351,'NEW XEQM.c'!D:D,1,0)),"--",VLOOKUP(P1351,'NEW XEQM.c'!D:G,3,0))</f>
        <v>--</v>
      </c>
      <c r="U1351" s="1" t="s">
        <v>2075</v>
      </c>
      <c r="W1351" t="e">
        <f t="shared" si="198"/>
        <v>#VALUE!</v>
      </c>
    </row>
    <row r="1352" spans="1:23">
      <c r="A1352" s="16">
        <f t="shared" si="195"/>
        <v>1352</v>
      </c>
      <c r="B1352" s="15">
        <f t="shared" si="196"/>
        <v>1316</v>
      </c>
      <c r="C1352" s="18" t="s">
        <v>3514</v>
      </c>
      <c r="D1352" s="26" t="s">
        <v>2561</v>
      </c>
      <c r="E1352" s="78" t="s">
        <v>2081</v>
      </c>
      <c r="F1352" s="78" t="s">
        <v>2081</v>
      </c>
      <c r="G1352" s="99">
        <v>0</v>
      </c>
      <c r="H1352" s="99">
        <v>0</v>
      </c>
      <c r="I1352" s="96" t="s">
        <v>15</v>
      </c>
      <c r="J1352" s="23" t="s">
        <v>1276</v>
      </c>
      <c r="K1352" s="24" t="s">
        <v>3528</v>
      </c>
      <c r="L1352" s="22" t="s">
        <v>4263</v>
      </c>
      <c r="M1352" s="22" t="s">
        <v>4320</v>
      </c>
      <c r="N1352" s="22" t="s">
        <v>2075</v>
      </c>
      <c r="O1352" s="22"/>
      <c r="P1352" s="246" t="s">
        <v>1320</v>
      </c>
      <c r="Q1352" s="191"/>
      <c r="R1352" s="1"/>
      <c r="S1352" s="1" t="str">
        <f t="shared" si="197"/>
        <v/>
      </c>
      <c r="T1352" s="1" t="str">
        <f>IF(ISNA(VLOOKUP(P1352,'NEW XEQM.c'!D:D,1,0)),"--",VLOOKUP(P1352,'NEW XEQM.c'!D:G,3,0))</f>
        <v>--</v>
      </c>
      <c r="U1352" s="1" t="s">
        <v>2075</v>
      </c>
      <c r="W1352" t="e">
        <f t="shared" si="198"/>
        <v>#VALUE!</v>
      </c>
    </row>
    <row r="1353" spans="1:23">
      <c r="A1353" s="16">
        <f t="shared" si="195"/>
        <v>1353</v>
      </c>
      <c r="B1353" s="15">
        <f t="shared" si="196"/>
        <v>1317</v>
      </c>
      <c r="C1353" s="18" t="s">
        <v>3514</v>
      </c>
      <c r="D1353" s="26" t="s">
        <v>2561</v>
      </c>
      <c r="E1353" s="42" t="s">
        <v>4382</v>
      </c>
      <c r="F1353" s="42" t="s">
        <v>4382</v>
      </c>
      <c r="G1353" s="99">
        <v>0</v>
      </c>
      <c r="H1353" s="99">
        <v>0</v>
      </c>
      <c r="I1353" s="96" t="s">
        <v>15</v>
      </c>
      <c r="J1353" s="23" t="s">
        <v>1276</v>
      </c>
      <c r="K1353" s="24" t="s">
        <v>3528</v>
      </c>
      <c r="L1353" s="22" t="s">
        <v>4263</v>
      </c>
      <c r="M1353" s="22" t="s">
        <v>4320</v>
      </c>
      <c r="N1353" s="22" t="s">
        <v>2075</v>
      </c>
      <c r="O1353" s="22"/>
      <c r="P1353" s="246" t="s">
        <v>1334</v>
      </c>
      <c r="Q1353" s="191"/>
      <c r="R1353" s="1"/>
      <c r="S1353" s="1" t="str">
        <f t="shared" si="197"/>
        <v/>
      </c>
      <c r="T1353" s="1" t="str">
        <f>IF(ISNA(VLOOKUP(P1353,'NEW XEQM.c'!D:D,1,0)),"--",VLOOKUP(P1353,'NEW XEQM.c'!D:G,3,0))</f>
        <v>--</v>
      </c>
      <c r="U1353" s="1" t="s">
        <v>2075</v>
      </c>
      <c r="W1353" t="e">
        <f t="shared" si="198"/>
        <v>#VALUE!</v>
      </c>
    </row>
    <row r="1354" spans="1:23">
      <c r="A1354" s="16">
        <f t="shared" si="195"/>
        <v>1354</v>
      </c>
      <c r="B1354" s="15">
        <f t="shared" si="196"/>
        <v>1318</v>
      </c>
      <c r="C1354" s="18" t="s">
        <v>3514</v>
      </c>
      <c r="D1354" s="26" t="s">
        <v>2561</v>
      </c>
      <c r="E1354" s="78" t="s">
        <v>974</v>
      </c>
      <c r="F1354" s="78" t="s">
        <v>975</v>
      </c>
      <c r="G1354" s="99">
        <v>0</v>
      </c>
      <c r="H1354" s="99">
        <v>0</v>
      </c>
      <c r="I1354" s="96" t="s">
        <v>15</v>
      </c>
      <c r="J1354" s="23" t="s">
        <v>1276</v>
      </c>
      <c r="K1354" s="24" t="s">
        <v>3528</v>
      </c>
      <c r="L1354" s="22" t="s">
        <v>4263</v>
      </c>
      <c r="M1354" s="22" t="s">
        <v>4320</v>
      </c>
      <c r="N1354" s="22" t="s">
        <v>2075</v>
      </c>
      <c r="O1354" s="18" t="s">
        <v>1283</v>
      </c>
      <c r="P1354" s="246" t="s">
        <v>1344</v>
      </c>
      <c r="Q1354" s="191"/>
      <c r="R1354" s="1"/>
      <c r="S1354" s="1" t="str">
        <f t="shared" si="197"/>
        <v>NOT EQUAL</v>
      </c>
      <c r="T1354" s="1" t="str">
        <f>IF(ISNA(VLOOKUP(P1354,'NEW XEQM.c'!D:D,1,0)),"--",VLOOKUP(P1354,'NEW XEQM.c'!D:G,3,0))</f>
        <v>--</v>
      </c>
      <c r="U1354" s="1" t="s">
        <v>2075</v>
      </c>
      <c r="W1354" t="e">
        <f t="shared" si="198"/>
        <v>#VALUE!</v>
      </c>
    </row>
    <row r="1355" spans="1:23">
      <c r="A1355" s="16">
        <f t="shared" si="195"/>
        <v>1355</v>
      </c>
      <c r="B1355" s="15">
        <f t="shared" si="196"/>
        <v>1319</v>
      </c>
      <c r="C1355" s="18" t="s">
        <v>3514</v>
      </c>
      <c r="D1355" s="18" t="s">
        <v>7</v>
      </c>
      <c r="E1355" s="78" t="s">
        <v>978</v>
      </c>
      <c r="F1355" s="78" t="s">
        <v>978</v>
      </c>
      <c r="G1355" s="99">
        <v>0</v>
      </c>
      <c r="H1355" s="99">
        <v>0</v>
      </c>
      <c r="I1355" s="96" t="s">
        <v>15</v>
      </c>
      <c r="J1355" s="23" t="s">
        <v>1276</v>
      </c>
      <c r="K1355" s="24" t="s">
        <v>3528</v>
      </c>
      <c r="L1355" s="22" t="s">
        <v>4263</v>
      </c>
      <c r="M1355" s="22" t="s">
        <v>4320</v>
      </c>
      <c r="N1355" s="22" t="s">
        <v>2075</v>
      </c>
      <c r="O1355" s="22"/>
      <c r="P1355" s="246" t="s">
        <v>1353</v>
      </c>
      <c r="Q1355" s="191"/>
      <c r="R1355" s="1"/>
      <c r="S1355" s="1" t="str">
        <f t="shared" si="197"/>
        <v/>
      </c>
      <c r="T1355" s="1" t="str">
        <f>IF(ISNA(VLOOKUP(P1355,'NEW XEQM.c'!D:D,1,0)),"--",VLOOKUP(P1355,'NEW XEQM.c'!D:G,3,0))</f>
        <v>--</v>
      </c>
      <c r="U1355" s="1" t="s">
        <v>2075</v>
      </c>
      <c r="W1355" t="e">
        <f t="shared" si="198"/>
        <v>#VALUE!</v>
      </c>
    </row>
    <row r="1356" spans="1:23">
      <c r="A1356" s="16">
        <f t="shared" si="195"/>
        <v>1356</v>
      </c>
      <c r="B1356" s="15">
        <f t="shared" si="196"/>
        <v>1320</v>
      </c>
      <c r="C1356" s="18" t="s">
        <v>3514</v>
      </c>
      <c r="D1356" s="18" t="s">
        <v>7</v>
      </c>
      <c r="E1356" s="78" t="s">
        <v>982</v>
      </c>
      <c r="F1356" s="78" t="s">
        <v>982</v>
      </c>
      <c r="G1356" s="99">
        <v>0</v>
      </c>
      <c r="H1356" s="99">
        <v>0</v>
      </c>
      <c r="I1356" s="96" t="s">
        <v>15</v>
      </c>
      <c r="J1356" s="23" t="s">
        <v>1276</v>
      </c>
      <c r="K1356" s="24" t="s">
        <v>3528</v>
      </c>
      <c r="L1356" s="22" t="s">
        <v>4263</v>
      </c>
      <c r="M1356" s="22" t="s">
        <v>4320</v>
      </c>
      <c r="N1356" s="22" t="s">
        <v>2075</v>
      </c>
      <c r="O1356" s="22"/>
      <c r="P1356" s="246" t="s">
        <v>1357</v>
      </c>
      <c r="Q1356" s="191"/>
      <c r="R1356" s="1"/>
      <c r="S1356" s="1" t="str">
        <f t="shared" si="197"/>
        <v/>
      </c>
      <c r="T1356" s="1" t="str">
        <f>IF(ISNA(VLOOKUP(P1356,'NEW XEQM.c'!D:D,1,0)),"--",VLOOKUP(P1356,'NEW XEQM.c'!D:G,3,0))</f>
        <v>--</v>
      </c>
      <c r="U1356" s="1" t="s">
        <v>2075</v>
      </c>
      <c r="W1356" t="e">
        <f t="shared" si="198"/>
        <v>#VALUE!</v>
      </c>
    </row>
    <row r="1357" spans="1:23">
      <c r="A1357" s="16">
        <f t="shared" si="195"/>
        <v>1357</v>
      </c>
      <c r="B1357" s="15">
        <f t="shared" si="196"/>
        <v>1321</v>
      </c>
      <c r="C1357" s="18" t="s">
        <v>3514</v>
      </c>
      <c r="D1357" s="18" t="s">
        <v>7</v>
      </c>
      <c r="E1357" s="78" t="s">
        <v>986</v>
      </c>
      <c r="F1357" s="78" t="s">
        <v>986</v>
      </c>
      <c r="G1357" s="99">
        <v>0</v>
      </c>
      <c r="H1357" s="99">
        <v>0</v>
      </c>
      <c r="I1357" s="96" t="s">
        <v>15</v>
      </c>
      <c r="J1357" s="23" t="s">
        <v>1276</v>
      </c>
      <c r="K1357" s="24" t="s">
        <v>3528</v>
      </c>
      <c r="L1357" s="22" t="s">
        <v>4263</v>
      </c>
      <c r="M1357" s="22" t="s">
        <v>4320</v>
      </c>
      <c r="N1357" s="22" t="s">
        <v>2075</v>
      </c>
      <c r="O1357" s="22"/>
      <c r="P1357" s="246" t="s">
        <v>1364</v>
      </c>
      <c r="Q1357" s="191"/>
      <c r="R1357" s="1"/>
      <c r="S1357" s="1" t="str">
        <f t="shared" si="197"/>
        <v/>
      </c>
      <c r="T1357" s="1" t="str">
        <f>IF(ISNA(VLOOKUP(P1357,'NEW XEQM.c'!D:D,1,0)),"--",VLOOKUP(P1357,'NEW XEQM.c'!D:G,3,0))</f>
        <v>--</v>
      </c>
      <c r="U1357" s="1" t="s">
        <v>2075</v>
      </c>
      <c r="W1357" t="e">
        <f t="shared" si="198"/>
        <v>#VALUE!</v>
      </c>
    </row>
    <row r="1358" spans="1:23">
      <c r="A1358" s="16">
        <f t="shared" si="195"/>
        <v>1358</v>
      </c>
      <c r="B1358" s="15">
        <f t="shared" si="196"/>
        <v>1322</v>
      </c>
      <c r="C1358" s="18" t="s">
        <v>3514</v>
      </c>
      <c r="D1358" s="26" t="s">
        <v>2561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1276</v>
      </c>
      <c r="K1358" s="24" t="s">
        <v>3528</v>
      </c>
      <c r="L1358" s="22" t="s">
        <v>4263</v>
      </c>
      <c r="M1358" s="22" t="s">
        <v>4320</v>
      </c>
      <c r="N1358" s="22" t="s">
        <v>2075</v>
      </c>
      <c r="O1358" s="18" t="s">
        <v>2123</v>
      </c>
      <c r="P1358" s="246" t="s">
        <v>2121</v>
      </c>
      <c r="Q1358" s="191"/>
      <c r="R1358" s="1"/>
      <c r="S1358" s="1" t="str">
        <f t="shared" si="197"/>
        <v/>
      </c>
      <c r="T1358" s="1" t="str">
        <f>IF(ISNA(VLOOKUP(P1358,'NEW XEQM.c'!D:D,1,0)),"--",VLOOKUP(P1358,'NEW XEQM.c'!D:G,3,0))</f>
        <v>--</v>
      </c>
      <c r="U1358" s="1" t="s">
        <v>2075</v>
      </c>
      <c r="W1358" t="e">
        <f t="shared" si="198"/>
        <v>#VALUE!</v>
      </c>
    </row>
    <row r="1359" spans="1:23">
      <c r="A1359" s="16">
        <f t="shared" si="195"/>
        <v>1359</v>
      </c>
      <c r="B1359" s="15">
        <f t="shared" si="196"/>
        <v>1323</v>
      </c>
      <c r="C1359" s="18" t="s">
        <v>3514</v>
      </c>
      <c r="D1359" s="18" t="s">
        <v>7</v>
      </c>
      <c r="E1359" s="78" t="s">
        <v>995</v>
      </c>
      <c r="F1359" s="78" t="s">
        <v>995</v>
      </c>
      <c r="G1359" s="99">
        <v>0</v>
      </c>
      <c r="H1359" s="99">
        <v>0</v>
      </c>
      <c r="I1359" s="96" t="s">
        <v>15</v>
      </c>
      <c r="J1359" s="23" t="s">
        <v>1276</v>
      </c>
      <c r="K1359" s="24" t="s">
        <v>3528</v>
      </c>
      <c r="L1359" s="22" t="s">
        <v>4263</v>
      </c>
      <c r="M1359" s="22" t="s">
        <v>4320</v>
      </c>
      <c r="N1359" s="22" t="s">
        <v>2075</v>
      </c>
      <c r="O1359" s="22"/>
      <c r="P1359" s="246" t="s">
        <v>1376</v>
      </c>
      <c r="Q1359" s="191"/>
      <c r="R1359" s="1"/>
      <c r="S1359" s="1" t="str">
        <f t="shared" si="197"/>
        <v/>
      </c>
      <c r="T1359" s="1" t="str">
        <f>IF(ISNA(VLOOKUP(P1359,'NEW XEQM.c'!D:D,1,0)),"--",VLOOKUP(P1359,'NEW XEQM.c'!D:G,3,0))</f>
        <v>--</v>
      </c>
      <c r="U1359" s="1" t="s">
        <v>2075</v>
      </c>
      <c r="W1359" t="e">
        <f t="shared" si="198"/>
        <v>#VALUE!</v>
      </c>
    </row>
    <row r="1360" spans="1:23">
      <c r="A1360" s="16">
        <f t="shared" si="195"/>
        <v>1360</v>
      </c>
      <c r="B1360" s="15">
        <f t="shared" si="196"/>
        <v>1324</v>
      </c>
      <c r="C1360" s="18" t="s">
        <v>3514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1276</v>
      </c>
      <c r="K1360" s="24" t="s">
        <v>3528</v>
      </c>
      <c r="L1360" s="22" t="s">
        <v>4263</v>
      </c>
      <c r="M1360" s="22" t="s">
        <v>4320</v>
      </c>
      <c r="N1360" s="22" t="s">
        <v>2075</v>
      </c>
      <c r="O1360" s="22"/>
      <c r="P1360" s="246" t="s">
        <v>1377</v>
      </c>
      <c r="Q1360" s="191"/>
      <c r="R1360" s="1"/>
      <c r="S1360" s="1" t="str">
        <f t="shared" si="197"/>
        <v/>
      </c>
      <c r="T1360" s="1" t="str">
        <f>IF(ISNA(VLOOKUP(P1360,'NEW XEQM.c'!D:D,1,0)),"--",VLOOKUP(P1360,'NEW XEQM.c'!D:G,3,0))</f>
        <v>--</v>
      </c>
      <c r="U1360" s="1" t="s">
        <v>2075</v>
      </c>
      <c r="W1360" t="e">
        <f t="shared" si="198"/>
        <v>#VALUE!</v>
      </c>
    </row>
    <row r="1361" spans="1:23">
      <c r="A1361" s="16">
        <f t="shared" si="195"/>
        <v>1361</v>
      </c>
      <c r="B1361" s="15">
        <f t="shared" si="196"/>
        <v>1325</v>
      </c>
      <c r="C1361" s="18" t="s">
        <v>3514</v>
      </c>
      <c r="D1361" s="18" t="s">
        <v>7</v>
      </c>
      <c r="E1361" s="78" t="s">
        <v>999</v>
      </c>
      <c r="F1361" s="78" t="s">
        <v>999</v>
      </c>
      <c r="G1361" s="99">
        <v>0</v>
      </c>
      <c r="H1361" s="99">
        <v>0</v>
      </c>
      <c r="I1361" s="96" t="s">
        <v>15</v>
      </c>
      <c r="J1361" s="23" t="s">
        <v>1276</v>
      </c>
      <c r="K1361" s="24" t="s">
        <v>3528</v>
      </c>
      <c r="L1361" s="22" t="s">
        <v>4263</v>
      </c>
      <c r="M1361" s="22" t="s">
        <v>4320</v>
      </c>
      <c r="N1361" s="22" t="s">
        <v>2075</v>
      </c>
      <c r="O1361" s="22"/>
      <c r="P1361" s="246" t="s">
        <v>1383</v>
      </c>
      <c r="Q1361" s="191"/>
      <c r="R1361" s="1"/>
      <c r="S1361" s="1" t="str">
        <f t="shared" si="197"/>
        <v/>
      </c>
      <c r="T1361" s="1" t="str">
        <f>IF(ISNA(VLOOKUP(P1361,'NEW XEQM.c'!D:D,1,0)),"--",VLOOKUP(P1361,'NEW XEQM.c'!D:G,3,0))</f>
        <v>--</v>
      </c>
      <c r="U1361" s="1" t="s">
        <v>2075</v>
      </c>
      <c r="W1361" t="e">
        <f t="shared" si="198"/>
        <v>#VALUE!</v>
      </c>
    </row>
    <row r="1362" spans="1:23">
      <c r="A1362" s="16">
        <f t="shared" si="195"/>
        <v>1362</v>
      </c>
      <c r="B1362" s="15">
        <f t="shared" si="196"/>
        <v>1326</v>
      </c>
      <c r="C1362" s="18" t="s">
        <v>3514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1276</v>
      </c>
      <c r="K1362" s="24" t="s">
        <v>3528</v>
      </c>
      <c r="L1362" s="22" t="s">
        <v>4263</v>
      </c>
      <c r="M1362" s="22" t="s">
        <v>4320</v>
      </c>
      <c r="N1362" s="22" t="s">
        <v>2075</v>
      </c>
      <c r="O1362" s="22"/>
      <c r="P1362" s="246" t="s">
        <v>4054</v>
      </c>
      <c r="Q1362" s="191"/>
      <c r="R1362" s="1"/>
      <c r="S1362" s="1" t="str">
        <f t="shared" si="197"/>
        <v/>
      </c>
      <c r="T1362" s="1" t="str">
        <f>IF(ISNA(VLOOKUP(P1362,'NEW XEQM.c'!D:D,1,0)),"--",VLOOKUP(P1362,'NEW XEQM.c'!D:G,3,0))</f>
        <v>--</v>
      </c>
      <c r="U1362" s="1" t="s">
        <v>2075</v>
      </c>
      <c r="W1362" t="e">
        <f t="shared" si="198"/>
        <v>#VALUE!</v>
      </c>
    </row>
    <row r="1363" spans="1:23">
      <c r="A1363" s="16">
        <f t="shared" si="195"/>
        <v>1363</v>
      </c>
      <c r="B1363" s="15">
        <f t="shared" si="196"/>
        <v>1327</v>
      </c>
      <c r="C1363" s="18" t="s">
        <v>3514</v>
      </c>
      <c r="D1363" s="18" t="s">
        <v>7</v>
      </c>
      <c r="E1363" s="78" t="s">
        <v>1014</v>
      </c>
      <c r="F1363" s="78" t="s">
        <v>1014</v>
      </c>
      <c r="G1363" s="99">
        <v>0</v>
      </c>
      <c r="H1363" s="99">
        <v>0</v>
      </c>
      <c r="I1363" s="96" t="s">
        <v>15</v>
      </c>
      <c r="J1363" s="23" t="s">
        <v>1276</v>
      </c>
      <c r="K1363" s="24" t="s">
        <v>3528</v>
      </c>
      <c r="L1363" s="22" t="s">
        <v>4263</v>
      </c>
      <c r="M1363" s="22" t="s">
        <v>4320</v>
      </c>
      <c r="N1363" s="22" t="s">
        <v>2075</v>
      </c>
      <c r="O1363" s="22"/>
      <c r="P1363" s="246" t="s">
        <v>1414</v>
      </c>
      <c r="Q1363" s="191"/>
      <c r="R1363" s="1"/>
      <c r="S1363" s="1" t="str">
        <f t="shared" si="197"/>
        <v/>
      </c>
      <c r="T1363" s="1" t="str">
        <f>IF(ISNA(VLOOKUP(P1363,'NEW XEQM.c'!D:D,1,0)),"--",VLOOKUP(P1363,'NEW XEQM.c'!D:G,3,0))</f>
        <v>--</v>
      </c>
      <c r="U1363" s="1" t="s">
        <v>2075</v>
      </c>
      <c r="W1363" t="e">
        <f t="shared" si="198"/>
        <v>#VALUE!</v>
      </c>
    </row>
    <row r="1364" spans="1:23">
      <c r="A1364" s="16">
        <f t="shared" si="195"/>
        <v>1364</v>
      </c>
      <c r="B1364" s="15">
        <f t="shared" si="196"/>
        <v>1328</v>
      </c>
      <c r="C1364" s="18" t="s">
        <v>3514</v>
      </c>
      <c r="D1364" s="18" t="s">
        <v>7</v>
      </c>
      <c r="E1364" s="78" t="s">
        <v>1023</v>
      </c>
      <c r="F1364" s="78" t="s">
        <v>1023</v>
      </c>
      <c r="G1364" s="99">
        <v>0</v>
      </c>
      <c r="H1364" s="99">
        <v>0</v>
      </c>
      <c r="I1364" s="96" t="s">
        <v>15</v>
      </c>
      <c r="J1364" s="23" t="s">
        <v>1276</v>
      </c>
      <c r="K1364" s="24" t="s">
        <v>3528</v>
      </c>
      <c r="L1364" s="22" t="s">
        <v>4263</v>
      </c>
      <c r="M1364" s="22" t="s">
        <v>4320</v>
      </c>
      <c r="N1364" s="22" t="s">
        <v>2075</v>
      </c>
      <c r="O1364" s="22"/>
      <c r="P1364" s="246" t="s">
        <v>1423</v>
      </c>
      <c r="Q1364" s="191"/>
      <c r="R1364" s="1"/>
      <c r="S1364" s="1" t="str">
        <f t="shared" si="197"/>
        <v/>
      </c>
      <c r="T1364" s="1" t="str">
        <f>IF(ISNA(VLOOKUP(P1364,'NEW XEQM.c'!D:D,1,0)),"--",VLOOKUP(P1364,'NEW XEQM.c'!D:G,3,0))</f>
        <v>--</v>
      </c>
      <c r="U1364" s="1" t="s">
        <v>2075</v>
      </c>
      <c r="W1364" t="e">
        <f t="shared" si="198"/>
        <v>#VALUE!</v>
      </c>
    </row>
    <row r="1365" spans="1:23">
      <c r="A1365" s="16">
        <f t="shared" si="195"/>
        <v>1365</v>
      </c>
      <c r="B1365" s="15">
        <f t="shared" si="196"/>
        <v>1329</v>
      </c>
      <c r="C1365" s="18" t="s">
        <v>3514</v>
      </c>
      <c r="D1365" s="26" t="s">
        <v>2561</v>
      </c>
      <c r="E1365" s="78" t="s">
        <v>2079</v>
      </c>
      <c r="F1365" s="78" t="s">
        <v>2079</v>
      </c>
      <c r="G1365" s="99">
        <v>0</v>
      </c>
      <c r="H1365" s="99">
        <v>0</v>
      </c>
      <c r="I1365" s="96" t="s">
        <v>15</v>
      </c>
      <c r="J1365" s="23" t="s">
        <v>1276</v>
      </c>
      <c r="K1365" s="24" t="s">
        <v>3528</v>
      </c>
      <c r="L1365" s="22" t="s">
        <v>4263</v>
      </c>
      <c r="M1365" s="22" t="s">
        <v>4320</v>
      </c>
      <c r="N1365" s="22" t="s">
        <v>2075</v>
      </c>
      <c r="O1365" s="22"/>
      <c r="P1365" s="246" t="s">
        <v>1432</v>
      </c>
      <c r="Q1365" s="191"/>
      <c r="R1365" s="1"/>
      <c r="S1365" s="1" t="str">
        <f t="shared" si="197"/>
        <v/>
      </c>
      <c r="T1365" s="1" t="str">
        <f>IF(ISNA(VLOOKUP(P1365,'NEW XEQM.c'!D:D,1,0)),"--",VLOOKUP(P1365,'NEW XEQM.c'!D:G,3,0))</f>
        <v>--</v>
      </c>
      <c r="U1365" s="1" t="s">
        <v>2075</v>
      </c>
      <c r="W1365" t="e">
        <f t="shared" si="198"/>
        <v>#VALUE!</v>
      </c>
    </row>
    <row r="1366" spans="1:23">
      <c r="A1366" s="16">
        <f t="shared" si="195"/>
        <v>1366</v>
      </c>
      <c r="B1366" s="15">
        <f t="shared" si="196"/>
        <v>1330</v>
      </c>
      <c r="C1366" s="18" t="s">
        <v>3514</v>
      </c>
      <c r="D1366" s="18" t="s">
        <v>7</v>
      </c>
      <c r="E1366" s="78" t="s">
        <v>90</v>
      </c>
      <c r="F1366" s="78" t="s">
        <v>90</v>
      </c>
      <c r="G1366" s="99">
        <v>0</v>
      </c>
      <c r="H1366" s="99">
        <v>0</v>
      </c>
      <c r="I1366" s="96" t="s">
        <v>15</v>
      </c>
      <c r="J1366" s="23" t="s">
        <v>1276</v>
      </c>
      <c r="K1366" s="24" t="s">
        <v>3528</v>
      </c>
      <c r="L1366" s="22" t="s">
        <v>4263</v>
      </c>
      <c r="M1366" s="22" t="s">
        <v>4320</v>
      </c>
      <c r="N1366" s="22" t="s">
        <v>2075</v>
      </c>
      <c r="O1366" s="22"/>
      <c r="P1366" s="246" t="s">
        <v>1435</v>
      </c>
      <c r="Q1366" s="191"/>
      <c r="R1366" s="1"/>
      <c r="S1366" s="1" t="str">
        <f t="shared" si="197"/>
        <v/>
      </c>
      <c r="T1366" s="1" t="str">
        <f>IF(ISNA(VLOOKUP(P1366,'NEW XEQM.c'!D:D,1,0)),"--",VLOOKUP(P1366,'NEW XEQM.c'!D:G,3,0))</f>
        <v>--</v>
      </c>
      <c r="U1366" s="1" t="s">
        <v>2075</v>
      </c>
      <c r="W1366" t="e">
        <f t="shared" si="198"/>
        <v>#VALUE!</v>
      </c>
    </row>
    <row r="1367" spans="1:23">
      <c r="A1367" s="16">
        <f t="shared" si="195"/>
        <v>1367</v>
      </c>
      <c r="B1367" s="15">
        <f t="shared" si="196"/>
        <v>1331</v>
      </c>
      <c r="C1367" s="18" t="s">
        <v>3514</v>
      </c>
      <c r="D1367" s="18" t="s">
        <v>7</v>
      </c>
      <c r="E1367" s="78" t="s">
        <v>1028</v>
      </c>
      <c r="F1367" s="78" t="s">
        <v>1028</v>
      </c>
      <c r="G1367" s="99">
        <v>0</v>
      </c>
      <c r="H1367" s="99">
        <v>0</v>
      </c>
      <c r="I1367" s="96" t="s">
        <v>15</v>
      </c>
      <c r="J1367" s="23" t="s">
        <v>1276</v>
      </c>
      <c r="K1367" s="24" t="s">
        <v>3528</v>
      </c>
      <c r="L1367" s="22" t="s">
        <v>4263</v>
      </c>
      <c r="M1367" s="22" t="s">
        <v>4320</v>
      </c>
      <c r="N1367" s="22" t="s">
        <v>2075</v>
      </c>
      <c r="O1367" s="22"/>
      <c r="P1367" s="246" t="s">
        <v>1444</v>
      </c>
      <c r="Q1367" s="191"/>
      <c r="R1367" s="1"/>
      <c r="S1367" s="1" t="str">
        <f t="shared" si="197"/>
        <v/>
      </c>
      <c r="T1367" s="1" t="str">
        <f>IF(ISNA(VLOOKUP(P1367,'NEW XEQM.c'!D:D,1,0)),"--",VLOOKUP(P1367,'NEW XEQM.c'!D:G,3,0))</f>
        <v>--</v>
      </c>
      <c r="U1367" s="1" t="s">
        <v>2075</v>
      </c>
      <c r="W1367" t="e">
        <f t="shared" si="198"/>
        <v>#VALUE!</v>
      </c>
    </row>
    <row r="1368" spans="1:23">
      <c r="A1368" s="16">
        <f t="shared" si="195"/>
        <v>1368</v>
      </c>
      <c r="B1368" s="15">
        <f t="shared" si="196"/>
        <v>1332</v>
      </c>
      <c r="C1368" s="18" t="s">
        <v>3514</v>
      </c>
      <c r="D1368" s="18" t="s">
        <v>7</v>
      </c>
      <c r="E1368" s="78" t="s">
        <v>97</v>
      </c>
      <c r="F1368" s="78" t="s">
        <v>97</v>
      </c>
      <c r="G1368" s="99">
        <v>0</v>
      </c>
      <c r="H1368" s="99">
        <v>0</v>
      </c>
      <c r="I1368" s="96" t="s">
        <v>15</v>
      </c>
      <c r="J1368" s="23" t="s">
        <v>1276</v>
      </c>
      <c r="K1368" s="24" t="s">
        <v>3528</v>
      </c>
      <c r="L1368" s="22" t="s">
        <v>4263</v>
      </c>
      <c r="M1368" s="22" t="s">
        <v>4320</v>
      </c>
      <c r="N1368" s="22" t="s">
        <v>2075</v>
      </c>
      <c r="O1368" s="22"/>
      <c r="P1368" s="246" t="s">
        <v>2116</v>
      </c>
      <c r="Q1368" s="191"/>
      <c r="R1368" s="1"/>
      <c r="S1368" s="1" t="str">
        <f t="shared" si="197"/>
        <v/>
      </c>
      <c r="T1368" s="1" t="str">
        <f>IF(ISNA(VLOOKUP(P1368,'NEW XEQM.c'!D:D,1,0)),"--",VLOOKUP(P1368,'NEW XEQM.c'!D:G,3,0))</f>
        <v>--</v>
      </c>
      <c r="U1368" s="1" t="s">
        <v>2075</v>
      </c>
      <c r="W1368" t="e">
        <f t="shared" si="198"/>
        <v>#VALUE!</v>
      </c>
    </row>
    <row r="1369" spans="1:23">
      <c r="A1369" s="16">
        <f t="shared" si="195"/>
        <v>1369</v>
      </c>
      <c r="B1369" s="15">
        <f t="shared" si="196"/>
        <v>1333</v>
      </c>
      <c r="C1369" s="18" t="s">
        <v>3514</v>
      </c>
      <c r="D1369" s="18" t="s">
        <v>7</v>
      </c>
      <c r="E1369" s="42" t="s">
        <v>4381</v>
      </c>
      <c r="F1369" s="42" t="s">
        <v>4381</v>
      </c>
      <c r="G1369" s="99">
        <v>0</v>
      </c>
      <c r="H1369" s="99">
        <v>0</v>
      </c>
      <c r="I1369" s="96" t="s">
        <v>15</v>
      </c>
      <c r="J1369" s="23" t="s">
        <v>1276</v>
      </c>
      <c r="K1369" s="24" t="s">
        <v>3528</v>
      </c>
      <c r="L1369" s="22" t="s">
        <v>4263</v>
      </c>
      <c r="M1369" s="22" t="s">
        <v>4320</v>
      </c>
      <c r="N1369" s="22" t="s">
        <v>2075</v>
      </c>
      <c r="O1369" s="22"/>
      <c r="P1369" s="246" t="s">
        <v>1446</v>
      </c>
      <c r="Q1369" s="191"/>
      <c r="R1369" s="1"/>
      <c r="S1369" s="1" t="str">
        <f t="shared" si="197"/>
        <v/>
      </c>
      <c r="T1369" s="1" t="str">
        <f>IF(ISNA(VLOOKUP(P1369,'NEW XEQM.c'!D:D,1,0)),"--",VLOOKUP(P1369,'NEW XEQM.c'!D:G,3,0))</f>
        <v>--</v>
      </c>
      <c r="U1369" s="1" t="s">
        <v>2075</v>
      </c>
      <c r="W1369" t="e">
        <f t="shared" si="198"/>
        <v>#VALUE!</v>
      </c>
    </row>
    <row r="1370" spans="1:23" s="283" customFormat="1">
      <c r="A1370" s="308">
        <f t="shared" ref="A1370" si="199">IF(B1370=INT(B1370),ROW(),"")</f>
        <v>1370</v>
      </c>
      <c r="B1370" s="283">
        <f t="shared" ref="B1370" si="200">IF(AND(MID(C1370,2,1)&lt;&gt;"/",MID(C1370,1,1)="/"),INT(B1369)+1,B1369+0.01)</f>
        <v>1334</v>
      </c>
      <c r="C1370" s="309" t="s">
        <v>6101</v>
      </c>
      <c r="D1370" s="309" t="s">
        <v>7</v>
      </c>
      <c r="E1370" s="310" t="s">
        <v>193</v>
      </c>
      <c r="F1370" s="310" t="s">
        <v>2091</v>
      </c>
      <c r="G1370" s="311">
        <v>0</v>
      </c>
      <c r="H1370" s="311">
        <v>0</v>
      </c>
      <c r="I1370" s="90" t="s">
        <v>1</v>
      </c>
      <c r="J1370" s="90" t="s">
        <v>1276</v>
      </c>
      <c r="K1370" s="312" t="s">
        <v>3528</v>
      </c>
      <c r="L1370" s="283" t="s">
        <v>4263</v>
      </c>
      <c r="M1370" s="283" t="s">
        <v>4320</v>
      </c>
      <c r="N1370" s="283" t="s">
        <v>2075</v>
      </c>
      <c r="P1370" s="313" t="s">
        <v>6102</v>
      </c>
      <c r="Q1370" s="314"/>
      <c r="R1370" s="308"/>
      <c r="S1370" s="308" t="str">
        <f t="shared" si="197"/>
        <v>NOT EQUAL</v>
      </c>
      <c r="T1370" s="308" t="str">
        <f>IF(ISNA(VLOOKUP(P1370,'NEW XEQM.c'!D:D,1,0)),"--",VLOOKUP(P1370,'NEW XEQM.c'!D:G,3,0))</f>
        <v>--</v>
      </c>
      <c r="U1370" s="308" t="s">
        <v>2075</v>
      </c>
      <c r="W1370" s="283" t="e">
        <f t="shared" ref="W1370" si="201">SUBSTITUTE(IF(AND(T1370="--",FIND("STD",E1370),FIND("fn",C1370)&gt;0,FIND("ITM_",P1370),I1370="CAT_FNCT"),E1370,""),"""","")</f>
        <v>#VALUE!</v>
      </c>
    </row>
    <row r="1371" spans="1:23">
      <c r="A1371" s="16">
        <f t="shared" si="195"/>
        <v>1371</v>
      </c>
      <c r="B1371" s="15">
        <f t="shared" si="196"/>
        <v>1335</v>
      </c>
      <c r="C1371" s="18" t="s">
        <v>3514</v>
      </c>
      <c r="D1371" s="18" t="s">
        <v>7</v>
      </c>
      <c r="E1371" s="78" t="s">
        <v>109</v>
      </c>
      <c r="F1371" s="78" t="s">
        <v>109</v>
      </c>
      <c r="G1371" s="99">
        <v>0</v>
      </c>
      <c r="H1371" s="99">
        <v>0</v>
      </c>
      <c r="I1371" s="96" t="s">
        <v>15</v>
      </c>
      <c r="J1371" s="23" t="s">
        <v>1276</v>
      </c>
      <c r="K1371" s="24" t="s">
        <v>3528</v>
      </c>
      <c r="L1371" s="22" t="s">
        <v>4263</v>
      </c>
      <c r="M1371" s="22" t="s">
        <v>4320</v>
      </c>
      <c r="N1371" s="22" t="s">
        <v>2075</v>
      </c>
      <c r="O1371" s="22"/>
      <c r="P1371" s="246" t="s">
        <v>1463</v>
      </c>
      <c r="Q1371" s="191"/>
      <c r="R1371" s="1"/>
      <c r="S1371" s="1" t="str">
        <f t="shared" si="197"/>
        <v/>
      </c>
      <c r="T1371" s="1" t="str">
        <f>IF(ISNA(VLOOKUP(P1371,'NEW XEQM.c'!D:D,1,0)),"--",VLOOKUP(P1371,'NEW XEQM.c'!D:G,3,0))</f>
        <v>--</v>
      </c>
      <c r="U1371" s="1" t="s">
        <v>2075</v>
      </c>
      <c r="W1371" t="e">
        <f t="shared" si="198"/>
        <v>#VALUE!</v>
      </c>
    </row>
    <row r="1372" spans="1:23">
      <c r="A1372" s="16">
        <f t="shared" si="195"/>
        <v>1372</v>
      </c>
      <c r="B1372" s="15">
        <f t="shared" si="196"/>
        <v>1336</v>
      </c>
      <c r="C1372" s="18" t="s">
        <v>3514</v>
      </c>
      <c r="D1372" s="18" t="s">
        <v>7</v>
      </c>
      <c r="E1372" s="78" t="s">
        <v>1033</v>
      </c>
      <c r="F1372" s="78" t="s">
        <v>1033</v>
      </c>
      <c r="G1372" s="99">
        <v>0</v>
      </c>
      <c r="H1372" s="99">
        <v>0</v>
      </c>
      <c r="I1372" s="96" t="s">
        <v>15</v>
      </c>
      <c r="J1372" s="23" t="s">
        <v>1276</v>
      </c>
      <c r="K1372" s="24" t="s">
        <v>3528</v>
      </c>
      <c r="L1372" s="22" t="s">
        <v>4263</v>
      </c>
      <c r="M1372" s="22" t="s">
        <v>4320</v>
      </c>
      <c r="N1372" s="22" t="s">
        <v>2075</v>
      </c>
      <c r="O1372" s="22"/>
      <c r="P1372" s="246" t="s">
        <v>1464</v>
      </c>
      <c r="Q1372" s="191"/>
      <c r="R1372" s="1"/>
      <c r="S1372" s="1" t="str">
        <f t="shared" si="197"/>
        <v/>
      </c>
      <c r="T1372" s="1" t="str">
        <f>IF(ISNA(VLOOKUP(P1372,'NEW XEQM.c'!D:D,1,0)),"--",VLOOKUP(P1372,'NEW XEQM.c'!D:G,3,0))</f>
        <v>--</v>
      </c>
      <c r="U1372" s="1" t="s">
        <v>2075</v>
      </c>
      <c r="W1372" t="e">
        <f t="shared" si="198"/>
        <v>#VALUE!</v>
      </c>
    </row>
    <row r="1373" spans="1:23">
      <c r="A1373" s="16">
        <f t="shared" si="195"/>
        <v>1373</v>
      </c>
      <c r="B1373" s="15">
        <f t="shared" si="196"/>
        <v>1337</v>
      </c>
      <c r="C1373" s="18" t="s">
        <v>3514</v>
      </c>
      <c r="D1373" s="18" t="s">
        <v>7</v>
      </c>
      <c r="E1373" s="78" t="s">
        <v>111</v>
      </c>
      <c r="F1373" s="78" t="s">
        <v>111</v>
      </c>
      <c r="G1373" s="99">
        <v>0</v>
      </c>
      <c r="H1373" s="99">
        <v>0</v>
      </c>
      <c r="I1373" s="96" t="s">
        <v>15</v>
      </c>
      <c r="J1373" s="23" t="s">
        <v>1276</v>
      </c>
      <c r="K1373" s="24" t="s">
        <v>3528</v>
      </c>
      <c r="L1373" s="22" t="s">
        <v>4263</v>
      </c>
      <c r="M1373" s="22" t="s">
        <v>4320</v>
      </c>
      <c r="N1373" s="22" t="s">
        <v>2075</v>
      </c>
      <c r="O1373" s="22"/>
      <c r="P1373" s="246" t="s">
        <v>1467</v>
      </c>
      <c r="Q1373" s="191"/>
      <c r="R1373" s="1"/>
      <c r="S1373" s="1" t="str">
        <f t="shared" si="197"/>
        <v/>
      </c>
      <c r="T1373" s="1" t="str">
        <f>IF(ISNA(VLOOKUP(P1373,'NEW XEQM.c'!D:D,1,0)),"--",VLOOKUP(P1373,'NEW XEQM.c'!D:G,3,0))</f>
        <v>--</v>
      </c>
      <c r="U1373" s="1" t="s">
        <v>2075</v>
      </c>
      <c r="W1373" t="e">
        <f t="shared" si="198"/>
        <v>#VALUE!</v>
      </c>
    </row>
    <row r="1374" spans="1:23">
      <c r="A1374" s="16">
        <f t="shared" si="195"/>
        <v>1374</v>
      </c>
      <c r="B1374" s="15">
        <f t="shared" si="196"/>
        <v>1338</v>
      </c>
      <c r="C1374" s="18" t="s">
        <v>3514</v>
      </c>
      <c r="D1374" s="18" t="s">
        <v>7</v>
      </c>
      <c r="E1374" s="78" t="s">
        <v>130</v>
      </c>
      <c r="F1374" s="78" t="s">
        <v>130</v>
      </c>
      <c r="G1374" s="99">
        <v>0</v>
      </c>
      <c r="H1374" s="99">
        <v>0</v>
      </c>
      <c r="I1374" s="96" t="s">
        <v>15</v>
      </c>
      <c r="J1374" s="23" t="s">
        <v>1276</v>
      </c>
      <c r="K1374" s="24" t="s">
        <v>3528</v>
      </c>
      <c r="L1374" s="22" t="s">
        <v>4263</v>
      </c>
      <c r="M1374" s="22" t="s">
        <v>4320</v>
      </c>
      <c r="N1374" s="22" t="s">
        <v>2075</v>
      </c>
      <c r="O1374" s="22"/>
      <c r="P1374" s="246" t="s">
        <v>2117</v>
      </c>
      <c r="Q1374" s="191"/>
      <c r="R1374" s="1"/>
      <c r="S1374" s="1" t="str">
        <f t="shared" si="197"/>
        <v/>
      </c>
      <c r="T1374" s="1" t="str">
        <f>IF(ISNA(VLOOKUP(P1374,'NEW XEQM.c'!D:D,1,0)),"--",VLOOKUP(P1374,'NEW XEQM.c'!D:G,3,0))</f>
        <v>--</v>
      </c>
      <c r="U1374" s="1" t="s">
        <v>2075</v>
      </c>
      <c r="W1374" t="e">
        <f t="shared" si="198"/>
        <v>#VALUE!</v>
      </c>
    </row>
    <row r="1375" spans="1:23">
      <c r="A1375" s="16">
        <f t="shared" si="195"/>
        <v>1375</v>
      </c>
      <c r="B1375" s="15">
        <f t="shared" si="196"/>
        <v>1339</v>
      </c>
      <c r="C1375" s="18" t="s">
        <v>3514</v>
      </c>
      <c r="D1375" s="18" t="s">
        <v>7</v>
      </c>
      <c r="E1375" s="78" t="s">
        <v>132</v>
      </c>
      <c r="F1375" s="78" t="s">
        <v>132</v>
      </c>
      <c r="G1375" s="99">
        <v>0</v>
      </c>
      <c r="H1375" s="99">
        <v>0</v>
      </c>
      <c r="I1375" s="96" t="s">
        <v>15</v>
      </c>
      <c r="J1375" s="23" t="s">
        <v>1276</v>
      </c>
      <c r="K1375" s="24" t="s">
        <v>3528</v>
      </c>
      <c r="L1375" s="22" t="s">
        <v>4263</v>
      </c>
      <c r="M1375" s="22" t="s">
        <v>4320</v>
      </c>
      <c r="N1375" s="22" t="s">
        <v>2075</v>
      </c>
      <c r="O1375" s="22"/>
      <c r="P1375" s="246" t="s">
        <v>1502</v>
      </c>
      <c r="Q1375" s="191"/>
      <c r="R1375" s="1"/>
      <c r="S1375" s="1" t="str">
        <f t="shared" si="197"/>
        <v/>
      </c>
      <c r="T1375" s="1" t="str">
        <f>IF(ISNA(VLOOKUP(P1375,'NEW XEQM.c'!D:D,1,0)),"--",VLOOKUP(P1375,'NEW XEQM.c'!D:G,3,0))</f>
        <v>--</v>
      </c>
      <c r="U1375" s="1" t="s">
        <v>2075</v>
      </c>
      <c r="W1375" t="e">
        <f t="shared" si="198"/>
        <v>#VALUE!</v>
      </c>
    </row>
    <row r="1376" spans="1:23">
      <c r="A1376" s="16">
        <f t="shared" si="195"/>
        <v>1376</v>
      </c>
      <c r="B1376" s="15">
        <f t="shared" si="196"/>
        <v>1340</v>
      </c>
      <c r="C1376" s="18" t="s">
        <v>3514</v>
      </c>
      <c r="D1376" s="18" t="s">
        <v>7</v>
      </c>
      <c r="E1376" s="78" t="s">
        <v>133</v>
      </c>
      <c r="F1376" s="78" t="s">
        <v>133</v>
      </c>
      <c r="G1376" s="99">
        <v>0</v>
      </c>
      <c r="H1376" s="99">
        <v>0</v>
      </c>
      <c r="I1376" s="96" t="s">
        <v>15</v>
      </c>
      <c r="J1376" s="23" t="s">
        <v>1276</v>
      </c>
      <c r="K1376" s="24" t="s">
        <v>3528</v>
      </c>
      <c r="L1376" s="22" t="s">
        <v>4263</v>
      </c>
      <c r="M1376" s="22" t="s">
        <v>4320</v>
      </c>
      <c r="N1376" s="22" t="s">
        <v>2075</v>
      </c>
      <c r="O1376" s="22"/>
      <c r="P1376" s="246" t="s">
        <v>1504</v>
      </c>
      <c r="Q1376" s="191"/>
      <c r="R1376" s="1"/>
      <c r="S1376" s="1" t="str">
        <f t="shared" si="197"/>
        <v/>
      </c>
      <c r="T1376" s="1" t="str">
        <f>IF(ISNA(VLOOKUP(P1376,'NEW XEQM.c'!D:D,1,0)),"--",VLOOKUP(P1376,'NEW XEQM.c'!D:G,3,0))</f>
        <v>--</v>
      </c>
      <c r="U1376" s="1" t="s">
        <v>2461</v>
      </c>
      <c r="W1376" t="e">
        <f t="shared" si="198"/>
        <v>#VALUE!</v>
      </c>
    </row>
    <row r="1377" spans="1:23">
      <c r="A1377" s="16">
        <f t="shared" si="195"/>
        <v>1377</v>
      </c>
      <c r="B1377" s="15">
        <f t="shared" si="196"/>
        <v>1341</v>
      </c>
      <c r="C1377" s="18" t="s">
        <v>3514</v>
      </c>
      <c r="D1377" s="18" t="s">
        <v>7</v>
      </c>
      <c r="E1377" s="78" t="s">
        <v>1052</v>
      </c>
      <c r="F1377" s="78" t="s">
        <v>1052</v>
      </c>
      <c r="G1377" s="99">
        <v>0</v>
      </c>
      <c r="H1377" s="99">
        <v>0</v>
      </c>
      <c r="I1377" s="96" t="s">
        <v>15</v>
      </c>
      <c r="J1377" s="23" t="s">
        <v>1276</v>
      </c>
      <c r="K1377" s="24" t="s">
        <v>3528</v>
      </c>
      <c r="L1377" s="22" t="s">
        <v>4263</v>
      </c>
      <c r="M1377" s="22" t="s">
        <v>4320</v>
      </c>
      <c r="N1377" s="22" t="s">
        <v>2075</v>
      </c>
      <c r="O1377" s="22"/>
      <c r="P1377" s="246" t="s">
        <v>1515</v>
      </c>
      <c r="Q1377" s="191"/>
      <c r="R1377" s="1"/>
      <c r="S1377" s="1" t="str">
        <f t="shared" si="197"/>
        <v/>
      </c>
      <c r="T1377" s="1" t="str">
        <f>IF(ISNA(VLOOKUP(P1377,'NEW XEQM.c'!D:D,1,0)),"--",VLOOKUP(P1377,'NEW XEQM.c'!D:G,3,0))</f>
        <v>--</v>
      </c>
      <c r="U1377" s="1" t="s">
        <v>2075</v>
      </c>
      <c r="W1377" t="e">
        <f t="shared" si="198"/>
        <v>#VALUE!</v>
      </c>
    </row>
    <row r="1378" spans="1:23">
      <c r="A1378" s="16">
        <f t="shared" si="195"/>
        <v>1378</v>
      </c>
      <c r="B1378" s="15">
        <f t="shared" si="196"/>
        <v>1342</v>
      </c>
      <c r="C1378" s="18" t="s">
        <v>3514</v>
      </c>
      <c r="D1378" s="18" t="s">
        <v>7</v>
      </c>
      <c r="E1378" s="78" t="s">
        <v>172</v>
      </c>
      <c r="F1378" s="78" t="s">
        <v>172</v>
      </c>
      <c r="G1378" s="99">
        <v>0</v>
      </c>
      <c r="H1378" s="99">
        <v>0</v>
      </c>
      <c r="I1378" s="96" t="s">
        <v>15</v>
      </c>
      <c r="J1378" s="23" t="s">
        <v>1276</v>
      </c>
      <c r="K1378" s="24" t="s">
        <v>3528</v>
      </c>
      <c r="L1378" s="22" t="s">
        <v>4263</v>
      </c>
      <c r="M1378" s="22" t="s">
        <v>4320</v>
      </c>
      <c r="N1378" s="22" t="s">
        <v>2075</v>
      </c>
      <c r="O1378" s="22"/>
      <c r="P1378" s="246" t="s">
        <v>1566</v>
      </c>
      <c r="Q1378" s="191"/>
      <c r="R1378" s="1"/>
      <c r="S1378" s="1" t="str">
        <f t="shared" si="197"/>
        <v/>
      </c>
      <c r="T1378" s="1" t="str">
        <f>IF(ISNA(VLOOKUP(P1378,'NEW XEQM.c'!D:D,1,0)),"--",VLOOKUP(P1378,'NEW XEQM.c'!D:G,3,0))</f>
        <v>--</v>
      </c>
      <c r="U1378" s="1" t="s">
        <v>2075</v>
      </c>
      <c r="W1378" t="e">
        <f t="shared" si="198"/>
        <v>#VALUE!</v>
      </c>
    </row>
    <row r="1379" spans="1:23">
      <c r="A1379" s="16">
        <f t="shared" si="195"/>
        <v>1379</v>
      </c>
      <c r="B1379" s="15">
        <f t="shared" si="196"/>
        <v>1343</v>
      </c>
      <c r="C1379" s="18" t="s">
        <v>3514</v>
      </c>
      <c r="D1379" s="18" t="s">
        <v>7</v>
      </c>
      <c r="E1379" s="78" t="s">
        <v>1075</v>
      </c>
      <c r="F1379" s="78" t="s">
        <v>1075</v>
      </c>
      <c r="G1379" s="99">
        <v>0</v>
      </c>
      <c r="H1379" s="99">
        <v>0</v>
      </c>
      <c r="I1379" s="96" t="s">
        <v>15</v>
      </c>
      <c r="J1379" s="23" t="s">
        <v>1276</v>
      </c>
      <c r="K1379" s="24" t="s">
        <v>3528</v>
      </c>
      <c r="L1379" s="22" t="s">
        <v>4263</v>
      </c>
      <c r="M1379" s="22" t="s">
        <v>4320</v>
      </c>
      <c r="N1379" s="22" t="s">
        <v>2075</v>
      </c>
      <c r="O1379" s="22"/>
      <c r="P1379" s="246" t="s">
        <v>1573</v>
      </c>
      <c r="Q1379" s="191"/>
      <c r="R1379" s="1"/>
      <c r="S1379" s="1" t="str">
        <f t="shared" si="197"/>
        <v/>
      </c>
      <c r="T1379" s="1" t="str">
        <f>IF(ISNA(VLOOKUP(P1379,'NEW XEQM.c'!D:D,1,0)),"--",VLOOKUP(P1379,'NEW XEQM.c'!D:G,3,0))</f>
        <v>--</v>
      </c>
      <c r="U1379" s="1" t="s">
        <v>2075</v>
      </c>
      <c r="W1379" t="e">
        <f t="shared" si="198"/>
        <v>#VALUE!</v>
      </c>
    </row>
    <row r="1380" spans="1:23">
      <c r="A1380" s="16">
        <f t="shared" si="195"/>
        <v>1380</v>
      </c>
      <c r="B1380" s="15">
        <f t="shared" si="196"/>
        <v>1344</v>
      </c>
      <c r="C1380" s="18" t="s">
        <v>3514</v>
      </c>
      <c r="D1380" s="18" t="s">
        <v>7</v>
      </c>
      <c r="E1380" s="78" t="s">
        <v>176</v>
      </c>
      <c r="F1380" s="78" t="s">
        <v>176</v>
      </c>
      <c r="G1380" s="99">
        <v>0</v>
      </c>
      <c r="H1380" s="99">
        <v>0</v>
      </c>
      <c r="I1380" s="96" t="s">
        <v>15</v>
      </c>
      <c r="J1380" s="23" t="s">
        <v>1276</v>
      </c>
      <c r="K1380" s="24" t="s">
        <v>3528</v>
      </c>
      <c r="L1380" s="22" t="s">
        <v>4263</v>
      </c>
      <c r="M1380" s="22" t="s">
        <v>4320</v>
      </c>
      <c r="N1380" s="22" t="s">
        <v>2075</v>
      </c>
      <c r="O1380" s="22"/>
      <c r="P1380" s="246" t="s">
        <v>1575</v>
      </c>
      <c r="Q1380" s="191"/>
      <c r="R1380" s="1"/>
      <c r="S1380" s="1" t="str">
        <f t="shared" si="197"/>
        <v/>
      </c>
      <c r="T1380" s="1" t="str">
        <f>IF(ISNA(VLOOKUP(P1380,'NEW XEQM.c'!D:D,1,0)),"--",VLOOKUP(P1380,'NEW XEQM.c'!D:G,3,0))</f>
        <v>--</v>
      </c>
      <c r="U1380" s="1" t="s">
        <v>2075</v>
      </c>
      <c r="W1380" t="e">
        <f t="shared" si="198"/>
        <v>#VALUE!</v>
      </c>
    </row>
    <row r="1381" spans="1:23">
      <c r="A1381" s="16">
        <f t="shared" si="195"/>
        <v>1381</v>
      </c>
      <c r="B1381" s="15">
        <f t="shared" si="196"/>
        <v>1345</v>
      </c>
      <c r="C1381" s="18" t="s">
        <v>3514</v>
      </c>
      <c r="D1381" s="18" t="s">
        <v>7</v>
      </c>
      <c r="E1381" s="78" t="s">
        <v>1081</v>
      </c>
      <c r="F1381" s="78" t="s">
        <v>1081</v>
      </c>
      <c r="G1381" s="99">
        <v>0</v>
      </c>
      <c r="H1381" s="99">
        <v>0</v>
      </c>
      <c r="I1381" s="96" t="s">
        <v>15</v>
      </c>
      <c r="J1381" s="23" t="s">
        <v>1276</v>
      </c>
      <c r="K1381" s="24" t="s">
        <v>3528</v>
      </c>
      <c r="L1381" s="22" t="s">
        <v>4263</v>
      </c>
      <c r="M1381" s="22" t="s">
        <v>4320</v>
      </c>
      <c r="N1381" s="22" t="s">
        <v>2075</v>
      </c>
      <c r="O1381" s="22"/>
      <c r="P1381" s="246" t="s">
        <v>1580</v>
      </c>
      <c r="Q1381" s="191"/>
      <c r="R1381" s="1"/>
      <c r="S1381" s="1" t="str">
        <f t="shared" ref="S1381:S1412" si="202">IF(E1381=F1381,"","NOT EQUAL")</f>
        <v/>
      </c>
      <c r="T1381" s="1" t="str">
        <f>IF(ISNA(VLOOKUP(P1381,'NEW XEQM.c'!D:D,1,0)),"--",VLOOKUP(P1381,'NEW XEQM.c'!D:G,3,0))</f>
        <v>--</v>
      </c>
      <c r="U1381" s="1" t="s">
        <v>2075</v>
      </c>
      <c r="W1381" t="e">
        <f t="shared" si="198"/>
        <v>#VALUE!</v>
      </c>
    </row>
    <row r="1382" spans="1:23">
      <c r="A1382" s="16">
        <f t="shared" si="195"/>
        <v>1382</v>
      </c>
      <c r="B1382" s="15">
        <f t="shared" si="196"/>
        <v>1346</v>
      </c>
      <c r="C1382" s="18" t="s">
        <v>3514</v>
      </c>
      <c r="D1382" s="18" t="s">
        <v>7</v>
      </c>
      <c r="E1382" s="78" t="s">
        <v>184</v>
      </c>
      <c r="F1382" s="78" t="s">
        <v>184</v>
      </c>
      <c r="G1382" s="99">
        <v>0</v>
      </c>
      <c r="H1382" s="99">
        <v>0</v>
      </c>
      <c r="I1382" s="96" t="s">
        <v>15</v>
      </c>
      <c r="J1382" s="23" t="s">
        <v>1276</v>
      </c>
      <c r="K1382" s="24" t="s">
        <v>3528</v>
      </c>
      <c r="L1382" s="22" t="s">
        <v>4263</v>
      </c>
      <c r="M1382" s="22" t="s">
        <v>4320</v>
      </c>
      <c r="N1382" s="22" t="s">
        <v>2075</v>
      </c>
      <c r="O1382" s="22"/>
      <c r="P1382" s="246" t="s">
        <v>1587</v>
      </c>
      <c r="Q1382" s="191"/>
      <c r="R1382" s="1"/>
      <c r="S1382" s="1" t="str">
        <f t="shared" si="202"/>
        <v/>
      </c>
      <c r="T1382" s="1" t="str">
        <f>IF(ISNA(VLOOKUP(P1382,'NEW XEQM.c'!D:D,1,0)),"--",VLOOKUP(P1382,'NEW XEQM.c'!D:G,3,0))</f>
        <v>--</v>
      </c>
      <c r="U1382" s="1" t="s">
        <v>2075</v>
      </c>
      <c r="W1382" t="e">
        <f t="shared" si="198"/>
        <v>#VALUE!</v>
      </c>
    </row>
    <row r="1383" spans="1:23">
      <c r="A1383" s="16">
        <f t="shared" si="195"/>
        <v>1383</v>
      </c>
      <c r="B1383" s="15">
        <f t="shared" si="196"/>
        <v>1347</v>
      </c>
      <c r="C1383" s="18" t="s">
        <v>3514</v>
      </c>
      <c r="D1383" s="18" t="s">
        <v>7</v>
      </c>
      <c r="E1383" s="73" t="s">
        <v>203</v>
      </c>
      <c r="F1383" s="73" t="s">
        <v>203</v>
      </c>
      <c r="G1383" s="31">
        <v>0</v>
      </c>
      <c r="H1383" s="31">
        <v>0</v>
      </c>
      <c r="I1383" s="96" t="s">
        <v>15</v>
      </c>
      <c r="J1383" s="23" t="s">
        <v>1276</v>
      </c>
      <c r="K1383" s="24" t="s">
        <v>3528</v>
      </c>
      <c r="L1383" s="22" t="s">
        <v>4263</v>
      </c>
      <c r="M1383" s="22" t="s">
        <v>4320</v>
      </c>
      <c r="N1383" s="22" t="s">
        <v>2075</v>
      </c>
      <c r="O1383" s="22"/>
      <c r="P1383" s="246" t="s">
        <v>2349</v>
      </c>
      <c r="Q1383" s="191"/>
      <c r="R1383" s="1"/>
      <c r="S1383" s="1" t="str">
        <f t="shared" si="202"/>
        <v/>
      </c>
      <c r="T1383" s="1" t="str">
        <f>IF(ISNA(VLOOKUP(P1383,'NEW XEQM.c'!D:D,1,0)),"--",VLOOKUP(P1383,'NEW XEQM.c'!D:G,3,0))</f>
        <v>--</v>
      </c>
      <c r="U1383" s="1" t="s">
        <v>2075</v>
      </c>
      <c r="W1383" t="e">
        <f t="shared" si="198"/>
        <v>#VALUE!</v>
      </c>
    </row>
    <row r="1384" spans="1:23">
      <c r="A1384" s="16">
        <f t="shared" si="195"/>
        <v>1384</v>
      </c>
      <c r="B1384" s="15">
        <f t="shared" si="196"/>
        <v>1348</v>
      </c>
      <c r="C1384" s="18" t="s">
        <v>3514</v>
      </c>
      <c r="D1384" s="18" t="s">
        <v>7</v>
      </c>
      <c r="E1384" s="73" t="s">
        <v>1092</v>
      </c>
      <c r="F1384" s="73" t="s">
        <v>1092</v>
      </c>
      <c r="G1384" s="31">
        <v>0</v>
      </c>
      <c r="H1384" s="31">
        <v>0</v>
      </c>
      <c r="I1384" s="96" t="s">
        <v>15</v>
      </c>
      <c r="J1384" s="23" t="s">
        <v>1276</v>
      </c>
      <c r="K1384" s="24" t="s">
        <v>3528</v>
      </c>
      <c r="L1384" s="22" t="s">
        <v>4263</v>
      </c>
      <c r="M1384" s="22" t="s">
        <v>4320</v>
      </c>
      <c r="N1384" s="22" t="s">
        <v>2075</v>
      </c>
      <c r="O1384" s="22"/>
      <c r="P1384" s="246" t="s">
        <v>2350</v>
      </c>
      <c r="Q1384" s="191"/>
      <c r="R1384" s="1"/>
      <c r="S1384" s="1" t="str">
        <f t="shared" si="202"/>
        <v/>
      </c>
      <c r="T1384" s="1" t="str">
        <f>IF(ISNA(VLOOKUP(P1384,'NEW XEQM.c'!D:D,1,0)),"--",VLOOKUP(P1384,'NEW XEQM.c'!D:G,3,0))</f>
        <v>--</v>
      </c>
      <c r="U1384" s="1" t="s">
        <v>2075</v>
      </c>
      <c r="W1384" t="e">
        <f t="shared" si="198"/>
        <v>#VALUE!</v>
      </c>
    </row>
    <row r="1385" spans="1:23">
      <c r="A1385" s="16">
        <f t="shared" si="195"/>
        <v>1385</v>
      </c>
      <c r="B1385" s="15">
        <f t="shared" si="196"/>
        <v>1349</v>
      </c>
      <c r="C1385" s="18" t="s">
        <v>3514</v>
      </c>
      <c r="D1385" s="18" t="s">
        <v>7</v>
      </c>
      <c r="E1385" s="78" t="s">
        <v>193</v>
      </c>
      <c r="F1385" s="78" t="s">
        <v>2091</v>
      </c>
      <c r="G1385" s="99">
        <v>0</v>
      </c>
      <c r="H1385" s="99">
        <v>0</v>
      </c>
      <c r="I1385" s="96" t="s">
        <v>15</v>
      </c>
      <c r="J1385" s="23" t="s">
        <v>1276</v>
      </c>
      <c r="K1385" s="24" t="s">
        <v>3528</v>
      </c>
      <c r="L1385" s="22" t="s">
        <v>4263</v>
      </c>
      <c r="M1385" s="22" t="s">
        <v>4320</v>
      </c>
      <c r="N1385" s="22" t="s">
        <v>2075</v>
      </c>
      <c r="O1385" s="22"/>
      <c r="P1385" s="246" t="s">
        <v>1597</v>
      </c>
      <c r="Q1385" s="191"/>
      <c r="R1385" s="1"/>
      <c r="S1385" s="1" t="str">
        <f t="shared" si="202"/>
        <v>NOT EQUAL</v>
      </c>
      <c r="T1385" s="1" t="str">
        <f>IF(ISNA(VLOOKUP(P1385,'NEW XEQM.c'!D:D,1,0)),"--",VLOOKUP(P1385,'NEW XEQM.c'!D:G,3,0))</f>
        <v>--</v>
      </c>
      <c r="U1385" s="1" t="s">
        <v>2075</v>
      </c>
      <c r="W1385" t="e">
        <f t="shared" si="198"/>
        <v>#VALUE!</v>
      </c>
    </row>
    <row r="1386" spans="1:23">
      <c r="A1386" s="16">
        <f t="shared" si="195"/>
        <v>1386</v>
      </c>
      <c r="B1386" s="15">
        <f t="shared" si="196"/>
        <v>1350</v>
      </c>
      <c r="C1386" s="18" t="s">
        <v>3514</v>
      </c>
      <c r="D1386" s="18" t="s">
        <v>7</v>
      </c>
      <c r="E1386" s="78" t="s">
        <v>194</v>
      </c>
      <c r="F1386" s="78" t="s">
        <v>194</v>
      </c>
      <c r="G1386" s="99">
        <v>0</v>
      </c>
      <c r="H1386" s="99">
        <v>0</v>
      </c>
      <c r="I1386" s="96" t="s">
        <v>15</v>
      </c>
      <c r="J1386" s="23" t="s">
        <v>1276</v>
      </c>
      <c r="K1386" s="24" t="s">
        <v>3528</v>
      </c>
      <c r="L1386" s="22" t="s">
        <v>4263</v>
      </c>
      <c r="M1386" s="22" t="s">
        <v>4320</v>
      </c>
      <c r="N1386" s="22" t="s">
        <v>2075</v>
      </c>
      <c r="O1386" s="22"/>
      <c r="P1386" s="246" t="s">
        <v>1598</v>
      </c>
      <c r="Q1386" s="191"/>
      <c r="R1386" s="1"/>
      <c r="S1386" s="1" t="str">
        <f t="shared" si="202"/>
        <v/>
      </c>
      <c r="T1386" s="1" t="str">
        <f>IF(ISNA(VLOOKUP(P1386,'NEW XEQM.c'!D:D,1,0)),"--",VLOOKUP(P1386,'NEW XEQM.c'!D:G,3,0))</f>
        <v>--</v>
      </c>
      <c r="U1386" s="1" t="s">
        <v>2075</v>
      </c>
      <c r="W1386" t="e">
        <f t="shared" si="198"/>
        <v>#VALUE!</v>
      </c>
    </row>
    <row r="1387" spans="1:23">
      <c r="A1387" s="16">
        <f t="shared" si="195"/>
        <v>1387</v>
      </c>
      <c r="B1387" s="15">
        <f t="shared" si="196"/>
        <v>1351</v>
      </c>
      <c r="C1387" s="18" t="s">
        <v>3514</v>
      </c>
      <c r="D1387" s="18" t="s">
        <v>7</v>
      </c>
      <c r="E1387" s="78" t="s">
        <v>2084</v>
      </c>
      <c r="F1387" s="78" t="s">
        <v>2084</v>
      </c>
      <c r="G1387" s="99">
        <v>0</v>
      </c>
      <c r="H1387" s="99">
        <v>0</v>
      </c>
      <c r="I1387" s="96" t="s">
        <v>15</v>
      </c>
      <c r="J1387" s="23" t="s">
        <v>1276</v>
      </c>
      <c r="K1387" s="24" t="s">
        <v>3528</v>
      </c>
      <c r="L1387" s="22" t="s">
        <v>4263</v>
      </c>
      <c r="M1387" s="22" t="s">
        <v>4320</v>
      </c>
      <c r="N1387" s="22" t="s">
        <v>2075</v>
      </c>
      <c r="O1387" s="22"/>
      <c r="P1387" s="246" t="s">
        <v>1615</v>
      </c>
      <c r="Q1387" s="191"/>
      <c r="R1387" s="1"/>
      <c r="S1387" s="1" t="str">
        <f t="shared" si="202"/>
        <v/>
      </c>
      <c r="T1387" s="1" t="str">
        <f>IF(ISNA(VLOOKUP(P1387,'NEW XEQM.c'!D:D,1,0)),"--",VLOOKUP(P1387,'NEW XEQM.c'!D:G,3,0))</f>
        <v>--</v>
      </c>
      <c r="U1387" s="1" t="s">
        <v>2075</v>
      </c>
      <c r="W1387" t="e">
        <f t="shared" si="198"/>
        <v>#VALUE!</v>
      </c>
    </row>
    <row r="1388" spans="1:23">
      <c r="A1388" s="16">
        <f t="shared" si="195"/>
        <v>1388</v>
      </c>
      <c r="B1388" s="15">
        <f t="shared" si="196"/>
        <v>1352</v>
      </c>
      <c r="C1388" s="18" t="s">
        <v>3514</v>
      </c>
      <c r="D1388" s="18" t="s">
        <v>7</v>
      </c>
      <c r="E1388" s="78" t="s">
        <v>1113</v>
      </c>
      <c r="F1388" s="78" t="s">
        <v>224</v>
      </c>
      <c r="G1388" s="99">
        <v>0</v>
      </c>
      <c r="H1388" s="99">
        <v>0</v>
      </c>
      <c r="I1388" s="96" t="s">
        <v>15</v>
      </c>
      <c r="J1388" s="23" t="s">
        <v>1276</v>
      </c>
      <c r="K1388" s="24" t="s">
        <v>3528</v>
      </c>
      <c r="L1388" s="22" t="s">
        <v>4263</v>
      </c>
      <c r="M1388" s="22" t="s">
        <v>4320</v>
      </c>
      <c r="N1388" s="22" t="s">
        <v>2075</v>
      </c>
      <c r="O1388" s="22"/>
      <c r="P1388" s="246" t="s">
        <v>1648</v>
      </c>
      <c r="Q1388" s="191"/>
      <c r="R1388" s="1"/>
      <c r="S1388" s="1" t="str">
        <f t="shared" si="202"/>
        <v/>
      </c>
      <c r="T1388" s="1" t="str">
        <f>IF(ISNA(VLOOKUP(P1388,'NEW XEQM.c'!D:D,1,0)),"--",VLOOKUP(P1388,'NEW XEQM.c'!D:G,3,0))</f>
        <v>--</v>
      </c>
      <c r="U1388" s="1" t="s">
        <v>2075</v>
      </c>
      <c r="W1388" t="e">
        <f t="shared" si="198"/>
        <v>#VALUE!</v>
      </c>
    </row>
    <row r="1389" spans="1:23">
      <c r="A1389" s="16">
        <f t="shared" si="195"/>
        <v>1389</v>
      </c>
      <c r="B1389" s="15">
        <f t="shared" si="196"/>
        <v>1353</v>
      </c>
      <c r="C1389" s="18" t="s">
        <v>3514</v>
      </c>
      <c r="D1389" s="18" t="s">
        <v>7</v>
      </c>
      <c r="E1389" s="42" t="s">
        <v>5006</v>
      </c>
      <c r="F1389" s="42" t="s">
        <v>5006</v>
      </c>
      <c r="G1389" s="99">
        <v>0</v>
      </c>
      <c r="H1389" s="99">
        <v>0</v>
      </c>
      <c r="I1389" s="96" t="s">
        <v>15</v>
      </c>
      <c r="J1389" s="23" t="s">
        <v>1276</v>
      </c>
      <c r="K1389" s="24" t="s">
        <v>3528</v>
      </c>
      <c r="L1389" s="22" t="s">
        <v>4263</v>
      </c>
      <c r="M1389" s="22" t="s">
        <v>4320</v>
      </c>
      <c r="N1389" s="22" t="s">
        <v>2075</v>
      </c>
      <c r="O1389" s="22"/>
      <c r="P1389" s="246" t="s">
        <v>1655</v>
      </c>
      <c r="Q1389" s="191"/>
      <c r="R1389" s="1"/>
      <c r="S1389" s="1" t="str">
        <f t="shared" si="202"/>
        <v/>
      </c>
      <c r="T1389" s="1" t="str">
        <f>IF(ISNA(VLOOKUP(P1389,'NEW XEQM.c'!D:D,1,0)),"--",VLOOKUP(P1389,'NEW XEQM.c'!D:G,3,0))</f>
        <v>--</v>
      </c>
      <c r="U1389" s="1" t="s">
        <v>2075</v>
      </c>
      <c r="W1389" t="e">
        <f t="shared" si="198"/>
        <v>#VALUE!</v>
      </c>
    </row>
    <row r="1390" spans="1:23">
      <c r="A1390" s="16">
        <f t="shared" si="195"/>
        <v>1390</v>
      </c>
      <c r="B1390" s="15">
        <f t="shared" si="196"/>
        <v>1354</v>
      </c>
      <c r="C1390" s="18" t="s">
        <v>3514</v>
      </c>
      <c r="D1390" s="18" t="s">
        <v>7</v>
      </c>
      <c r="E1390" s="78" t="s">
        <v>239</v>
      </c>
      <c r="F1390" s="78" t="s">
        <v>239</v>
      </c>
      <c r="G1390" s="99">
        <v>0</v>
      </c>
      <c r="H1390" s="99">
        <v>0</v>
      </c>
      <c r="I1390" s="96" t="s">
        <v>15</v>
      </c>
      <c r="J1390" s="23" t="s">
        <v>1276</v>
      </c>
      <c r="K1390" s="24" t="s">
        <v>3528</v>
      </c>
      <c r="L1390" s="22" t="s">
        <v>4263</v>
      </c>
      <c r="M1390" s="22" t="s">
        <v>4320</v>
      </c>
      <c r="N1390" s="22" t="s">
        <v>2075</v>
      </c>
      <c r="O1390" s="22"/>
      <c r="P1390" s="246" t="s">
        <v>1672</v>
      </c>
      <c r="Q1390" s="191"/>
      <c r="R1390" s="1"/>
      <c r="S1390" s="1" t="str">
        <f t="shared" si="202"/>
        <v/>
      </c>
      <c r="T1390" s="1" t="str">
        <f>IF(ISNA(VLOOKUP(P1390,'NEW XEQM.c'!D:D,1,0)),"--",VLOOKUP(P1390,'NEW XEQM.c'!D:G,3,0))</f>
        <v>--</v>
      </c>
      <c r="U1390" s="1" t="s">
        <v>2075</v>
      </c>
      <c r="W1390" t="e">
        <f t="shared" si="198"/>
        <v>#VALUE!</v>
      </c>
    </row>
    <row r="1391" spans="1:23">
      <c r="A1391" s="16">
        <f t="shared" si="195"/>
        <v>1391</v>
      </c>
      <c r="B1391" s="15">
        <f t="shared" si="196"/>
        <v>1355</v>
      </c>
      <c r="C1391" s="18" t="s">
        <v>3514</v>
      </c>
      <c r="D1391" s="18" t="s">
        <v>7</v>
      </c>
      <c r="E1391" s="78" t="s">
        <v>1124</v>
      </c>
      <c r="F1391" s="78" t="s">
        <v>1124</v>
      </c>
      <c r="G1391" s="99">
        <v>0</v>
      </c>
      <c r="H1391" s="99">
        <v>0</v>
      </c>
      <c r="I1391" s="96" t="s">
        <v>15</v>
      </c>
      <c r="J1391" s="23" t="s">
        <v>1276</v>
      </c>
      <c r="K1391" s="24" t="s">
        <v>3528</v>
      </c>
      <c r="L1391" s="22" t="s">
        <v>4263</v>
      </c>
      <c r="M1391" s="22" t="s">
        <v>4320</v>
      </c>
      <c r="N1391" s="22" t="s">
        <v>2075</v>
      </c>
      <c r="O1391" s="22"/>
      <c r="P1391" s="246" t="s">
        <v>1673</v>
      </c>
      <c r="Q1391" s="191"/>
      <c r="R1391" s="1"/>
      <c r="S1391" s="1" t="str">
        <f t="shared" si="202"/>
        <v/>
      </c>
      <c r="T1391" s="1" t="str">
        <f>IF(ISNA(VLOOKUP(P1391,'NEW XEQM.c'!D:D,1,0)),"--",VLOOKUP(P1391,'NEW XEQM.c'!D:G,3,0))</f>
        <v>--</v>
      </c>
      <c r="U1391" s="1" t="s">
        <v>2075</v>
      </c>
      <c r="W1391" t="e">
        <f t="shared" si="198"/>
        <v>#VALUE!</v>
      </c>
    </row>
    <row r="1392" spans="1:23">
      <c r="A1392" s="16">
        <f t="shared" si="195"/>
        <v>1392</v>
      </c>
      <c r="B1392" s="15">
        <f t="shared" si="196"/>
        <v>1356</v>
      </c>
      <c r="C1392" s="18" t="s">
        <v>3514</v>
      </c>
      <c r="D1392" s="18" t="s">
        <v>7</v>
      </c>
      <c r="E1392" s="78" t="s">
        <v>243</v>
      </c>
      <c r="F1392" s="78" t="s">
        <v>243</v>
      </c>
      <c r="G1392" s="99">
        <v>0</v>
      </c>
      <c r="H1392" s="99">
        <v>0</v>
      </c>
      <c r="I1392" s="96" t="s">
        <v>15</v>
      </c>
      <c r="J1392" s="23" t="s">
        <v>1276</v>
      </c>
      <c r="K1392" s="24" t="s">
        <v>3528</v>
      </c>
      <c r="L1392" s="22" t="s">
        <v>4263</v>
      </c>
      <c r="M1392" s="22" t="s">
        <v>4320</v>
      </c>
      <c r="N1392" s="22" t="s">
        <v>2075</v>
      </c>
      <c r="O1392" s="22"/>
      <c r="P1392" s="246" t="s">
        <v>1676</v>
      </c>
      <c r="Q1392" s="191"/>
      <c r="R1392" s="1"/>
      <c r="S1392" s="1" t="str">
        <f t="shared" si="202"/>
        <v/>
      </c>
      <c r="T1392" s="1" t="str">
        <f>IF(ISNA(VLOOKUP(P1392,'NEW XEQM.c'!D:D,1,0)),"--",VLOOKUP(P1392,'NEW XEQM.c'!D:G,3,0))</f>
        <v>--</v>
      </c>
      <c r="U1392" s="1" t="s">
        <v>2075</v>
      </c>
      <c r="W1392" t="e">
        <f t="shared" si="198"/>
        <v>#VALUE!</v>
      </c>
    </row>
    <row r="1393" spans="1:23">
      <c r="A1393" s="16">
        <f t="shared" si="195"/>
        <v>1393</v>
      </c>
      <c r="B1393" s="15">
        <f t="shared" si="196"/>
        <v>1357</v>
      </c>
      <c r="C1393" s="18" t="s">
        <v>3514</v>
      </c>
      <c r="D1393" s="18" t="s">
        <v>7</v>
      </c>
      <c r="E1393" s="42" t="s">
        <v>5034</v>
      </c>
      <c r="F1393" s="42" t="s">
        <v>5034</v>
      </c>
      <c r="G1393" s="99">
        <v>0</v>
      </c>
      <c r="H1393" s="99">
        <v>0</v>
      </c>
      <c r="I1393" s="96" t="s">
        <v>15</v>
      </c>
      <c r="J1393" s="23" t="s">
        <v>1276</v>
      </c>
      <c r="K1393" s="24" t="s">
        <v>3528</v>
      </c>
      <c r="L1393" s="22" t="s">
        <v>4263</v>
      </c>
      <c r="M1393" s="22" t="s">
        <v>4320</v>
      </c>
      <c r="N1393" s="22" t="s">
        <v>2075</v>
      </c>
      <c r="O1393" s="22"/>
      <c r="P1393" s="246" t="s">
        <v>5033</v>
      </c>
      <c r="Q1393" s="191"/>
      <c r="R1393" s="1"/>
      <c r="S1393" s="1" t="str">
        <f t="shared" si="202"/>
        <v/>
      </c>
      <c r="T1393" s="1" t="str">
        <f>IF(ISNA(VLOOKUP(P1393,'NEW XEQM.c'!D:D,1,0)),"--",VLOOKUP(P1393,'NEW XEQM.c'!D:G,3,0))</f>
        <v>--</v>
      </c>
      <c r="U1393" s="1" t="s">
        <v>2075</v>
      </c>
      <c r="W1393" t="e">
        <f t="shared" si="198"/>
        <v>#VALUE!</v>
      </c>
    </row>
    <row r="1394" spans="1:23">
      <c r="A1394" s="16">
        <f t="shared" si="195"/>
        <v>1394</v>
      </c>
      <c r="B1394" s="15">
        <f t="shared" si="196"/>
        <v>1358</v>
      </c>
      <c r="C1394" s="18" t="s">
        <v>3514</v>
      </c>
      <c r="D1394" s="18" t="s">
        <v>7</v>
      </c>
      <c r="E1394" s="78" t="s">
        <v>2080</v>
      </c>
      <c r="F1394" s="78" t="s">
        <v>2080</v>
      </c>
      <c r="G1394" s="99">
        <v>0</v>
      </c>
      <c r="H1394" s="99">
        <v>0</v>
      </c>
      <c r="I1394" s="96" t="s">
        <v>15</v>
      </c>
      <c r="J1394" s="23" t="s">
        <v>1276</v>
      </c>
      <c r="K1394" s="24" t="s">
        <v>3528</v>
      </c>
      <c r="L1394" s="22" t="s">
        <v>4263</v>
      </c>
      <c r="M1394" s="22" t="s">
        <v>4320</v>
      </c>
      <c r="N1394" s="22" t="s">
        <v>2075</v>
      </c>
      <c r="O1394" s="22"/>
      <c r="P1394" s="246" t="s">
        <v>1677</v>
      </c>
      <c r="Q1394" s="191"/>
      <c r="R1394" s="1"/>
      <c r="S1394" s="1" t="str">
        <f t="shared" si="202"/>
        <v/>
      </c>
      <c r="T1394" s="1" t="str">
        <f>IF(ISNA(VLOOKUP(P1394,'NEW XEQM.c'!D:D,1,0)),"--",VLOOKUP(P1394,'NEW XEQM.c'!D:G,3,0))</f>
        <v>--</v>
      </c>
      <c r="U1394" s="1" t="s">
        <v>2075</v>
      </c>
      <c r="W1394" t="e">
        <f t="shared" si="198"/>
        <v>#VALUE!</v>
      </c>
    </row>
    <row r="1395" spans="1:23">
      <c r="A1395" s="16">
        <f t="shared" ref="A1395" si="203">IF(B1395=INT(B1395),ROW(),"")</f>
        <v>1395</v>
      </c>
      <c r="B1395" s="15">
        <f t="shared" ref="B1395" si="204">IF(AND(MID(C1395,2,1)&lt;&gt;"/",MID(C1395,1,1)="/"),INT(B1394)+1,B1394+0.01)</f>
        <v>1359</v>
      </c>
      <c r="C1395" s="18" t="s">
        <v>3514</v>
      </c>
      <c r="D1395" s="18" t="s">
        <v>7</v>
      </c>
      <c r="E1395" s="42" t="s">
        <v>5933</v>
      </c>
      <c r="F1395" s="42" t="s">
        <v>5933</v>
      </c>
      <c r="G1395" s="99">
        <v>0</v>
      </c>
      <c r="H1395" s="99">
        <v>0</v>
      </c>
      <c r="I1395" s="96" t="s">
        <v>15</v>
      </c>
      <c r="J1395" s="23" t="s">
        <v>1276</v>
      </c>
      <c r="K1395" s="24" t="s">
        <v>3528</v>
      </c>
      <c r="L1395" s="22" t="s">
        <v>4263</v>
      </c>
      <c r="M1395" s="22" t="s">
        <v>4320</v>
      </c>
      <c r="N1395" s="22" t="s">
        <v>2075</v>
      </c>
      <c r="O1395" s="22"/>
      <c r="P1395" s="246" t="s">
        <v>5892</v>
      </c>
      <c r="Q1395" s="191"/>
      <c r="R1395" s="1"/>
      <c r="S1395" s="1" t="str">
        <f t="shared" ref="S1395" si="205">IF(E1395=F1395,"","NOT EQUAL")</f>
        <v/>
      </c>
      <c r="T1395" s="1" t="str">
        <f>IF(ISNA(VLOOKUP(P1395,'NEW XEQM.c'!D:D,1,0)),"--",VLOOKUP(P1395,'NEW XEQM.c'!D:G,3,0))</f>
        <v>--</v>
      </c>
      <c r="U1395" s="1" t="s">
        <v>2075</v>
      </c>
      <c r="W1395" t="e">
        <f t="shared" ref="W1395" si="206">SUBSTITUTE(IF(AND(T1395="--",FIND("STD",E1395),FIND("fn",C1395)&gt;0,FIND("ITM_",P1395),I1395="CAT_FNCT"),E1395,""),"""","")</f>
        <v>#VALUE!</v>
      </c>
    </row>
    <row r="1396" spans="1:23">
      <c r="A1396" s="16">
        <f t="shared" si="195"/>
        <v>1396</v>
      </c>
      <c r="B1396" s="15">
        <f t="shared" si="196"/>
        <v>1360</v>
      </c>
      <c r="C1396" s="18" t="s">
        <v>3514</v>
      </c>
      <c r="D1396" s="18" t="s">
        <v>7</v>
      </c>
      <c r="E1396" s="78" t="s">
        <v>1135</v>
      </c>
      <c r="F1396" s="78" t="s">
        <v>1135</v>
      </c>
      <c r="G1396" s="99">
        <v>0</v>
      </c>
      <c r="H1396" s="99">
        <v>0</v>
      </c>
      <c r="I1396" s="96" t="s">
        <v>15</v>
      </c>
      <c r="J1396" s="23" t="s">
        <v>1276</v>
      </c>
      <c r="K1396" s="24" t="s">
        <v>3528</v>
      </c>
      <c r="L1396" s="22" t="s">
        <v>4263</v>
      </c>
      <c r="M1396" s="22" t="s">
        <v>4320</v>
      </c>
      <c r="N1396" s="22" t="s">
        <v>2075</v>
      </c>
      <c r="O1396" s="22"/>
      <c r="P1396" s="246" t="s">
        <v>1695</v>
      </c>
      <c r="Q1396" s="191"/>
      <c r="R1396" s="1"/>
      <c r="S1396" s="1" t="str">
        <f t="shared" si="202"/>
        <v/>
      </c>
      <c r="T1396" s="1" t="str">
        <f>IF(ISNA(VLOOKUP(P1396,'NEW XEQM.c'!D:D,1,0)),"--",VLOOKUP(P1396,'NEW XEQM.c'!D:G,3,0))</f>
        <v>--</v>
      </c>
      <c r="U1396" s="1" t="s">
        <v>2075</v>
      </c>
      <c r="W1396" t="e">
        <f t="shared" si="198"/>
        <v>#VALUE!</v>
      </c>
    </row>
    <row r="1397" spans="1:23">
      <c r="A1397" s="16">
        <f t="shared" si="195"/>
        <v>1397</v>
      </c>
      <c r="B1397" s="15">
        <f t="shared" si="196"/>
        <v>1361</v>
      </c>
      <c r="C1397" s="18" t="s">
        <v>3514</v>
      </c>
      <c r="D1397" s="18" t="s">
        <v>7</v>
      </c>
      <c r="E1397" s="78" t="s">
        <v>302</v>
      </c>
      <c r="F1397" s="78" t="s">
        <v>302</v>
      </c>
      <c r="G1397" s="99">
        <v>0</v>
      </c>
      <c r="H1397" s="99">
        <v>0</v>
      </c>
      <c r="I1397" s="96" t="s">
        <v>15</v>
      </c>
      <c r="J1397" s="23" t="s">
        <v>1276</v>
      </c>
      <c r="K1397" s="24" t="s">
        <v>3528</v>
      </c>
      <c r="L1397" s="22" t="s">
        <v>4263</v>
      </c>
      <c r="M1397" s="22" t="s">
        <v>4320</v>
      </c>
      <c r="N1397" s="22" t="s">
        <v>2075</v>
      </c>
      <c r="O1397" s="22"/>
      <c r="P1397" s="246" t="s">
        <v>1761</v>
      </c>
      <c r="Q1397" s="191"/>
      <c r="R1397" s="1"/>
      <c r="S1397" s="1" t="str">
        <f t="shared" si="202"/>
        <v/>
      </c>
      <c r="T1397" s="1" t="str">
        <f>IF(ISNA(VLOOKUP(P1397,'NEW XEQM.c'!D:D,1,0)),"--",VLOOKUP(P1397,'NEW XEQM.c'!D:G,3,0))</f>
        <v>--</v>
      </c>
      <c r="U1397" s="1" t="s">
        <v>2075</v>
      </c>
      <c r="W1397" t="e">
        <f t="shared" si="198"/>
        <v>#VALUE!</v>
      </c>
    </row>
    <row r="1398" spans="1:23">
      <c r="A1398" s="16">
        <f t="shared" si="195"/>
        <v>1398</v>
      </c>
      <c r="B1398" s="15">
        <f t="shared" si="196"/>
        <v>1362</v>
      </c>
      <c r="C1398" s="18" t="s">
        <v>3514</v>
      </c>
      <c r="D1398" s="18" t="s">
        <v>7</v>
      </c>
      <c r="E1398" s="78" t="s">
        <v>306</v>
      </c>
      <c r="F1398" s="78" t="s">
        <v>306</v>
      </c>
      <c r="G1398" s="99">
        <v>0</v>
      </c>
      <c r="H1398" s="99">
        <v>0</v>
      </c>
      <c r="I1398" s="96" t="s">
        <v>15</v>
      </c>
      <c r="J1398" s="23" t="s">
        <v>1276</v>
      </c>
      <c r="K1398" s="24" t="s">
        <v>3528</v>
      </c>
      <c r="L1398" s="22" t="s">
        <v>4263</v>
      </c>
      <c r="M1398" s="22" t="s">
        <v>4320</v>
      </c>
      <c r="N1398" s="22" t="s">
        <v>2075</v>
      </c>
      <c r="O1398" s="22"/>
      <c r="P1398" s="246" t="s">
        <v>1765</v>
      </c>
      <c r="Q1398" s="191"/>
      <c r="R1398" s="1"/>
      <c r="S1398" s="1" t="str">
        <f t="shared" si="202"/>
        <v/>
      </c>
      <c r="T1398" s="1" t="str">
        <f>IF(ISNA(VLOOKUP(P1398,'NEW XEQM.c'!D:D,1,0)),"--",VLOOKUP(P1398,'NEW XEQM.c'!D:G,3,0))</f>
        <v>--</v>
      </c>
      <c r="U1398" s="1" t="s">
        <v>2075</v>
      </c>
      <c r="W1398" t="e">
        <f t="shared" si="198"/>
        <v>#VALUE!</v>
      </c>
    </row>
    <row r="1399" spans="1:23">
      <c r="A1399" s="16">
        <f t="shared" si="195"/>
        <v>1399</v>
      </c>
      <c r="B1399" s="15">
        <f t="shared" si="196"/>
        <v>1363</v>
      </c>
      <c r="C1399" s="18" t="s">
        <v>3514</v>
      </c>
      <c r="D1399" s="18" t="s">
        <v>7</v>
      </c>
      <c r="E1399" s="78" t="s">
        <v>1162</v>
      </c>
      <c r="F1399" s="78" t="s">
        <v>1162</v>
      </c>
      <c r="G1399" s="99">
        <v>0</v>
      </c>
      <c r="H1399" s="99">
        <v>0</v>
      </c>
      <c r="I1399" s="96" t="s">
        <v>15</v>
      </c>
      <c r="J1399" s="23" t="s">
        <v>1276</v>
      </c>
      <c r="K1399" s="24" t="s">
        <v>3528</v>
      </c>
      <c r="L1399" s="22" t="s">
        <v>4263</v>
      </c>
      <c r="M1399" s="22" t="s">
        <v>4320</v>
      </c>
      <c r="N1399" s="22" t="s">
        <v>2075</v>
      </c>
      <c r="O1399" s="22"/>
      <c r="P1399" s="246" t="s">
        <v>1767</v>
      </c>
      <c r="Q1399" s="191"/>
      <c r="R1399" s="1"/>
      <c r="S1399" s="1" t="str">
        <f t="shared" si="202"/>
        <v/>
      </c>
      <c r="T1399" s="1" t="str">
        <f>IF(ISNA(VLOOKUP(P1399,'NEW XEQM.c'!D:D,1,0)),"--",VLOOKUP(P1399,'NEW XEQM.c'!D:G,3,0))</f>
        <v>--</v>
      </c>
      <c r="U1399" s="1" t="s">
        <v>2075</v>
      </c>
      <c r="W1399" t="e">
        <f t="shared" si="198"/>
        <v>#VALUE!</v>
      </c>
    </row>
    <row r="1400" spans="1:23">
      <c r="A1400" s="16">
        <f t="shared" si="195"/>
        <v>1400</v>
      </c>
      <c r="B1400" s="15">
        <f t="shared" si="196"/>
        <v>1364</v>
      </c>
      <c r="C1400" s="18" t="s">
        <v>3514</v>
      </c>
      <c r="D1400" s="18" t="s">
        <v>7</v>
      </c>
      <c r="E1400" s="78" t="s">
        <v>312</v>
      </c>
      <c r="F1400" s="78" t="s">
        <v>312</v>
      </c>
      <c r="G1400" s="99">
        <v>0</v>
      </c>
      <c r="H1400" s="99">
        <v>0</v>
      </c>
      <c r="I1400" s="96" t="s">
        <v>15</v>
      </c>
      <c r="J1400" s="23" t="s">
        <v>1276</v>
      </c>
      <c r="K1400" s="24" t="s">
        <v>3528</v>
      </c>
      <c r="L1400" s="22" t="s">
        <v>4263</v>
      </c>
      <c r="M1400" s="22" t="s">
        <v>4320</v>
      </c>
      <c r="N1400" s="22" t="s">
        <v>2075</v>
      </c>
      <c r="O1400" s="22"/>
      <c r="P1400" s="246" t="s">
        <v>3150</v>
      </c>
      <c r="Q1400" s="191"/>
      <c r="R1400" s="1"/>
      <c r="S1400" s="1" t="str">
        <f t="shared" si="202"/>
        <v/>
      </c>
      <c r="T1400" s="1" t="str">
        <f>IF(ISNA(VLOOKUP(P1400,'NEW XEQM.c'!D:D,1,0)),"--",VLOOKUP(P1400,'NEW XEQM.c'!D:G,3,0))</f>
        <v>--</v>
      </c>
      <c r="U1400" s="1"/>
      <c r="W1400" t="e">
        <f t="shared" si="198"/>
        <v>#VALUE!</v>
      </c>
    </row>
    <row r="1401" spans="1:23">
      <c r="A1401" s="16">
        <f t="shared" si="195"/>
        <v>1401</v>
      </c>
      <c r="B1401" s="15">
        <f t="shared" si="196"/>
        <v>1365</v>
      </c>
      <c r="C1401" s="18" t="s">
        <v>3514</v>
      </c>
      <c r="D1401" s="18" t="s">
        <v>7</v>
      </c>
      <c r="E1401" s="78" t="s">
        <v>320</v>
      </c>
      <c r="F1401" s="78" t="s">
        <v>320</v>
      </c>
      <c r="G1401" s="99">
        <v>0</v>
      </c>
      <c r="H1401" s="99">
        <v>0</v>
      </c>
      <c r="I1401" s="96" t="s">
        <v>15</v>
      </c>
      <c r="J1401" s="23" t="s">
        <v>1276</v>
      </c>
      <c r="K1401" s="24" t="s">
        <v>3528</v>
      </c>
      <c r="L1401" s="22" t="s">
        <v>4263</v>
      </c>
      <c r="M1401" s="22" t="s">
        <v>4320</v>
      </c>
      <c r="N1401" s="22" t="s">
        <v>2075</v>
      </c>
      <c r="O1401" s="22"/>
      <c r="P1401" s="246" t="s">
        <v>1789</v>
      </c>
      <c r="Q1401" s="191"/>
      <c r="R1401" s="1"/>
      <c r="S1401" s="1" t="str">
        <f t="shared" si="202"/>
        <v/>
      </c>
      <c r="T1401" s="1" t="str">
        <f>IF(ISNA(VLOOKUP(P1401,'NEW XEQM.c'!D:D,1,0)),"--",VLOOKUP(P1401,'NEW XEQM.c'!D:G,3,0))</f>
        <v>--</v>
      </c>
      <c r="U1401" s="1" t="s">
        <v>2075</v>
      </c>
      <c r="W1401" t="e">
        <f t="shared" si="198"/>
        <v>#VALUE!</v>
      </c>
    </row>
    <row r="1402" spans="1:23">
      <c r="A1402" s="16">
        <f t="shared" si="195"/>
        <v>1402</v>
      </c>
      <c r="B1402" s="15">
        <f t="shared" si="196"/>
        <v>1366</v>
      </c>
      <c r="C1402" s="18" t="s">
        <v>3514</v>
      </c>
      <c r="D1402" s="18" t="s">
        <v>7</v>
      </c>
      <c r="E1402" s="78" t="s">
        <v>1178</v>
      </c>
      <c r="F1402" s="78" t="s">
        <v>1178</v>
      </c>
      <c r="G1402" s="99">
        <v>0</v>
      </c>
      <c r="H1402" s="99">
        <v>0</v>
      </c>
      <c r="I1402" s="96" t="s">
        <v>15</v>
      </c>
      <c r="J1402" s="23" t="s">
        <v>1276</v>
      </c>
      <c r="K1402" s="24" t="s">
        <v>3528</v>
      </c>
      <c r="L1402" s="22" t="s">
        <v>4263</v>
      </c>
      <c r="M1402" s="22" t="s">
        <v>4320</v>
      </c>
      <c r="N1402" s="22" t="s">
        <v>2075</v>
      </c>
      <c r="O1402" s="22"/>
      <c r="P1402" s="246" t="s">
        <v>1793</v>
      </c>
      <c r="Q1402" s="191"/>
      <c r="R1402" s="1"/>
      <c r="S1402" s="1" t="str">
        <f t="shared" si="202"/>
        <v/>
      </c>
      <c r="T1402" s="1" t="str">
        <f>IF(ISNA(VLOOKUP(P1402,'NEW XEQM.c'!D:D,1,0)),"--",VLOOKUP(P1402,'NEW XEQM.c'!D:G,3,0))</f>
        <v>--</v>
      </c>
      <c r="U1402" s="1" t="s">
        <v>2075</v>
      </c>
      <c r="W1402" t="e">
        <f t="shared" si="198"/>
        <v>#VALUE!</v>
      </c>
    </row>
    <row r="1403" spans="1:23">
      <c r="A1403" s="16">
        <f t="shared" si="195"/>
        <v>1403</v>
      </c>
      <c r="B1403" s="15">
        <f t="shared" si="196"/>
        <v>1367</v>
      </c>
      <c r="C1403" s="18" t="s">
        <v>3514</v>
      </c>
      <c r="D1403" s="18" t="s">
        <v>7</v>
      </c>
      <c r="E1403" s="78" t="s">
        <v>1183</v>
      </c>
      <c r="F1403" s="78" t="s">
        <v>1183</v>
      </c>
      <c r="G1403" s="99">
        <v>0</v>
      </c>
      <c r="H1403" s="99">
        <v>0</v>
      </c>
      <c r="I1403" s="96" t="s">
        <v>15</v>
      </c>
      <c r="J1403" s="23" t="s">
        <v>1276</v>
      </c>
      <c r="K1403" s="24" t="s">
        <v>3528</v>
      </c>
      <c r="L1403" s="22" t="s">
        <v>4263</v>
      </c>
      <c r="M1403" s="22" t="s">
        <v>4320</v>
      </c>
      <c r="N1403" s="22" t="s">
        <v>2075</v>
      </c>
      <c r="O1403" s="18" t="s">
        <v>17</v>
      </c>
      <c r="P1403" s="246" t="s">
        <v>1804</v>
      </c>
      <c r="Q1403" s="191"/>
      <c r="R1403" s="1"/>
      <c r="S1403" s="1" t="str">
        <f t="shared" si="202"/>
        <v/>
      </c>
      <c r="T1403" s="1" t="str">
        <f>IF(ISNA(VLOOKUP(P1403,'NEW XEQM.c'!D:D,1,0)),"--",VLOOKUP(P1403,'NEW XEQM.c'!D:G,3,0))</f>
        <v>--</v>
      </c>
      <c r="U1403" s="1" t="s">
        <v>2075</v>
      </c>
      <c r="W1403" t="e">
        <f t="shared" si="198"/>
        <v>#VALUE!</v>
      </c>
    </row>
    <row r="1404" spans="1:23">
      <c r="A1404" s="16">
        <f t="shared" si="195"/>
        <v>1404</v>
      </c>
      <c r="B1404" s="15">
        <f t="shared" si="196"/>
        <v>1368</v>
      </c>
      <c r="C1404" s="18" t="s">
        <v>3514</v>
      </c>
      <c r="D1404" s="18" t="s">
        <v>7</v>
      </c>
      <c r="E1404" s="78" t="s">
        <v>1184</v>
      </c>
      <c r="F1404" s="78" t="s">
        <v>1184</v>
      </c>
      <c r="G1404" s="99">
        <v>0</v>
      </c>
      <c r="H1404" s="99">
        <v>0</v>
      </c>
      <c r="I1404" s="96" t="s">
        <v>15</v>
      </c>
      <c r="J1404" s="23" t="s">
        <v>1276</v>
      </c>
      <c r="K1404" s="24" t="s">
        <v>3528</v>
      </c>
      <c r="L1404" s="22" t="s">
        <v>4263</v>
      </c>
      <c r="M1404" s="22" t="s">
        <v>4320</v>
      </c>
      <c r="N1404" s="22" t="s">
        <v>2075</v>
      </c>
      <c r="O1404" s="22"/>
      <c r="P1404" s="246" t="s">
        <v>1805</v>
      </c>
      <c r="Q1404" s="191"/>
      <c r="R1404" s="1"/>
      <c r="S1404" s="1" t="str">
        <f t="shared" si="202"/>
        <v/>
      </c>
      <c r="T1404" s="1" t="str">
        <f>IF(ISNA(VLOOKUP(P1404,'NEW XEQM.c'!D:D,1,0)),"--",VLOOKUP(P1404,'NEW XEQM.c'!D:G,3,0))</f>
        <v>--</v>
      </c>
      <c r="U1404" s="1" t="s">
        <v>2075</v>
      </c>
      <c r="W1404" t="e">
        <f t="shared" si="198"/>
        <v>#VALUE!</v>
      </c>
    </row>
    <row r="1405" spans="1:23">
      <c r="A1405" s="16">
        <f t="shared" ref="A1405:A1468" si="207">IF(B1405=INT(B1405),ROW(),"")</f>
        <v>1405</v>
      </c>
      <c r="B1405" s="15">
        <f t="shared" si="196"/>
        <v>1369</v>
      </c>
      <c r="C1405" s="18" t="s">
        <v>3514</v>
      </c>
      <c r="D1405" s="18" t="s">
        <v>7</v>
      </c>
      <c r="E1405" s="42" t="s">
        <v>413</v>
      </c>
      <c r="F1405" s="42" t="s">
        <v>413</v>
      </c>
      <c r="G1405" s="99">
        <v>0</v>
      </c>
      <c r="H1405" s="99">
        <v>0</v>
      </c>
      <c r="I1405" s="96" t="s">
        <v>15</v>
      </c>
      <c r="J1405" s="23" t="s">
        <v>1276</v>
      </c>
      <c r="K1405" s="24" t="s">
        <v>3528</v>
      </c>
      <c r="L1405" s="22" t="s">
        <v>4263</v>
      </c>
      <c r="M1405" s="22" t="s">
        <v>4320</v>
      </c>
      <c r="N1405" s="22" t="s">
        <v>2075</v>
      </c>
      <c r="O1405" s="18" t="s">
        <v>330</v>
      </c>
      <c r="P1405" s="246" t="s">
        <v>1811</v>
      </c>
      <c r="Q1405" s="191"/>
      <c r="R1405" s="1"/>
      <c r="S1405" s="1" t="str">
        <f t="shared" si="202"/>
        <v/>
      </c>
      <c r="T1405" s="1" t="str">
        <f>IF(ISNA(VLOOKUP(P1405,'NEW XEQM.c'!D:D,1,0)),"--",VLOOKUP(P1405,'NEW XEQM.c'!D:G,3,0))</f>
        <v>--</v>
      </c>
      <c r="U1405" s="1" t="s">
        <v>2075</v>
      </c>
      <c r="W1405" t="e">
        <f t="shared" si="198"/>
        <v>#VALUE!</v>
      </c>
    </row>
    <row r="1406" spans="1:23">
      <c r="A1406" s="16">
        <f t="shared" si="207"/>
        <v>1406</v>
      </c>
      <c r="B1406" s="15">
        <f t="shared" si="196"/>
        <v>1370</v>
      </c>
      <c r="C1406" s="18" t="s">
        <v>3514</v>
      </c>
      <c r="D1406" s="18" t="s">
        <v>7</v>
      </c>
      <c r="E1406" s="78" t="s">
        <v>332</v>
      </c>
      <c r="F1406" s="78" t="s">
        <v>332</v>
      </c>
      <c r="G1406" s="99">
        <v>0</v>
      </c>
      <c r="H1406" s="99">
        <v>0</v>
      </c>
      <c r="I1406" s="96" t="s">
        <v>15</v>
      </c>
      <c r="J1406" s="23" t="s">
        <v>1276</v>
      </c>
      <c r="K1406" s="24" t="s">
        <v>3528</v>
      </c>
      <c r="L1406" s="22" t="s">
        <v>4263</v>
      </c>
      <c r="M1406" s="22" t="s">
        <v>4320</v>
      </c>
      <c r="N1406" s="22" t="s">
        <v>2075</v>
      </c>
      <c r="O1406" s="22"/>
      <c r="P1406" s="246" t="s">
        <v>1813</v>
      </c>
      <c r="Q1406" s="191"/>
      <c r="R1406" s="1"/>
      <c r="S1406" s="1" t="str">
        <f t="shared" si="202"/>
        <v/>
      </c>
      <c r="T1406" s="1" t="str">
        <f>IF(ISNA(VLOOKUP(P1406,'NEW XEQM.c'!D:D,1,0)),"--",VLOOKUP(P1406,'NEW XEQM.c'!D:G,3,0))</f>
        <v>--</v>
      </c>
      <c r="U1406" s="1" t="s">
        <v>2075</v>
      </c>
      <c r="W1406" t="e">
        <f t="shared" si="198"/>
        <v>#VALUE!</v>
      </c>
    </row>
    <row r="1407" spans="1:23">
      <c r="A1407" s="16">
        <f t="shared" si="207"/>
        <v>1407</v>
      </c>
      <c r="B1407" s="15">
        <f t="shared" si="196"/>
        <v>1371</v>
      </c>
      <c r="C1407" s="18" t="s">
        <v>3514</v>
      </c>
      <c r="D1407" s="18" t="s">
        <v>7</v>
      </c>
      <c r="E1407" s="78" t="s">
        <v>2085</v>
      </c>
      <c r="F1407" s="78" t="s">
        <v>2085</v>
      </c>
      <c r="G1407" s="99">
        <v>0</v>
      </c>
      <c r="H1407" s="99">
        <v>0</v>
      </c>
      <c r="I1407" s="96" t="s">
        <v>15</v>
      </c>
      <c r="J1407" s="23" t="s">
        <v>1276</v>
      </c>
      <c r="K1407" s="24" t="s">
        <v>3528</v>
      </c>
      <c r="L1407" s="22" t="s">
        <v>4263</v>
      </c>
      <c r="M1407" s="22" t="s">
        <v>4320</v>
      </c>
      <c r="N1407" s="22" t="s">
        <v>2075</v>
      </c>
      <c r="O1407" s="22"/>
      <c r="P1407" s="246" t="s">
        <v>1817</v>
      </c>
      <c r="Q1407" s="191"/>
      <c r="R1407" s="1"/>
      <c r="S1407" s="1" t="str">
        <f t="shared" si="202"/>
        <v/>
      </c>
      <c r="T1407" s="1" t="str">
        <f>IF(ISNA(VLOOKUP(P1407,'NEW XEQM.c'!D:D,1,0)),"--",VLOOKUP(P1407,'NEW XEQM.c'!D:G,3,0))</f>
        <v>--</v>
      </c>
      <c r="U1407" s="1" t="s">
        <v>2075</v>
      </c>
      <c r="W1407" t="e">
        <f t="shared" si="198"/>
        <v>#VALUE!</v>
      </c>
    </row>
    <row r="1408" spans="1:23">
      <c r="A1408" s="16">
        <f t="shared" si="207"/>
        <v>1408</v>
      </c>
      <c r="B1408" s="15">
        <f t="shared" si="196"/>
        <v>1372</v>
      </c>
      <c r="C1408" s="18" t="s">
        <v>3514</v>
      </c>
      <c r="D1408" s="18" t="s">
        <v>7</v>
      </c>
      <c r="E1408" s="78" t="s">
        <v>346</v>
      </c>
      <c r="F1408" s="78" t="s">
        <v>346</v>
      </c>
      <c r="G1408" s="99">
        <v>0</v>
      </c>
      <c r="H1408" s="99">
        <v>0</v>
      </c>
      <c r="I1408" s="96" t="s">
        <v>15</v>
      </c>
      <c r="J1408" s="23" t="s">
        <v>1276</v>
      </c>
      <c r="K1408" s="24" t="s">
        <v>3528</v>
      </c>
      <c r="L1408" s="22" t="s">
        <v>4263</v>
      </c>
      <c r="M1408" s="22" t="s">
        <v>4320</v>
      </c>
      <c r="N1408" s="22" t="s">
        <v>2075</v>
      </c>
      <c r="O1408" s="22"/>
      <c r="P1408" s="246" t="s">
        <v>1842</v>
      </c>
      <c r="Q1408" s="191"/>
      <c r="R1408" s="1"/>
      <c r="S1408" s="1" t="str">
        <f t="shared" si="202"/>
        <v/>
      </c>
      <c r="T1408" s="1" t="str">
        <f>IF(ISNA(VLOOKUP(P1408,'NEW XEQM.c'!D:D,1,0)),"--",VLOOKUP(P1408,'NEW XEQM.c'!D:G,3,0))</f>
        <v>--</v>
      </c>
      <c r="U1408" s="1" t="s">
        <v>2075</v>
      </c>
      <c r="W1408" t="e">
        <f t="shared" si="198"/>
        <v>#VALUE!</v>
      </c>
    </row>
    <row r="1409" spans="1:23">
      <c r="A1409" s="16">
        <f t="shared" si="207"/>
        <v>1409</v>
      </c>
      <c r="B1409" s="15">
        <f t="shared" si="196"/>
        <v>1373</v>
      </c>
      <c r="C1409" s="18" t="s">
        <v>3514</v>
      </c>
      <c r="D1409" s="18" t="s">
        <v>7</v>
      </c>
      <c r="E1409" s="78" t="s">
        <v>2105</v>
      </c>
      <c r="F1409" s="78" t="s">
        <v>2105</v>
      </c>
      <c r="G1409" s="99">
        <v>0</v>
      </c>
      <c r="H1409" s="99">
        <v>0</v>
      </c>
      <c r="I1409" s="96" t="s">
        <v>15</v>
      </c>
      <c r="J1409" s="23" t="s">
        <v>1276</v>
      </c>
      <c r="K1409" s="24" t="s">
        <v>3528</v>
      </c>
      <c r="L1409" s="22" t="s">
        <v>4263</v>
      </c>
      <c r="M1409" s="22" t="s">
        <v>4320</v>
      </c>
      <c r="N1409" s="22" t="s">
        <v>2075</v>
      </c>
      <c r="O1409" s="22"/>
      <c r="P1409" s="246" t="s">
        <v>1844</v>
      </c>
      <c r="Q1409" s="191"/>
      <c r="R1409" s="1"/>
      <c r="S1409" s="1" t="str">
        <f t="shared" si="202"/>
        <v/>
      </c>
      <c r="T1409" s="1" t="str">
        <f>IF(ISNA(VLOOKUP(P1409,'NEW XEQM.c'!D:D,1,0)),"--",VLOOKUP(P1409,'NEW XEQM.c'!D:G,3,0))</f>
        <v>--</v>
      </c>
      <c r="U1409" s="1" t="s">
        <v>2075</v>
      </c>
      <c r="W1409" t="e">
        <f t="shared" si="198"/>
        <v>#VALUE!</v>
      </c>
    </row>
    <row r="1410" spans="1:23">
      <c r="A1410" s="16">
        <f t="shared" si="207"/>
        <v>1410</v>
      </c>
      <c r="B1410" s="15">
        <f t="shared" si="196"/>
        <v>1374</v>
      </c>
      <c r="C1410" s="18" t="s">
        <v>3514</v>
      </c>
      <c r="D1410" s="18" t="s">
        <v>7</v>
      </c>
      <c r="E1410" s="23" t="s">
        <v>359</v>
      </c>
      <c r="F1410" s="23" t="s">
        <v>359</v>
      </c>
      <c r="G1410" s="99">
        <v>0</v>
      </c>
      <c r="H1410" s="99">
        <v>0</v>
      </c>
      <c r="I1410" s="96" t="s">
        <v>15</v>
      </c>
      <c r="J1410" s="23" t="s">
        <v>1276</v>
      </c>
      <c r="K1410" s="24" t="s">
        <v>3528</v>
      </c>
      <c r="L1410" s="22" t="s">
        <v>4263</v>
      </c>
      <c r="M1410" s="22" t="s">
        <v>4320</v>
      </c>
      <c r="N1410" s="22" t="s">
        <v>2075</v>
      </c>
      <c r="O1410" s="22"/>
      <c r="P1410" s="246" t="s">
        <v>1869</v>
      </c>
      <c r="Q1410" s="191"/>
      <c r="R1410" s="1"/>
      <c r="S1410" s="1" t="str">
        <f t="shared" si="202"/>
        <v/>
      </c>
      <c r="T1410" s="1" t="str">
        <f>IF(ISNA(VLOOKUP(P1410,'NEW XEQM.c'!D:D,1,0)),"--",VLOOKUP(P1410,'NEW XEQM.c'!D:G,3,0))</f>
        <v>--</v>
      </c>
      <c r="U1410" s="1" t="s">
        <v>2075</v>
      </c>
      <c r="W1410" t="e">
        <f t="shared" si="198"/>
        <v>#VALUE!</v>
      </c>
    </row>
    <row r="1411" spans="1:23">
      <c r="A1411" s="16">
        <f t="shared" si="207"/>
        <v>1411</v>
      </c>
      <c r="B1411" s="15">
        <f t="shared" si="196"/>
        <v>1375</v>
      </c>
      <c r="C1411" s="18" t="s">
        <v>3514</v>
      </c>
      <c r="D1411" s="18" t="s">
        <v>7</v>
      </c>
      <c r="E1411" s="23" t="s">
        <v>6155</v>
      </c>
      <c r="F1411" s="23" t="s">
        <v>6155</v>
      </c>
      <c r="G1411" s="99">
        <v>0</v>
      </c>
      <c r="H1411" s="99">
        <v>0</v>
      </c>
      <c r="I1411" s="96" t="s">
        <v>15</v>
      </c>
      <c r="J1411" s="23" t="s">
        <v>1276</v>
      </c>
      <c r="K1411" s="24" t="s">
        <v>3528</v>
      </c>
      <c r="L1411" s="22" t="s">
        <v>4263</v>
      </c>
      <c r="M1411" s="22" t="s">
        <v>4320</v>
      </c>
      <c r="N1411" s="22" t="s">
        <v>2075</v>
      </c>
      <c r="O1411" s="22"/>
      <c r="P1411" s="246" t="s">
        <v>1871</v>
      </c>
      <c r="Q1411" s="191"/>
      <c r="R1411" s="1"/>
      <c r="S1411" s="1" t="str">
        <f t="shared" si="202"/>
        <v/>
      </c>
      <c r="T1411" s="1" t="str">
        <f>IF(ISNA(VLOOKUP(P1411,'NEW XEQM.c'!D:D,1,0)),"--",VLOOKUP(P1411,'NEW XEQM.c'!D:G,3,0))</f>
        <v>--</v>
      </c>
      <c r="U1411" s="1" t="s">
        <v>2075</v>
      </c>
      <c r="W1411" t="e">
        <f t="shared" si="198"/>
        <v>#VALUE!</v>
      </c>
    </row>
    <row r="1412" spans="1:23">
      <c r="A1412" s="16">
        <f t="shared" si="207"/>
        <v>1412</v>
      </c>
      <c r="B1412" s="15">
        <f t="shared" ref="B1412:B1475" si="208">IF(AND(MID(C1412,2,1)&lt;&gt;"/",MID(C1412,1,1)="/"),INT(B1411)+1,B1411+0.01)</f>
        <v>1376</v>
      </c>
      <c r="C1412" s="18" t="s">
        <v>3514</v>
      </c>
      <c r="D1412" s="18" t="s">
        <v>7</v>
      </c>
      <c r="E1412" s="23" t="s">
        <v>5009</v>
      </c>
      <c r="F1412" s="23" t="s">
        <v>5009</v>
      </c>
      <c r="G1412" s="99">
        <v>0</v>
      </c>
      <c r="H1412" s="99">
        <v>0</v>
      </c>
      <c r="I1412" s="96" t="s">
        <v>15</v>
      </c>
      <c r="J1412" s="23" t="s">
        <v>1276</v>
      </c>
      <c r="K1412" s="24" t="s">
        <v>3528</v>
      </c>
      <c r="L1412" s="22" t="s">
        <v>4263</v>
      </c>
      <c r="M1412" s="22" t="s">
        <v>4320</v>
      </c>
      <c r="N1412" s="22" t="s">
        <v>2075</v>
      </c>
      <c r="O1412" s="18" t="s">
        <v>364</v>
      </c>
      <c r="P1412" s="246" t="s">
        <v>1876</v>
      </c>
      <c r="Q1412" s="191"/>
      <c r="R1412" s="1"/>
      <c r="S1412" s="1" t="str">
        <f t="shared" si="202"/>
        <v/>
      </c>
      <c r="T1412" s="1" t="str">
        <f>IF(ISNA(VLOOKUP(P1412,'NEW XEQM.c'!D:D,1,0)),"--",VLOOKUP(P1412,'NEW XEQM.c'!D:G,3,0))</f>
        <v>--</v>
      </c>
      <c r="U1412" s="1" t="s">
        <v>2075</v>
      </c>
      <c r="W1412" t="e">
        <f t="shared" si="198"/>
        <v>#VALUE!</v>
      </c>
    </row>
    <row r="1413" spans="1:23">
      <c r="A1413" s="16">
        <f t="shared" si="207"/>
        <v>1413</v>
      </c>
      <c r="B1413" s="15">
        <f t="shared" si="208"/>
        <v>1377</v>
      </c>
      <c r="C1413" s="18" t="s">
        <v>3514</v>
      </c>
      <c r="D1413" s="18" t="s">
        <v>7</v>
      </c>
      <c r="E1413" s="23" t="s">
        <v>365</v>
      </c>
      <c r="F1413" s="23" t="s">
        <v>365</v>
      </c>
      <c r="G1413" s="99">
        <v>0</v>
      </c>
      <c r="H1413" s="99">
        <v>0</v>
      </c>
      <c r="I1413" s="96" t="s">
        <v>15</v>
      </c>
      <c r="J1413" s="23" t="s">
        <v>1276</v>
      </c>
      <c r="K1413" s="24" t="s">
        <v>3528</v>
      </c>
      <c r="L1413" s="22" t="s">
        <v>4263</v>
      </c>
      <c r="M1413" s="22" t="s">
        <v>4320</v>
      </c>
      <c r="N1413" s="22" t="s">
        <v>2075</v>
      </c>
      <c r="O1413" s="22" t="s">
        <v>2948</v>
      </c>
      <c r="P1413" s="246" t="s">
        <v>1877</v>
      </c>
      <c r="Q1413" s="191"/>
      <c r="R1413" s="1"/>
      <c r="S1413" s="1" t="str">
        <f t="shared" ref="S1413:S1439" si="209">IF(E1413=F1413,"","NOT EQUAL")</f>
        <v/>
      </c>
      <c r="T1413" s="1" t="str">
        <f>IF(ISNA(VLOOKUP(P1413,'NEW XEQM.c'!D:D,1,0)),"--",VLOOKUP(P1413,'NEW XEQM.c'!D:G,3,0))</f>
        <v>--</v>
      </c>
      <c r="U1413" s="1" t="s">
        <v>2075</v>
      </c>
      <c r="W1413" t="e">
        <f t="shared" ref="W1413:W1476" si="210">SUBSTITUTE(IF(AND(T1413="--",FIND("STD",E1413),FIND("fn",C1413)&gt;0,FIND("ITM_",P1413),I1413="CAT_FNCT"),E1413,""),"""","")</f>
        <v>#VALUE!</v>
      </c>
    </row>
    <row r="1414" spans="1:23">
      <c r="A1414" s="16">
        <f t="shared" si="207"/>
        <v>1414</v>
      </c>
      <c r="B1414" s="15">
        <f t="shared" si="208"/>
        <v>1378</v>
      </c>
      <c r="C1414" s="18" t="s">
        <v>3514</v>
      </c>
      <c r="D1414" s="18" t="s">
        <v>7</v>
      </c>
      <c r="E1414" s="23" t="s">
        <v>6154</v>
      </c>
      <c r="F1414" s="23" t="s">
        <v>6154</v>
      </c>
      <c r="G1414" s="99">
        <v>0</v>
      </c>
      <c r="H1414" s="99">
        <v>0</v>
      </c>
      <c r="I1414" s="96" t="s">
        <v>15</v>
      </c>
      <c r="J1414" s="23" t="s">
        <v>1276</v>
      </c>
      <c r="K1414" s="24" t="s">
        <v>3528</v>
      </c>
      <c r="L1414" s="22" t="s">
        <v>4263</v>
      </c>
      <c r="M1414" s="22" t="s">
        <v>4320</v>
      </c>
      <c r="N1414" s="22" t="s">
        <v>2075</v>
      </c>
      <c r="O1414" s="22" t="s">
        <v>2949</v>
      </c>
      <c r="P1414" s="246" t="s">
        <v>6153</v>
      </c>
      <c r="Q1414" s="191"/>
      <c r="R1414" s="1"/>
      <c r="S1414" s="1" t="str">
        <f t="shared" si="209"/>
        <v/>
      </c>
      <c r="T1414" s="1" t="str">
        <f>IF(ISNA(VLOOKUP(P1414,'NEW XEQM.c'!D:D,1,0)),"--",VLOOKUP(P1414,'NEW XEQM.c'!D:G,3,0))</f>
        <v>--</v>
      </c>
      <c r="U1414" s="1" t="s">
        <v>2075</v>
      </c>
      <c r="W1414" t="e">
        <f t="shared" si="210"/>
        <v>#VALUE!</v>
      </c>
    </row>
    <row r="1415" spans="1:23">
      <c r="A1415" s="16">
        <f t="shared" si="207"/>
        <v>1415</v>
      </c>
      <c r="B1415" s="15">
        <f t="shared" si="208"/>
        <v>1379</v>
      </c>
      <c r="C1415" s="18" t="s">
        <v>3514</v>
      </c>
      <c r="D1415" s="18" t="s">
        <v>7</v>
      </c>
      <c r="E1415" s="23" t="s">
        <v>2120</v>
      </c>
      <c r="F1415" s="23" t="s">
        <v>2120</v>
      </c>
      <c r="G1415" s="99">
        <v>0</v>
      </c>
      <c r="H1415" s="99">
        <v>0</v>
      </c>
      <c r="I1415" s="96" t="s">
        <v>15</v>
      </c>
      <c r="J1415" s="23" t="s">
        <v>1276</v>
      </c>
      <c r="K1415" s="24" t="s">
        <v>3528</v>
      </c>
      <c r="L1415" s="22" t="s">
        <v>4263</v>
      </c>
      <c r="M1415" s="22" t="s">
        <v>4320</v>
      </c>
      <c r="N1415" s="22" t="s">
        <v>2075</v>
      </c>
      <c r="O1415" s="22"/>
      <c r="P1415" s="246" t="s">
        <v>2119</v>
      </c>
      <c r="Q1415" s="191"/>
      <c r="R1415" s="1"/>
      <c r="S1415" s="1" t="str">
        <f t="shared" si="209"/>
        <v/>
      </c>
      <c r="T1415" s="1" t="str">
        <f>IF(ISNA(VLOOKUP(P1415,'NEW XEQM.c'!D:D,1,0)),"--",VLOOKUP(P1415,'NEW XEQM.c'!D:G,3,0))</f>
        <v>--</v>
      </c>
      <c r="U1415" s="1" t="s">
        <v>2075</v>
      </c>
      <c r="W1415" t="e">
        <f t="shared" si="210"/>
        <v>#VALUE!</v>
      </c>
    </row>
    <row r="1416" spans="1:23">
      <c r="A1416" s="16">
        <f t="shared" si="207"/>
        <v>1416</v>
      </c>
      <c r="B1416" s="15">
        <f t="shared" si="208"/>
        <v>1380</v>
      </c>
      <c r="C1416" s="18" t="s">
        <v>3514</v>
      </c>
      <c r="D1416" s="18" t="s">
        <v>7</v>
      </c>
      <c r="E1416" s="23" t="s">
        <v>408</v>
      </c>
      <c r="F1416" s="23" t="s">
        <v>408</v>
      </c>
      <c r="G1416" s="99">
        <v>0</v>
      </c>
      <c r="H1416" s="99">
        <v>0</v>
      </c>
      <c r="I1416" s="96" t="s">
        <v>15</v>
      </c>
      <c r="J1416" s="23" t="s">
        <v>1276</v>
      </c>
      <c r="K1416" s="24" t="s">
        <v>3528</v>
      </c>
      <c r="L1416" s="22" t="s">
        <v>4263</v>
      </c>
      <c r="M1416" s="22" t="s">
        <v>4320</v>
      </c>
      <c r="N1416" s="22" t="s">
        <v>2075</v>
      </c>
      <c r="O1416" s="22"/>
      <c r="P1416" s="246" t="s">
        <v>1948</v>
      </c>
      <c r="Q1416" s="191"/>
      <c r="R1416" s="1"/>
      <c r="S1416" s="1" t="str">
        <f t="shared" si="209"/>
        <v/>
      </c>
      <c r="T1416" s="1" t="str">
        <f>IF(ISNA(VLOOKUP(P1416,'NEW XEQM.c'!D:D,1,0)),"--",VLOOKUP(P1416,'NEW XEQM.c'!D:G,3,0))</f>
        <v>--</v>
      </c>
      <c r="U1416" s="1" t="s">
        <v>2075</v>
      </c>
      <c r="W1416" t="e">
        <f t="shared" si="210"/>
        <v>#VALUE!</v>
      </c>
    </row>
    <row r="1417" spans="1:23">
      <c r="A1417" s="16">
        <f t="shared" si="207"/>
        <v>1417</v>
      </c>
      <c r="B1417" s="15">
        <f t="shared" si="208"/>
        <v>1381</v>
      </c>
      <c r="C1417" s="18" t="s">
        <v>4368</v>
      </c>
      <c r="D1417" s="18" t="s">
        <v>2560</v>
      </c>
      <c r="E1417" s="23" t="s">
        <v>409</v>
      </c>
      <c r="F1417" s="23" t="s">
        <v>409</v>
      </c>
      <c r="G1417" s="99">
        <v>0</v>
      </c>
      <c r="H1417" s="99">
        <v>0</v>
      </c>
      <c r="I1417" s="96" t="s">
        <v>15</v>
      </c>
      <c r="J1417" s="23" t="s">
        <v>1276</v>
      </c>
      <c r="K1417" s="24" t="s">
        <v>3528</v>
      </c>
      <c r="L1417" s="22" t="s">
        <v>4263</v>
      </c>
      <c r="M1417" s="22" t="s">
        <v>4320</v>
      </c>
      <c r="N1417" s="22" t="s">
        <v>2075</v>
      </c>
      <c r="O1417" s="22"/>
      <c r="P1417" s="246" t="s">
        <v>1949</v>
      </c>
      <c r="Q1417" s="191"/>
      <c r="R1417" s="1"/>
      <c r="S1417" s="1" t="str">
        <f t="shared" si="209"/>
        <v/>
      </c>
      <c r="T1417" s="1" t="str">
        <f>IF(ISNA(VLOOKUP(P1417,'NEW XEQM.c'!D:D,1,0)),"--",VLOOKUP(P1417,'NEW XEQM.c'!D:G,3,0))</f>
        <v>--</v>
      </c>
      <c r="U1417" s="1" t="s">
        <v>2075</v>
      </c>
      <c r="W1417" t="e">
        <f t="shared" si="210"/>
        <v>#VALUE!</v>
      </c>
    </row>
    <row r="1418" spans="1:23">
      <c r="A1418" s="16">
        <f t="shared" si="207"/>
        <v>1418</v>
      </c>
      <c r="B1418" s="15">
        <f t="shared" si="208"/>
        <v>1382</v>
      </c>
      <c r="C1418" s="18" t="s">
        <v>3514</v>
      </c>
      <c r="D1418" s="18" t="s">
        <v>7</v>
      </c>
      <c r="E1418" s="23" t="s">
        <v>5022</v>
      </c>
      <c r="F1418" s="23" t="s">
        <v>5022</v>
      </c>
      <c r="G1418" s="99">
        <v>0</v>
      </c>
      <c r="H1418" s="99">
        <v>0</v>
      </c>
      <c r="I1418" s="96" t="s">
        <v>15</v>
      </c>
      <c r="J1418" s="23" t="s">
        <v>1276</v>
      </c>
      <c r="K1418" s="24" t="s">
        <v>3528</v>
      </c>
      <c r="L1418" s="22" t="s">
        <v>4263</v>
      </c>
      <c r="M1418" s="22" t="s">
        <v>4320</v>
      </c>
      <c r="N1418" s="22" t="s">
        <v>2075</v>
      </c>
      <c r="O1418" s="18" t="s">
        <v>414</v>
      </c>
      <c r="P1418" s="246" t="s">
        <v>6092</v>
      </c>
      <c r="Q1418" s="191"/>
      <c r="R1418" s="1"/>
      <c r="S1418" s="1" t="str">
        <f t="shared" si="209"/>
        <v/>
      </c>
      <c r="T1418" s="1" t="str">
        <f>IF(ISNA(VLOOKUP(P1418,'NEW XEQM.c'!D:D,1,0)),"--",VLOOKUP(P1418,'NEW XEQM.c'!D:G,3,0))</f>
        <v>--</v>
      </c>
      <c r="U1418" s="1" t="s">
        <v>2075</v>
      </c>
      <c r="W1418" t="e">
        <f t="shared" si="210"/>
        <v>#VALUE!</v>
      </c>
    </row>
    <row r="1419" spans="1:23">
      <c r="A1419" s="16">
        <f t="shared" si="207"/>
        <v>1419</v>
      </c>
      <c r="B1419" s="15">
        <f t="shared" si="208"/>
        <v>1383</v>
      </c>
      <c r="C1419" s="18" t="s">
        <v>3514</v>
      </c>
      <c r="D1419" s="18" t="s">
        <v>7</v>
      </c>
      <c r="E1419" s="23" t="s">
        <v>422</v>
      </c>
      <c r="F1419" s="23" t="s">
        <v>422</v>
      </c>
      <c r="G1419" s="28">
        <v>0</v>
      </c>
      <c r="H1419" s="28">
        <v>0</v>
      </c>
      <c r="I1419" s="96" t="s">
        <v>15</v>
      </c>
      <c r="J1419" s="23" t="s">
        <v>1276</v>
      </c>
      <c r="K1419" s="24" t="s">
        <v>3528</v>
      </c>
      <c r="L1419" s="22" t="s">
        <v>4263</v>
      </c>
      <c r="M1419" s="22" t="s">
        <v>4320</v>
      </c>
      <c r="N1419" s="22" t="s">
        <v>2075</v>
      </c>
      <c r="O1419" s="18" t="s">
        <v>2950</v>
      </c>
      <c r="P1419" s="246" t="s">
        <v>1974</v>
      </c>
      <c r="Q1419" s="191"/>
      <c r="R1419" s="1"/>
      <c r="S1419" s="1" t="str">
        <f t="shared" si="209"/>
        <v/>
      </c>
      <c r="T1419" s="1" t="str">
        <f>IF(ISNA(VLOOKUP(P1419,'NEW XEQM.c'!D:D,1,0)),"--",VLOOKUP(P1419,'NEW XEQM.c'!D:G,3,0))</f>
        <v>--</v>
      </c>
      <c r="U1419" s="1" t="s">
        <v>2075</v>
      </c>
      <c r="W1419" t="e">
        <f t="shared" si="210"/>
        <v>#VALUE!</v>
      </c>
    </row>
    <row r="1420" spans="1:23">
      <c r="A1420" s="16">
        <f t="shared" si="207"/>
        <v>1420</v>
      </c>
      <c r="B1420" s="15">
        <f t="shared" si="208"/>
        <v>1384</v>
      </c>
      <c r="C1420" s="18" t="s">
        <v>3514</v>
      </c>
      <c r="D1420" s="18" t="s">
        <v>7</v>
      </c>
      <c r="E1420" s="23" t="s">
        <v>423</v>
      </c>
      <c r="F1420" s="23" t="s">
        <v>423</v>
      </c>
      <c r="G1420" s="28">
        <v>0</v>
      </c>
      <c r="H1420" s="28">
        <v>0</v>
      </c>
      <c r="I1420" s="96" t="s">
        <v>15</v>
      </c>
      <c r="J1420" s="23" t="s">
        <v>1276</v>
      </c>
      <c r="K1420" s="24" t="s">
        <v>3528</v>
      </c>
      <c r="L1420" s="22" t="s">
        <v>4263</v>
      </c>
      <c r="M1420" s="22" t="s">
        <v>4320</v>
      </c>
      <c r="N1420" s="22" t="s">
        <v>2075</v>
      </c>
      <c r="O1420" s="18" t="s">
        <v>2951</v>
      </c>
      <c r="P1420" s="246" t="s">
        <v>1975</v>
      </c>
      <c r="Q1420" s="191"/>
      <c r="R1420" s="1"/>
      <c r="S1420" s="1" t="str">
        <f t="shared" si="209"/>
        <v/>
      </c>
      <c r="T1420" s="1" t="str">
        <f>IF(ISNA(VLOOKUP(P1420,'NEW XEQM.c'!D:D,1,0)),"--",VLOOKUP(P1420,'NEW XEQM.c'!D:G,3,0))</f>
        <v>--</v>
      </c>
      <c r="U1420" s="1" t="s">
        <v>2075</v>
      </c>
      <c r="W1420" t="e">
        <f t="shared" si="210"/>
        <v>#VALUE!</v>
      </c>
    </row>
    <row r="1421" spans="1:23">
      <c r="A1421" s="16">
        <f t="shared" si="207"/>
        <v>1421</v>
      </c>
      <c r="B1421" s="15">
        <f t="shared" si="208"/>
        <v>1385</v>
      </c>
      <c r="C1421" s="18" t="s">
        <v>3514</v>
      </c>
      <c r="D1421" s="18" t="s">
        <v>7</v>
      </c>
      <c r="E1421" s="23" t="s">
        <v>474</v>
      </c>
      <c r="F1421" s="23" t="s">
        <v>839</v>
      </c>
      <c r="G1421" s="28">
        <v>0</v>
      </c>
      <c r="H1421" s="28">
        <v>0</v>
      </c>
      <c r="I1421" s="23" t="s">
        <v>1</v>
      </c>
      <c r="J1421" s="23" t="s">
        <v>1276</v>
      </c>
      <c r="K1421" s="24" t="s">
        <v>3528</v>
      </c>
      <c r="L1421" s="22" t="s">
        <v>4263</v>
      </c>
      <c r="M1421" s="22" t="s">
        <v>4320</v>
      </c>
      <c r="N1421" s="22" t="s">
        <v>2075</v>
      </c>
      <c r="O1421" s="22"/>
      <c r="P1421" s="246" t="s">
        <v>1991</v>
      </c>
      <c r="Q1421" s="191"/>
      <c r="R1421" s="1"/>
      <c r="S1421" s="1" t="str">
        <f t="shared" si="209"/>
        <v>NOT EQUAL</v>
      </c>
      <c r="T1421" s="1" t="str">
        <f>IF(ISNA(VLOOKUP(P1421,'NEW XEQM.c'!D:D,1,0)),"--",VLOOKUP(P1421,'NEW XEQM.c'!D:G,3,0))</f>
        <v>--</v>
      </c>
      <c r="U1421" s="1" t="s">
        <v>2075</v>
      </c>
      <c r="W1421" t="e">
        <f t="shared" si="210"/>
        <v>#VALUE!</v>
      </c>
    </row>
    <row r="1422" spans="1:23">
      <c r="A1422" s="16">
        <f t="shared" si="207"/>
        <v>1422</v>
      </c>
      <c r="B1422" s="15">
        <f t="shared" si="208"/>
        <v>1386</v>
      </c>
      <c r="C1422" s="18" t="s">
        <v>3514</v>
      </c>
      <c r="D1422" s="18" t="s">
        <v>7</v>
      </c>
      <c r="E1422" s="23" t="s">
        <v>474</v>
      </c>
      <c r="F1422" s="23" t="s">
        <v>840</v>
      </c>
      <c r="G1422" s="28">
        <v>0</v>
      </c>
      <c r="H1422" s="28">
        <v>0</v>
      </c>
      <c r="I1422" s="23" t="s">
        <v>1</v>
      </c>
      <c r="J1422" s="23" t="s">
        <v>1276</v>
      </c>
      <c r="K1422" s="24" t="s">
        <v>3528</v>
      </c>
      <c r="L1422" s="22" t="s">
        <v>4263</v>
      </c>
      <c r="M1422" s="22" t="s">
        <v>4320</v>
      </c>
      <c r="N1422" s="22" t="s">
        <v>2075</v>
      </c>
      <c r="O1422" s="22"/>
      <c r="P1422" s="246" t="s">
        <v>1992</v>
      </c>
      <c r="Q1422" s="191"/>
      <c r="R1422" s="1"/>
      <c r="S1422" s="1" t="str">
        <f t="shared" si="209"/>
        <v>NOT EQUAL</v>
      </c>
      <c r="T1422" s="1" t="str">
        <f>IF(ISNA(VLOOKUP(P1422,'NEW XEQM.c'!D:D,1,0)),"--",VLOOKUP(P1422,'NEW XEQM.c'!D:G,3,0))</f>
        <v>--</v>
      </c>
      <c r="U1422" s="1" t="s">
        <v>2075</v>
      </c>
      <c r="W1422" t="e">
        <f t="shared" si="210"/>
        <v>#VALUE!</v>
      </c>
    </row>
    <row r="1423" spans="1:23">
      <c r="A1423" s="16">
        <f t="shared" si="207"/>
        <v>1423</v>
      </c>
      <c r="B1423" s="15">
        <f t="shared" si="208"/>
        <v>1387</v>
      </c>
      <c r="C1423" s="18" t="s">
        <v>3514</v>
      </c>
      <c r="D1423" s="18" t="s">
        <v>7</v>
      </c>
      <c r="E1423" s="23" t="s">
        <v>474</v>
      </c>
      <c r="F1423" s="23" t="s">
        <v>841</v>
      </c>
      <c r="G1423" s="28">
        <v>0</v>
      </c>
      <c r="H1423" s="28">
        <v>0</v>
      </c>
      <c r="I1423" s="23" t="s">
        <v>1</v>
      </c>
      <c r="J1423" s="23" t="s">
        <v>1276</v>
      </c>
      <c r="K1423" s="24" t="s">
        <v>3528</v>
      </c>
      <c r="L1423" s="22" t="s">
        <v>4263</v>
      </c>
      <c r="M1423" s="22" t="s">
        <v>4320</v>
      </c>
      <c r="N1423" s="22" t="s">
        <v>2075</v>
      </c>
      <c r="O1423" s="22"/>
      <c r="P1423" s="246" t="s">
        <v>1993</v>
      </c>
      <c r="Q1423" s="191"/>
      <c r="R1423" s="1"/>
      <c r="S1423" s="1" t="str">
        <f t="shared" si="209"/>
        <v>NOT EQUAL</v>
      </c>
      <c r="T1423" s="1" t="str">
        <f>IF(ISNA(VLOOKUP(P1423,'NEW XEQM.c'!D:D,1,0)),"--",VLOOKUP(P1423,'NEW XEQM.c'!D:G,3,0))</f>
        <v>--</v>
      </c>
      <c r="U1423" s="1" t="s">
        <v>2075</v>
      </c>
      <c r="W1423" t="e">
        <f t="shared" si="210"/>
        <v>#VALUE!</v>
      </c>
    </row>
    <row r="1424" spans="1:23">
      <c r="A1424" s="16">
        <f t="shared" si="207"/>
        <v>1424</v>
      </c>
      <c r="B1424" s="15">
        <f t="shared" si="208"/>
        <v>1388</v>
      </c>
      <c r="C1424" s="54" t="s">
        <v>3514</v>
      </c>
      <c r="D1424" s="54" t="s">
        <v>7</v>
      </c>
      <c r="E1424" s="72" t="str">
        <f t="shared" ref="E1424" si="211">CHAR(34)&amp;IF(B1424&lt;10,"000",IF(B1424&lt;100,"00",IF(B1424&lt;1000,"0","")))&amp;$B1424&amp;CHAR(34)</f>
        <v>"1388"</v>
      </c>
      <c r="F1424" s="55" t="str">
        <f t="shared" ref="F1424" si="212">E1424</f>
        <v>"1388"</v>
      </c>
      <c r="G1424" s="100">
        <v>0</v>
      </c>
      <c r="H1424" s="100">
        <v>0</v>
      </c>
      <c r="I1424" s="95" t="s">
        <v>27</v>
      </c>
      <c r="J1424" s="23" t="s">
        <v>1275</v>
      </c>
      <c r="K1424" s="57" t="s">
        <v>3528</v>
      </c>
      <c r="L1424" s="11" t="s">
        <v>4263</v>
      </c>
      <c r="M1424" s="22" t="s">
        <v>4320</v>
      </c>
      <c r="N1424" s="22" t="s">
        <v>2075</v>
      </c>
      <c r="O1424" s="11"/>
      <c r="P1424" s="246" t="str">
        <f t="shared" ref="P1424" si="213">"ITM_"&amp;IF(B1424&lt;10,"000",IF(B1424&lt;100,"00",IF(B1424&lt;1000,"0","")))&amp;$B1424</f>
        <v>ITM_1388</v>
      </c>
      <c r="Q1424" s="191"/>
      <c r="R1424" s="1"/>
      <c r="S1424" s="1" t="str">
        <f t="shared" si="209"/>
        <v/>
      </c>
      <c r="T1424" s="1" t="str">
        <f>IF(ISNA(VLOOKUP(P1424,'NEW XEQM.c'!D:D,1,0)),"--",VLOOKUP(P1424,'NEW XEQM.c'!D:G,3,0))</f>
        <v>--</v>
      </c>
      <c r="U1424" s="1" t="s">
        <v>2075</v>
      </c>
      <c r="W1424" t="e">
        <f t="shared" si="210"/>
        <v>#VALUE!</v>
      </c>
    </row>
    <row r="1425" spans="1:23">
      <c r="A1425" s="16">
        <f t="shared" si="207"/>
        <v>1425</v>
      </c>
      <c r="B1425" s="15">
        <f t="shared" si="208"/>
        <v>1389</v>
      </c>
      <c r="C1425" s="18" t="s">
        <v>3514</v>
      </c>
      <c r="D1425" s="18" t="s">
        <v>7</v>
      </c>
      <c r="E1425" s="73" t="s">
        <v>2165</v>
      </c>
      <c r="F1425" s="73" t="s">
        <v>2165</v>
      </c>
      <c r="G1425" s="31">
        <v>0</v>
      </c>
      <c r="H1425" s="31">
        <v>0</v>
      </c>
      <c r="I1425" s="96" t="s">
        <v>15</v>
      </c>
      <c r="J1425" s="23" t="s">
        <v>1276</v>
      </c>
      <c r="K1425" s="24" t="s">
        <v>3528</v>
      </c>
      <c r="L1425" s="22" t="s">
        <v>4263</v>
      </c>
      <c r="M1425" s="22" t="s">
        <v>4320</v>
      </c>
      <c r="N1425" s="22" t="s">
        <v>2075</v>
      </c>
      <c r="O1425" s="22"/>
      <c r="P1425" s="246" t="s">
        <v>2167</v>
      </c>
      <c r="Q1425" s="191"/>
      <c r="R1425" s="1"/>
      <c r="S1425" s="1" t="str">
        <f t="shared" si="209"/>
        <v/>
      </c>
      <c r="T1425" s="1" t="str">
        <f>IF(ISNA(VLOOKUP(P1425,'NEW XEQM.c'!D:D,1,0)),"--",VLOOKUP(P1425,'NEW XEQM.c'!D:G,3,0))</f>
        <v>--</v>
      </c>
      <c r="U1425" s="1" t="s">
        <v>2075</v>
      </c>
      <c r="W1425" t="e">
        <f t="shared" si="210"/>
        <v>#VALUE!</v>
      </c>
    </row>
    <row r="1426" spans="1:23">
      <c r="A1426" s="16">
        <f t="shared" si="207"/>
        <v>1426</v>
      </c>
      <c r="B1426" s="15">
        <f t="shared" si="208"/>
        <v>1390</v>
      </c>
      <c r="C1426" s="18" t="s">
        <v>3514</v>
      </c>
      <c r="D1426" s="18" t="s">
        <v>7</v>
      </c>
      <c r="E1426" s="73" t="s">
        <v>474</v>
      </c>
      <c r="F1426" s="73" t="s">
        <v>2166</v>
      </c>
      <c r="G1426" s="31">
        <v>0</v>
      </c>
      <c r="H1426" s="31">
        <v>0</v>
      </c>
      <c r="I1426" s="23" t="s">
        <v>1</v>
      </c>
      <c r="J1426" s="23" t="s">
        <v>1276</v>
      </c>
      <c r="K1426" s="24" t="s">
        <v>3528</v>
      </c>
      <c r="L1426" s="22" t="s">
        <v>4263</v>
      </c>
      <c r="M1426" s="22" t="s">
        <v>4320</v>
      </c>
      <c r="N1426" s="22" t="s">
        <v>2075</v>
      </c>
      <c r="O1426" s="22"/>
      <c r="P1426" s="246" t="s">
        <v>2168</v>
      </c>
      <c r="Q1426" s="191"/>
      <c r="R1426" s="1"/>
      <c r="S1426" s="1" t="str">
        <f t="shared" si="209"/>
        <v>NOT EQUAL</v>
      </c>
      <c r="T1426" s="1" t="str">
        <f>IF(ISNA(VLOOKUP(P1426,'NEW XEQM.c'!D:D,1,0)),"--",VLOOKUP(P1426,'NEW XEQM.c'!D:G,3,0))</f>
        <v>--</v>
      </c>
      <c r="U1426" s="1" t="s">
        <v>2075</v>
      </c>
      <c r="W1426" t="e">
        <f t="shared" si="210"/>
        <v>#VALUE!</v>
      </c>
    </row>
    <row r="1427" spans="1:23">
      <c r="A1427" s="16">
        <f t="shared" si="207"/>
        <v>1427</v>
      </c>
      <c r="B1427" s="15">
        <f t="shared" si="208"/>
        <v>1391</v>
      </c>
      <c r="C1427" s="18" t="s">
        <v>3514</v>
      </c>
      <c r="D1427" s="18" t="s">
        <v>7</v>
      </c>
      <c r="E1427" s="73" t="s">
        <v>474</v>
      </c>
      <c r="F1427" s="73" t="s">
        <v>2330</v>
      </c>
      <c r="G1427" s="31">
        <v>0</v>
      </c>
      <c r="H1427" s="31">
        <v>0</v>
      </c>
      <c r="I1427" s="23" t="s">
        <v>1</v>
      </c>
      <c r="J1427" s="23" t="s">
        <v>1276</v>
      </c>
      <c r="K1427" s="24" t="s">
        <v>3528</v>
      </c>
      <c r="L1427" s="22" t="s">
        <v>4263</v>
      </c>
      <c r="M1427" s="22" t="s">
        <v>4320</v>
      </c>
      <c r="N1427" s="22" t="s">
        <v>2075</v>
      </c>
      <c r="O1427" s="20"/>
      <c r="P1427" s="246" t="s">
        <v>2329</v>
      </c>
      <c r="Q1427" s="191"/>
      <c r="R1427" s="1"/>
      <c r="S1427" s="1" t="str">
        <f t="shared" si="209"/>
        <v>NOT EQUAL</v>
      </c>
      <c r="T1427" s="1" t="str">
        <f>IF(ISNA(VLOOKUP(P1427,'NEW XEQM.c'!D:D,1,0)),"--",VLOOKUP(P1427,'NEW XEQM.c'!D:G,3,0))</f>
        <v>--</v>
      </c>
      <c r="U1427" s="1" t="s">
        <v>2075</v>
      </c>
      <c r="W1427" t="e">
        <f t="shared" si="210"/>
        <v>#VALUE!</v>
      </c>
    </row>
    <row r="1428" spans="1:23">
      <c r="A1428" s="16">
        <f t="shared" si="207"/>
        <v>1428</v>
      </c>
      <c r="B1428" s="15">
        <f t="shared" si="208"/>
        <v>1392</v>
      </c>
      <c r="C1428" s="18" t="s">
        <v>3514</v>
      </c>
      <c r="D1428" s="18" t="s">
        <v>7</v>
      </c>
      <c r="E1428" s="73" t="s">
        <v>2952</v>
      </c>
      <c r="F1428" s="73" t="s">
        <v>2952</v>
      </c>
      <c r="G1428" s="31">
        <v>0</v>
      </c>
      <c r="H1428" s="31">
        <v>0</v>
      </c>
      <c r="I1428" s="96" t="s">
        <v>15</v>
      </c>
      <c r="J1428" s="23" t="s">
        <v>1276</v>
      </c>
      <c r="K1428" s="24" t="s">
        <v>3528</v>
      </c>
      <c r="L1428" s="22" t="s">
        <v>4263</v>
      </c>
      <c r="M1428" s="22" t="s">
        <v>4320</v>
      </c>
      <c r="N1428" s="22" t="s">
        <v>2075</v>
      </c>
      <c r="O1428" s="22"/>
      <c r="P1428" s="246" t="s">
        <v>3151</v>
      </c>
      <c r="Q1428" s="191"/>
      <c r="R1428" s="1"/>
      <c r="S1428" s="1" t="str">
        <f t="shared" si="209"/>
        <v/>
      </c>
      <c r="T1428" s="1" t="str">
        <f>IF(ISNA(VLOOKUP(P1428,'NEW XEQM.c'!D:D,1,0)),"--",VLOOKUP(P1428,'NEW XEQM.c'!D:G,3,0))</f>
        <v>--</v>
      </c>
      <c r="U1428" s="1"/>
      <c r="W1428" t="e">
        <f t="shared" si="210"/>
        <v>#VALUE!</v>
      </c>
    </row>
    <row r="1429" spans="1:23">
      <c r="A1429" s="16">
        <f t="shared" si="207"/>
        <v>1429</v>
      </c>
      <c r="B1429" s="15">
        <f t="shared" si="208"/>
        <v>1393</v>
      </c>
      <c r="C1429" s="18" t="s">
        <v>3514</v>
      </c>
      <c r="D1429" s="18" t="s">
        <v>7</v>
      </c>
      <c r="E1429" s="73" t="s">
        <v>474</v>
      </c>
      <c r="F1429" s="73" t="s">
        <v>2953</v>
      </c>
      <c r="G1429" s="30">
        <v>0</v>
      </c>
      <c r="H1429" s="30">
        <v>0</v>
      </c>
      <c r="I1429" s="23" t="s">
        <v>1</v>
      </c>
      <c r="J1429" s="23" t="s">
        <v>1276</v>
      </c>
      <c r="K1429" s="24" t="s">
        <v>3528</v>
      </c>
      <c r="L1429" s="22" t="s">
        <v>4263</v>
      </c>
      <c r="M1429" s="22" t="s">
        <v>4320</v>
      </c>
      <c r="N1429" s="22" t="s">
        <v>2075</v>
      </c>
      <c r="O1429" s="22"/>
      <c r="P1429" s="246" t="s">
        <v>3152</v>
      </c>
      <c r="Q1429" s="191"/>
      <c r="R1429" s="1"/>
      <c r="S1429" s="1" t="str">
        <f t="shared" si="209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210"/>
        <v>#VALUE!</v>
      </c>
    </row>
    <row r="1430" spans="1:23">
      <c r="A1430" s="16">
        <f t="shared" si="207"/>
        <v>1430</v>
      </c>
      <c r="B1430" s="15">
        <f t="shared" si="208"/>
        <v>1394</v>
      </c>
      <c r="C1430" s="18" t="s">
        <v>3333</v>
      </c>
      <c r="D1430" s="18" t="s">
        <v>7</v>
      </c>
      <c r="E1430" s="73" t="s">
        <v>474</v>
      </c>
      <c r="F1430" s="73" t="s">
        <v>2954</v>
      </c>
      <c r="G1430" s="30">
        <v>0</v>
      </c>
      <c r="H1430" s="30">
        <v>0</v>
      </c>
      <c r="I1430" s="23" t="s">
        <v>1</v>
      </c>
      <c r="J1430" s="23" t="s">
        <v>1276</v>
      </c>
      <c r="K1430" s="24" t="s">
        <v>3528</v>
      </c>
      <c r="L1430" s="22" t="s">
        <v>4263</v>
      </c>
      <c r="M1430" s="22" t="s">
        <v>4320</v>
      </c>
      <c r="N1430" s="22" t="s">
        <v>2075</v>
      </c>
      <c r="O1430" s="22"/>
      <c r="P1430" s="246" t="s">
        <v>3153</v>
      </c>
      <c r="Q1430" s="191"/>
      <c r="R1430" s="1"/>
      <c r="S1430" s="1" t="str">
        <f t="shared" si="209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210"/>
        <v>#VALUE!</v>
      </c>
    </row>
    <row r="1431" spans="1:23">
      <c r="A1431" s="16">
        <f t="shared" si="207"/>
        <v>1431</v>
      </c>
      <c r="B1431" s="15">
        <f t="shared" si="208"/>
        <v>1395</v>
      </c>
      <c r="C1431" s="20" t="s">
        <v>3514</v>
      </c>
      <c r="D1431" s="20" t="s">
        <v>7</v>
      </c>
      <c r="E1431" s="43" t="s">
        <v>3928</v>
      </c>
      <c r="F1431" s="43" t="s">
        <v>3928</v>
      </c>
      <c r="G1431" s="30">
        <v>0</v>
      </c>
      <c r="H1431" s="30">
        <v>0</v>
      </c>
      <c r="I1431" s="23" t="s">
        <v>1</v>
      </c>
      <c r="J1431" s="23" t="s">
        <v>1276</v>
      </c>
      <c r="K1431" s="24" t="s">
        <v>3528</v>
      </c>
      <c r="L1431" s="22" t="s">
        <v>4263</v>
      </c>
      <c r="M1431" s="22" t="s">
        <v>4320</v>
      </c>
      <c r="N1431" s="22" t="s">
        <v>2075</v>
      </c>
      <c r="O1431" s="22"/>
      <c r="P1431" s="246" t="s">
        <v>3927</v>
      </c>
      <c r="Q1431" s="191"/>
      <c r="R1431" s="1"/>
      <c r="S1431" s="1" t="str">
        <f t="shared" si="209"/>
        <v/>
      </c>
      <c r="T1431" s="1" t="str">
        <f>IF(ISNA(VLOOKUP(P1431,'NEW XEQM.c'!D:D,1,0)),"--",VLOOKUP(P1431,'NEW XEQM.c'!D:G,3,0))</f>
        <v>--</v>
      </c>
      <c r="U1431" s="1" t="s">
        <v>2075</v>
      </c>
      <c r="W1431" t="e">
        <f t="shared" si="210"/>
        <v>#VALUE!</v>
      </c>
    </row>
    <row r="1432" spans="1:23">
      <c r="A1432" s="16">
        <f t="shared" si="207"/>
        <v>1432</v>
      </c>
      <c r="B1432" s="15">
        <f t="shared" si="208"/>
        <v>1396</v>
      </c>
      <c r="C1432" s="103" t="s">
        <v>3514</v>
      </c>
      <c r="D1432" s="103" t="s">
        <v>7</v>
      </c>
      <c r="E1432" s="109" t="s">
        <v>3943</v>
      </c>
      <c r="F1432" s="109" t="s">
        <v>3943</v>
      </c>
      <c r="G1432" s="104">
        <v>0</v>
      </c>
      <c r="H1432" s="104">
        <v>0</v>
      </c>
      <c r="I1432" s="105" t="s">
        <v>1</v>
      </c>
      <c r="J1432" s="105" t="s">
        <v>1276</v>
      </c>
      <c r="K1432" s="106" t="s">
        <v>3528</v>
      </c>
      <c r="L1432" s="107" t="s">
        <v>4263</v>
      </c>
      <c r="M1432" s="22" t="s">
        <v>4320</v>
      </c>
      <c r="N1432" s="22" t="s">
        <v>2075</v>
      </c>
      <c r="O1432" s="107"/>
      <c r="P1432" s="246" t="s">
        <v>3945</v>
      </c>
      <c r="Q1432" s="191"/>
      <c r="R1432" s="1"/>
      <c r="S1432" s="1" t="str">
        <f t="shared" si="209"/>
        <v/>
      </c>
      <c r="T1432" s="1" t="str">
        <f>IF(ISNA(VLOOKUP(P1432,'NEW XEQM.c'!D:D,1,0)),"--",VLOOKUP(P1432,'NEW XEQM.c'!D:G,3,0))</f>
        <v>--</v>
      </c>
      <c r="U1432" s="1" t="s">
        <v>2075</v>
      </c>
      <c r="W1432" t="e">
        <f t="shared" si="210"/>
        <v>#VALUE!</v>
      </c>
    </row>
    <row r="1433" spans="1:23">
      <c r="A1433" s="16">
        <f t="shared" si="207"/>
        <v>1433</v>
      </c>
      <c r="B1433" s="15">
        <f t="shared" si="208"/>
        <v>1397</v>
      </c>
      <c r="C1433" s="18" t="s">
        <v>3514</v>
      </c>
      <c r="D1433" s="18" t="s">
        <v>7</v>
      </c>
      <c r="E1433" s="21" t="s">
        <v>4098</v>
      </c>
      <c r="F1433" s="21" t="s">
        <v>4099</v>
      </c>
      <c r="G1433" s="30">
        <v>0</v>
      </c>
      <c r="H1433" s="30">
        <v>0</v>
      </c>
      <c r="I1433" s="23" t="s">
        <v>15</v>
      </c>
      <c r="J1433" s="23" t="s">
        <v>1276</v>
      </c>
      <c r="K1433" s="24" t="s">
        <v>3528</v>
      </c>
      <c r="L1433" s="22" t="s">
        <v>4263</v>
      </c>
      <c r="M1433" s="22" t="s">
        <v>4320</v>
      </c>
      <c r="N1433" s="22" t="s">
        <v>2075</v>
      </c>
      <c r="O1433" s="22"/>
      <c r="P1433" s="246" t="s">
        <v>4125</v>
      </c>
      <c r="Q1433" s="191"/>
      <c r="R1433" s="1"/>
      <c r="S1433" s="1" t="str">
        <f t="shared" si="209"/>
        <v/>
      </c>
      <c r="T1433" s="1" t="str">
        <f>IF(ISNA(VLOOKUP(P1433,'NEW XEQM.c'!D:D,1,0)),"--",VLOOKUP(P1433,'NEW XEQM.c'!D:G,3,0))</f>
        <v>--</v>
      </c>
      <c r="U1433" s="1"/>
      <c r="W1433" t="e">
        <f t="shared" si="210"/>
        <v>#VALUE!</v>
      </c>
    </row>
    <row r="1434" spans="1:23">
      <c r="A1434" s="16">
        <f t="shared" si="207"/>
        <v>1434</v>
      </c>
      <c r="B1434" s="15">
        <f t="shared" si="208"/>
        <v>1398</v>
      </c>
      <c r="C1434" s="18" t="s">
        <v>3514</v>
      </c>
      <c r="D1434" s="18" t="s">
        <v>7</v>
      </c>
      <c r="E1434" s="21" t="s">
        <v>192</v>
      </c>
      <c r="F1434" s="21" t="s">
        <v>192</v>
      </c>
      <c r="G1434" s="30">
        <v>0</v>
      </c>
      <c r="H1434" s="30">
        <v>0</v>
      </c>
      <c r="I1434" s="23" t="s">
        <v>1</v>
      </c>
      <c r="J1434" s="23" t="s">
        <v>1276</v>
      </c>
      <c r="K1434" s="24" t="s">
        <v>3528</v>
      </c>
      <c r="L1434" s="22" t="s">
        <v>4263</v>
      </c>
      <c r="M1434" s="22" t="s">
        <v>4320</v>
      </c>
      <c r="N1434" s="22" t="s">
        <v>2075</v>
      </c>
      <c r="O1434" s="22" t="s">
        <v>4250</v>
      </c>
      <c r="P1434" s="246" t="s">
        <v>4217</v>
      </c>
      <c r="Q1434" s="191"/>
      <c r="R1434" s="1"/>
      <c r="S1434" s="1" t="str">
        <f t="shared" si="209"/>
        <v/>
      </c>
      <c r="T1434" s="1" t="str">
        <f>IF(ISNA(VLOOKUP(P1434,'NEW XEQM.c'!D:D,1,0)),"--",VLOOKUP(P1434,'NEW XEQM.c'!D:G,3,0))</f>
        <v>--</v>
      </c>
      <c r="U1434" s="1" t="s">
        <v>2075</v>
      </c>
      <c r="W1434" t="e">
        <f t="shared" si="210"/>
        <v>#VALUE!</v>
      </c>
    </row>
    <row r="1435" spans="1:23">
      <c r="A1435" s="16">
        <f t="shared" si="207"/>
        <v>1435</v>
      </c>
      <c r="B1435" s="15">
        <f t="shared" si="208"/>
        <v>1399</v>
      </c>
      <c r="C1435" s="18" t="s">
        <v>3514</v>
      </c>
      <c r="D1435" s="18" t="s">
        <v>7</v>
      </c>
      <c r="E1435" s="21" t="s">
        <v>4222</v>
      </c>
      <c r="F1435" s="21" t="s">
        <v>4222</v>
      </c>
      <c r="G1435" s="30">
        <v>0</v>
      </c>
      <c r="H1435" s="30">
        <v>0</v>
      </c>
      <c r="I1435" s="23" t="s">
        <v>1</v>
      </c>
      <c r="J1435" s="23" t="s">
        <v>1276</v>
      </c>
      <c r="K1435" s="24" t="s">
        <v>3528</v>
      </c>
      <c r="L1435" s="22" t="s">
        <v>4263</v>
      </c>
      <c r="M1435" s="22" t="s">
        <v>4320</v>
      </c>
      <c r="N1435" s="22" t="s">
        <v>2075</v>
      </c>
      <c r="O1435" s="22"/>
      <c r="P1435" s="246" t="s">
        <v>4231</v>
      </c>
      <c r="Q1435" s="191"/>
      <c r="R1435" s="1"/>
      <c r="S1435" s="1" t="str">
        <f t="shared" si="209"/>
        <v/>
      </c>
      <c r="T1435" s="1" t="str">
        <f>IF(ISNA(VLOOKUP(P1435,'NEW XEQM.c'!D:D,1,0)),"--",VLOOKUP(P1435,'NEW XEQM.c'!D:G,3,0))</f>
        <v>--</v>
      </c>
      <c r="U1435" s="1"/>
      <c r="W1435" t="e">
        <f t="shared" si="210"/>
        <v>#VALUE!</v>
      </c>
    </row>
    <row r="1436" spans="1:23">
      <c r="A1436" s="16">
        <f t="shared" si="207"/>
        <v>1436</v>
      </c>
      <c r="B1436" s="15">
        <f t="shared" si="208"/>
        <v>1400</v>
      </c>
      <c r="C1436" s="18" t="s">
        <v>3514</v>
      </c>
      <c r="D1436" s="18" t="s">
        <v>7</v>
      </c>
      <c r="E1436" s="191" t="s">
        <v>4383</v>
      </c>
      <c r="F1436" s="191" t="s">
        <v>4383</v>
      </c>
      <c r="G1436" s="30">
        <v>0</v>
      </c>
      <c r="H1436" s="30">
        <v>0</v>
      </c>
      <c r="I1436" s="105" t="s">
        <v>1</v>
      </c>
      <c r="J1436" s="23" t="s">
        <v>1276</v>
      </c>
      <c r="K1436" s="24" t="s">
        <v>3528</v>
      </c>
      <c r="L1436" s="22" t="s">
        <v>4263</v>
      </c>
      <c r="M1436" s="22" t="s">
        <v>4320</v>
      </c>
      <c r="N1436" s="22" t="s">
        <v>2075</v>
      </c>
      <c r="O1436" s="22"/>
      <c r="P1436" s="246" t="s">
        <v>4276</v>
      </c>
      <c r="Q1436" s="191"/>
      <c r="R1436" s="1"/>
      <c r="S1436" s="1" t="str">
        <f t="shared" si="209"/>
        <v/>
      </c>
      <c r="T1436" s="1" t="str">
        <f>IF(ISNA(VLOOKUP(P1436,'NEW XEQM.c'!D:D,1,0)),"--",VLOOKUP(P1436,'NEW XEQM.c'!D:G,3,0))</f>
        <v>--</v>
      </c>
      <c r="U1436" s="1"/>
      <c r="W1436" t="e">
        <f t="shared" si="210"/>
        <v>#VALUE!</v>
      </c>
    </row>
    <row r="1437" spans="1:23">
      <c r="A1437" s="16">
        <f t="shared" si="207"/>
        <v>1437</v>
      </c>
      <c r="B1437" s="15">
        <f t="shared" si="208"/>
        <v>1401</v>
      </c>
      <c r="C1437" s="18" t="s">
        <v>3514</v>
      </c>
      <c r="D1437" s="18" t="s">
        <v>7</v>
      </c>
      <c r="E1437" s="21" t="s">
        <v>4427</v>
      </c>
      <c r="F1437" s="21" t="s">
        <v>4427</v>
      </c>
      <c r="G1437" s="30">
        <v>0</v>
      </c>
      <c r="H1437" s="30">
        <v>0</v>
      </c>
      <c r="I1437" s="23" t="s">
        <v>15</v>
      </c>
      <c r="J1437" s="23" t="s">
        <v>1276</v>
      </c>
      <c r="K1437" s="24" t="s">
        <v>3528</v>
      </c>
      <c r="L1437" s="22" t="s">
        <v>4263</v>
      </c>
      <c r="M1437" s="22" t="s">
        <v>4320</v>
      </c>
      <c r="N1437" s="22" t="s">
        <v>2075</v>
      </c>
      <c r="O1437" s="22"/>
      <c r="P1437" s="246" t="s">
        <v>4428</v>
      </c>
      <c r="Q1437" s="191"/>
      <c r="R1437" s="1"/>
      <c r="S1437" s="1" t="str">
        <f t="shared" si="209"/>
        <v/>
      </c>
      <c r="T1437" s="1" t="str">
        <f>IF(ISNA(VLOOKUP(P1437,'NEW XEQM.c'!D:D,1,0)),"--",VLOOKUP(P1437,'NEW XEQM.c'!D:G,3,0))</f>
        <v>--</v>
      </c>
      <c r="U1437" s="1" t="s">
        <v>2075</v>
      </c>
      <c r="W1437" t="e">
        <f t="shared" si="210"/>
        <v>#VALUE!</v>
      </c>
    </row>
    <row r="1438" spans="1:23">
      <c r="A1438" s="16">
        <f t="shared" si="207"/>
        <v>1438</v>
      </c>
      <c r="B1438" s="15">
        <f t="shared" si="208"/>
        <v>1402</v>
      </c>
      <c r="C1438" s="18" t="s">
        <v>3514</v>
      </c>
      <c r="D1438" s="18" t="s">
        <v>7</v>
      </c>
      <c r="E1438" s="21" t="s">
        <v>4418</v>
      </c>
      <c r="F1438" s="21" t="s">
        <v>4418</v>
      </c>
      <c r="G1438" s="30">
        <v>0</v>
      </c>
      <c r="H1438" s="30">
        <v>0</v>
      </c>
      <c r="I1438" s="23" t="s">
        <v>15</v>
      </c>
      <c r="J1438" s="23" t="s">
        <v>1276</v>
      </c>
      <c r="K1438" s="24" t="s">
        <v>3528</v>
      </c>
      <c r="L1438" s="22" t="s">
        <v>4263</v>
      </c>
      <c r="M1438" s="22" t="s">
        <v>4320</v>
      </c>
      <c r="N1438" s="22" t="s">
        <v>2075</v>
      </c>
      <c r="O1438" s="22"/>
      <c r="P1438" s="246" t="s">
        <v>4429</v>
      </c>
      <c r="Q1438" s="191"/>
      <c r="R1438" s="1"/>
      <c r="S1438" s="1" t="str">
        <f t="shared" si="209"/>
        <v/>
      </c>
      <c r="T1438" s="1" t="str">
        <f>IF(ISNA(VLOOKUP(P1438,'NEW XEQM.c'!D:D,1,0)),"--",VLOOKUP(P1438,'NEW XEQM.c'!D:G,3,0))</f>
        <v>--</v>
      </c>
      <c r="U1438" s="1" t="s">
        <v>2075</v>
      </c>
      <c r="W1438" t="e">
        <f t="shared" si="210"/>
        <v>#VALUE!</v>
      </c>
    </row>
    <row r="1439" spans="1:23">
      <c r="A1439" s="1">
        <f t="shared" si="207"/>
        <v>1439</v>
      </c>
      <c r="B1439" s="15">
        <f t="shared" si="208"/>
        <v>1403</v>
      </c>
      <c r="C1439" s="59" t="s">
        <v>3514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1275</v>
      </c>
      <c r="K1439" s="61" t="s">
        <v>3528</v>
      </c>
      <c r="L1439" t="s">
        <v>4263</v>
      </c>
      <c r="M1439" t="s">
        <v>4320</v>
      </c>
      <c r="N1439" t="s">
        <v>2075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209"/>
        <v/>
      </c>
      <c r="T1439" s="1" t="str">
        <f>IF(ISNA(VLOOKUP(P1439,'NEW XEQM.c'!D:D,1,0)),"--",VLOOKUP(P1439,'NEW XEQM.c'!D:G,3,0))</f>
        <v>--</v>
      </c>
      <c r="U1439" s="1" t="s">
        <v>2075</v>
      </c>
      <c r="W1439" t="e">
        <f t="shared" si="210"/>
        <v>#VALUE!</v>
      </c>
    </row>
    <row r="1440" spans="1:23" s="209" customFormat="1">
      <c r="A1440" s="16" t="str">
        <f t="shared" si="207"/>
        <v/>
      </c>
      <c r="B1440" s="15">
        <f t="shared" si="208"/>
        <v>1403.01</v>
      </c>
      <c r="C1440" s="17" t="s">
        <v>2075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2075</v>
      </c>
      <c r="O1440" s="17"/>
      <c r="P1440" s="246" t="s">
        <v>2075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2075</v>
      </c>
      <c r="W1440" t="e">
        <f t="shared" si="210"/>
        <v>#VALUE!</v>
      </c>
    </row>
    <row r="1441" spans="1:23" s="209" customFormat="1">
      <c r="A1441" s="16" t="str">
        <f t="shared" si="207"/>
        <v/>
      </c>
      <c r="B1441" s="15">
        <f t="shared" si="208"/>
        <v>1403.02</v>
      </c>
      <c r="C1441" s="17" t="s">
        <v>2075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2075</v>
      </c>
      <c r="O1441" s="17"/>
      <c r="P1441" s="246" t="s">
        <v>2075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2075</v>
      </c>
      <c r="W1441" t="e">
        <f t="shared" si="210"/>
        <v>#VALUE!</v>
      </c>
    </row>
    <row r="1442" spans="1:23" s="209" customFormat="1">
      <c r="A1442" s="16">
        <f t="shared" si="207"/>
        <v>1442</v>
      </c>
      <c r="B1442" s="15">
        <f t="shared" si="208"/>
        <v>1404</v>
      </c>
      <c r="C1442" s="17" t="s">
        <v>3334</v>
      </c>
      <c r="D1442" s="18" t="s">
        <v>913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1275</v>
      </c>
      <c r="K1442" s="24" t="s">
        <v>3632</v>
      </c>
      <c r="L1442" s="22" t="s">
        <v>4263</v>
      </c>
      <c r="M1442" s="22" t="s">
        <v>4318</v>
      </c>
      <c r="N1442" s="22" t="s">
        <v>2075</v>
      </c>
      <c r="O1442" s="17"/>
      <c r="P1442" s="246" t="s">
        <v>1295</v>
      </c>
      <c r="Q1442" s="191"/>
      <c r="R1442" s="1"/>
      <c r="S1442" s="1" t="str">
        <f t="shared" ref="S1442:S1505" si="214">IF(E1442=F1442,"","NOT EQUAL")</f>
        <v/>
      </c>
      <c r="T1442" s="1" t="str">
        <f>IF(ISNA(VLOOKUP(P1442,'NEW XEQM.c'!D:D,1,0)),"--",VLOOKUP(P1442,'NEW XEQM.c'!D:G,3,0))</f>
        <v>--</v>
      </c>
      <c r="U1442" s="1" t="s">
        <v>2460</v>
      </c>
      <c r="W1442" t="e">
        <f t="shared" si="210"/>
        <v>#VALUE!</v>
      </c>
    </row>
    <row r="1443" spans="1:23">
      <c r="A1443" s="16">
        <f t="shared" si="207"/>
        <v>1443</v>
      </c>
      <c r="B1443" s="15">
        <f t="shared" si="208"/>
        <v>1405</v>
      </c>
      <c r="C1443" s="18" t="s">
        <v>4995</v>
      </c>
      <c r="D1443" s="18" t="s">
        <v>7</v>
      </c>
      <c r="E1443" s="23" t="s">
        <v>2126</v>
      </c>
      <c r="F1443" s="23" t="s">
        <v>2126</v>
      </c>
      <c r="G1443" s="44">
        <v>0</v>
      </c>
      <c r="H1443" s="44">
        <v>0</v>
      </c>
      <c r="I1443" s="92" t="s">
        <v>3</v>
      </c>
      <c r="J1443" s="23" t="s">
        <v>1275</v>
      </c>
      <c r="K1443" s="24" t="s">
        <v>3632</v>
      </c>
      <c r="L1443" s="22" t="s">
        <v>4263</v>
      </c>
      <c r="M1443" s="22" t="s">
        <v>4318</v>
      </c>
      <c r="N1443" s="22" t="s">
        <v>2075</v>
      </c>
      <c r="O1443" s="22"/>
      <c r="P1443" s="246" t="s">
        <v>3631</v>
      </c>
      <c r="Q1443" s="191"/>
      <c r="R1443" s="1"/>
      <c r="S1443" s="1" t="str">
        <f t="shared" si="214"/>
        <v/>
      </c>
      <c r="T1443" s="1" t="str">
        <f>IF(ISNA(VLOOKUP(P1443,'NEW XEQM.c'!D:D,1,0)),"--",VLOOKUP(P1443,'NEW XEQM.c'!D:G,3,0))</f>
        <v>SNAP</v>
      </c>
      <c r="U1443" s="1" t="s">
        <v>2457</v>
      </c>
      <c r="W1443" t="e">
        <f t="shared" si="210"/>
        <v>#VALUE!</v>
      </c>
    </row>
    <row r="1444" spans="1:23">
      <c r="A1444" s="16">
        <f t="shared" si="207"/>
        <v>1444</v>
      </c>
      <c r="B1444" s="15">
        <f t="shared" si="208"/>
        <v>1406</v>
      </c>
      <c r="C1444" s="18" t="s">
        <v>3334</v>
      </c>
      <c r="D1444" s="18" t="s">
        <v>914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1275</v>
      </c>
      <c r="K1444" s="24" t="s">
        <v>3632</v>
      </c>
      <c r="L1444" s="22" t="s">
        <v>4263</v>
      </c>
      <c r="M1444" s="22" t="s">
        <v>4318</v>
      </c>
      <c r="N1444" s="22" t="s">
        <v>2075</v>
      </c>
      <c r="O1444" s="22"/>
      <c r="P1444" s="246" t="s">
        <v>1297</v>
      </c>
      <c r="Q1444" s="191"/>
      <c r="R1444" s="1"/>
      <c r="S1444" s="1" t="str">
        <f t="shared" si="214"/>
        <v/>
      </c>
      <c r="T1444" s="1" t="str">
        <f>IF(ISNA(VLOOKUP(P1444,'NEW XEQM.c'!D:D,1,0)),"--",VLOOKUP(P1444,'NEW XEQM.c'!D:G,3,0))</f>
        <v>--</v>
      </c>
      <c r="U1444" s="1" t="s">
        <v>2460</v>
      </c>
      <c r="W1444" t="e">
        <f t="shared" si="210"/>
        <v>#VALUE!</v>
      </c>
    </row>
    <row r="1445" spans="1:23">
      <c r="A1445" s="16">
        <f t="shared" si="207"/>
        <v>1445</v>
      </c>
      <c r="B1445" s="15">
        <f t="shared" si="208"/>
        <v>1407</v>
      </c>
      <c r="C1445" s="18" t="s">
        <v>3252</v>
      </c>
      <c r="D1445" s="18" t="s">
        <v>7</v>
      </c>
      <c r="E1445" s="23" t="s">
        <v>953</v>
      </c>
      <c r="F1445" s="23" t="s">
        <v>953</v>
      </c>
      <c r="G1445" s="99">
        <v>0</v>
      </c>
      <c r="H1445" s="99">
        <v>0</v>
      </c>
      <c r="I1445" s="130" t="s">
        <v>3</v>
      </c>
      <c r="J1445" s="23" t="s">
        <v>1275</v>
      </c>
      <c r="K1445" s="24" t="s">
        <v>3632</v>
      </c>
      <c r="L1445" s="22" t="s">
        <v>4264</v>
      </c>
      <c r="M1445" s="22" t="s">
        <v>4318</v>
      </c>
      <c r="N1445" s="22" t="s">
        <v>4890</v>
      </c>
      <c r="O1445" s="22"/>
      <c r="P1445" s="249" t="s">
        <v>1302</v>
      </c>
      <c r="Q1445" s="191"/>
      <c r="R1445" s="1"/>
      <c r="S1445" s="1" t="str">
        <f t="shared" si="214"/>
        <v/>
      </c>
      <c r="T1445" s="1" t="str">
        <f>IF(ISNA(VLOOKUP(P1445,'NEW XEQM.c'!D:D,1,0)),"--",VLOOKUP(P1445,'NEW XEQM.c'!D:G,3,0))</f>
        <v>ABS</v>
      </c>
      <c r="U1445" s="1" t="s">
        <v>2440</v>
      </c>
      <c r="W1445" t="e">
        <f t="shared" si="210"/>
        <v>#VALUE!</v>
      </c>
    </row>
    <row r="1446" spans="1:23">
      <c r="A1446" s="16">
        <f t="shared" si="207"/>
        <v>1446</v>
      </c>
      <c r="B1446" s="15">
        <f t="shared" si="208"/>
        <v>1408</v>
      </c>
      <c r="C1446" s="18" t="s">
        <v>3335</v>
      </c>
      <c r="D1446" s="18" t="s">
        <v>7</v>
      </c>
      <c r="E1446" s="23" t="s">
        <v>956</v>
      </c>
      <c r="F1446" s="23" t="s">
        <v>956</v>
      </c>
      <c r="G1446" s="99">
        <v>0</v>
      </c>
      <c r="H1446" s="99">
        <v>0</v>
      </c>
      <c r="I1446" s="92" t="s">
        <v>3</v>
      </c>
      <c r="J1446" s="23" t="s">
        <v>1275</v>
      </c>
      <c r="K1446" s="24" t="s">
        <v>3632</v>
      </c>
      <c r="L1446" s="22" t="s">
        <v>4263</v>
      </c>
      <c r="M1446" s="22" t="s">
        <v>4318</v>
      </c>
      <c r="N1446" s="22" t="s">
        <v>2075</v>
      </c>
      <c r="O1446" s="22"/>
      <c r="P1446" s="246" t="s">
        <v>1304</v>
      </c>
      <c r="Q1446" s="191"/>
      <c r="R1446" s="1"/>
      <c r="S1446" s="1" t="str">
        <f t="shared" si="214"/>
        <v/>
      </c>
      <c r="T1446" s="1" t="str">
        <f>IF(ISNA(VLOOKUP(P1446,'NEW XEQM.c'!D:D,1,0)),"--",VLOOKUP(P1446,'NEW XEQM.c'!D:G,3,0))</f>
        <v>--</v>
      </c>
      <c r="U1446" s="1" t="s">
        <v>2075</v>
      </c>
      <c r="W1446" t="e">
        <f t="shared" si="210"/>
        <v>#VALUE!</v>
      </c>
    </row>
    <row r="1447" spans="1:23">
      <c r="A1447" s="16">
        <f t="shared" si="207"/>
        <v>1447</v>
      </c>
      <c r="B1447" s="15">
        <f t="shared" si="208"/>
        <v>1409</v>
      </c>
      <c r="C1447" s="18" t="s">
        <v>4484</v>
      </c>
      <c r="D1447" s="18" t="s">
        <v>2114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1275</v>
      </c>
      <c r="K1447" s="24" t="s">
        <v>3632</v>
      </c>
      <c r="L1447" s="22" t="s">
        <v>4263</v>
      </c>
      <c r="M1447" s="22" t="s">
        <v>4323</v>
      </c>
      <c r="N1447" s="22" t="s">
        <v>2075</v>
      </c>
      <c r="O1447" s="22"/>
      <c r="P1447" s="246" t="s">
        <v>1305</v>
      </c>
      <c r="Q1447" s="191"/>
      <c r="R1447" s="1"/>
      <c r="S1447" s="1" t="str">
        <f t="shared" si="214"/>
        <v/>
      </c>
      <c r="T1447" s="1" t="str">
        <f>IF(ISNA(VLOOKUP(P1447,'NEW XEQM.c'!D:D,1,0)),"--",VLOOKUP(P1447,'NEW XEQM.c'!D:G,3,0))</f>
        <v>--</v>
      </c>
      <c r="U1447" s="1" t="s">
        <v>2075</v>
      </c>
      <c r="W1447" t="e">
        <f t="shared" si="210"/>
        <v>#VALUE!</v>
      </c>
    </row>
    <row r="1448" spans="1:23">
      <c r="A1448" s="16">
        <f t="shared" si="207"/>
        <v>1448</v>
      </c>
      <c r="B1448" s="15">
        <f t="shared" si="208"/>
        <v>1410</v>
      </c>
      <c r="C1448" s="18" t="s">
        <v>3336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4885</v>
      </c>
      <c r="I1448" s="92" t="s">
        <v>3</v>
      </c>
      <c r="J1448" s="23" t="s">
        <v>1275</v>
      </c>
      <c r="K1448" s="24" t="s">
        <v>3632</v>
      </c>
      <c r="L1448" s="22" t="s">
        <v>4263</v>
      </c>
      <c r="M1448" s="22" t="s">
        <v>4319</v>
      </c>
      <c r="N1448" s="22" t="s">
        <v>2075</v>
      </c>
      <c r="O1448" s="41"/>
      <c r="P1448" s="246" t="s">
        <v>1306</v>
      </c>
      <c r="Q1448" s="191"/>
      <c r="R1448" s="1"/>
      <c r="S1448" s="1" t="str">
        <f t="shared" si="214"/>
        <v>NOT EQUAL</v>
      </c>
      <c r="T1448" s="1" t="str">
        <f>IF(ISNA(VLOOKUP(P1448,'NEW XEQM.c'!D:D,1,0)),"--",VLOOKUP(P1448,'NEW XEQM.c'!D:G,3,0))</f>
        <v>ALL</v>
      </c>
      <c r="U1448" s="1" t="s">
        <v>2075</v>
      </c>
      <c r="W1448" t="e">
        <f t="shared" si="210"/>
        <v>#VALUE!</v>
      </c>
    </row>
    <row r="1449" spans="1:23">
      <c r="A1449" s="16">
        <f t="shared" si="207"/>
        <v>1449</v>
      </c>
      <c r="B1449" s="15">
        <f t="shared" si="208"/>
        <v>1411</v>
      </c>
      <c r="C1449" s="18" t="s">
        <v>4275</v>
      </c>
      <c r="D1449" s="18" t="s">
        <v>3686</v>
      </c>
      <c r="E1449" s="23" t="s">
        <v>4485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1275</v>
      </c>
      <c r="K1449" s="24" t="s">
        <v>3632</v>
      </c>
      <c r="L1449" s="22" t="s">
        <v>4263</v>
      </c>
      <c r="M1449" s="192" t="s">
        <v>4318</v>
      </c>
      <c r="N1449" s="22" t="s">
        <v>2075</v>
      </c>
      <c r="O1449" s="22"/>
      <c r="P1449" s="246" t="s">
        <v>1317</v>
      </c>
      <c r="Q1449" s="191"/>
      <c r="R1449" s="1"/>
      <c r="S1449" s="1" t="str">
        <f t="shared" si="214"/>
        <v>NOT EQUAL</v>
      </c>
      <c r="T1449" s="1" t="str">
        <f>IF(ISNA(VLOOKUP(P1449,'NEW XEQM.c'!D:D,1,0)),"--",VLOOKUP(P1449,'NEW XEQM.c'!D:G,3,0))</f>
        <v>--</v>
      </c>
      <c r="U1449" s="1" t="s">
        <v>2075</v>
      </c>
      <c r="W1449" t="e">
        <f t="shared" si="210"/>
        <v>#VALUE!</v>
      </c>
    </row>
    <row r="1450" spans="1:23">
      <c r="A1450" s="16">
        <f t="shared" si="207"/>
        <v>1450</v>
      </c>
      <c r="B1450" s="15">
        <f t="shared" si="208"/>
        <v>1412</v>
      </c>
      <c r="C1450" s="18" t="s">
        <v>4304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1275</v>
      </c>
      <c r="K1450" s="24" t="s">
        <v>3632</v>
      </c>
      <c r="L1450" s="22" t="s">
        <v>4263</v>
      </c>
      <c r="M1450" s="22" t="s">
        <v>4346</v>
      </c>
      <c r="N1450" s="22" t="s">
        <v>2075</v>
      </c>
      <c r="O1450" s="22"/>
      <c r="P1450" s="246" t="s">
        <v>1322</v>
      </c>
      <c r="Q1450" s="191"/>
      <c r="R1450" s="1"/>
      <c r="S1450" s="1" t="str">
        <f t="shared" si="214"/>
        <v/>
      </c>
      <c r="T1450" s="1" t="str">
        <f>IF(ISNA(VLOOKUP(P1450,'NEW XEQM.c'!D:D,1,0)),"--",VLOOKUP(P1450,'NEW XEQM.c'!D:G,3,0))</f>
        <v>--</v>
      </c>
      <c r="U1450" s="1" t="s">
        <v>2075</v>
      </c>
      <c r="W1450" t="e">
        <f t="shared" si="210"/>
        <v>#VALUE!</v>
      </c>
    </row>
    <row r="1451" spans="1:23">
      <c r="A1451" s="16">
        <f t="shared" si="207"/>
        <v>1451</v>
      </c>
      <c r="B1451" s="15">
        <f t="shared" si="208"/>
        <v>1413</v>
      </c>
      <c r="C1451" s="18" t="s">
        <v>3337</v>
      </c>
      <c r="D1451" s="18" t="s">
        <v>7</v>
      </c>
      <c r="E1451" s="23" t="s">
        <v>964</v>
      </c>
      <c r="F1451" s="23" t="s">
        <v>964</v>
      </c>
      <c r="G1451" s="99">
        <v>0</v>
      </c>
      <c r="H1451" s="99">
        <v>0</v>
      </c>
      <c r="I1451" s="92" t="s">
        <v>3</v>
      </c>
      <c r="J1451" s="23" t="s">
        <v>1275</v>
      </c>
      <c r="K1451" s="24" t="s">
        <v>3632</v>
      </c>
      <c r="L1451" s="22" t="s">
        <v>4263</v>
      </c>
      <c r="M1451" s="22" t="s">
        <v>4318</v>
      </c>
      <c r="N1451" s="22" t="s">
        <v>2075</v>
      </c>
      <c r="O1451" s="22"/>
      <c r="P1451" s="246" t="s">
        <v>1324</v>
      </c>
      <c r="Q1451" s="191"/>
      <c r="R1451" s="1"/>
      <c r="S1451" s="1" t="str">
        <f t="shared" si="214"/>
        <v/>
      </c>
      <c r="T1451" s="1" t="str">
        <f>IF(ISNA(VLOOKUP(P1451,'NEW XEQM.c'!D:D,1,0)),"--",VLOOKUP(P1451,'NEW XEQM.c'!D:G,3,0))</f>
        <v>BATT?</v>
      </c>
      <c r="U1451" s="1" t="s">
        <v>2457</v>
      </c>
      <c r="W1451" t="e">
        <f t="shared" si="210"/>
        <v>#VALUE!</v>
      </c>
    </row>
    <row r="1452" spans="1:23">
      <c r="A1452" s="16">
        <f t="shared" si="207"/>
        <v>1452</v>
      </c>
      <c r="B1452" s="15">
        <f t="shared" si="208"/>
        <v>1414</v>
      </c>
      <c r="C1452" s="18" t="s">
        <v>4132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1276</v>
      </c>
      <c r="K1452" s="24" t="s">
        <v>3528</v>
      </c>
      <c r="L1452" s="22" t="s">
        <v>4263</v>
      </c>
      <c r="M1452" s="22" t="s">
        <v>4318</v>
      </c>
      <c r="N1452" s="22" t="s">
        <v>2075</v>
      </c>
      <c r="O1452" s="22"/>
      <c r="P1452" s="246" t="s">
        <v>1326</v>
      </c>
      <c r="Q1452" s="191"/>
      <c r="R1452" s="1"/>
      <c r="S1452" s="1" t="str">
        <f t="shared" si="214"/>
        <v/>
      </c>
      <c r="T1452" s="1" t="str">
        <f>IF(ISNA(VLOOKUP(P1452,'NEW XEQM.c'!D:D,1,0)),"--",VLOOKUP(P1452,'NEW XEQM.c'!D:G,3,0))</f>
        <v>BEEP</v>
      </c>
      <c r="U1452" s="1" t="s">
        <v>2075</v>
      </c>
      <c r="W1452" t="e">
        <f t="shared" si="210"/>
        <v>#VALUE!</v>
      </c>
    </row>
    <row r="1453" spans="1:23">
      <c r="A1453" s="16">
        <f t="shared" si="207"/>
        <v>1453</v>
      </c>
      <c r="B1453" s="15">
        <f t="shared" si="208"/>
        <v>1415</v>
      </c>
      <c r="C1453" s="18" t="s">
        <v>4238</v>
      </c>
      <c r="D1453" s="18" t="s">
        <v>7</v>
      </c>
      <c r="E1453" s="23" t="s">
        <v>966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1275</v>
      </c>
      <c r="K1453" s="24" t="s">
        <v>3632</v>
      </c>
      <c r="L1453" s="22" t="s">
        <v>4263</v>
      </c>
      <c r="M1453" s="22" t="s">
        <v>4318</v>
      </c>
      <c r="N1453" s="22" t="s">
        <v>2075</v>
      </c>
      <c r="O1453" s="22"/>
      <c r="P1453" s="246" t="s">
        <v>1327</v>
      </c>
      <c r="Q1453" s="191"/>
      <c r="R1453" s="1"/>
      <c r="S1453" s="1" t="str">
        <f t="shared" si="214"/>
        <v>NOT EQUAL</v>
      </c>
      <c r="T1453" s="1" t="str">
        <f>IF(ISNA(VLOOKUP(P1453,'NEW XEQM.c'!D:D,1,0)),"--",VLOOKUP(P1453,'NEW XEQM.c'!D:G,3,0))</f>
        <v>--</v>
      </c>
      <c r="U1453" s="1" t="s">
        <v>2075</v>
      </c>
      <c r="W1453" t="e">
        <f t="shared" si="210"/>
        <v>#VALUE!</v>
      </c>
    </row>
    <row r="1454" spans="1:23">
      <c r="A1454" s="16">
        <f t="shared" si="207"/>
        <v>1454</v>
      </c>
      <c r="B1454" s="15">
        <f t="shared" si="208"/>
        <v>1416</v>
      </c>
      <c r="C1454" s="18" t="s">
        <v>3822</v>
      </c>
      <c r="D1454" s="18" t="s">
        <v>7</v>
      </c>
      <c r="E1454" s="23" t="s">
        <v>970</v>
      </c>
      <c r="F1454" s="23" t="s">
        <v>970</v>
      </c>
      <c r="G1454" s="99">
        <v>0</v>
      </c>
      <c r="H1454" s="99">
        <v>0</v>
      </c>
      <c r="I1454" s="92" t="s">
        <v>3</v>
      </c>
      <c r="J1454" s="23" t="s">
        <v>1275</v>
      </c>
      <c r="K1454" s="24" t="s">
        <v>3632</v>
      </c>
      <c r="L1454" s="22" t="s">
        <v>4264</v>
      </c>
      <c r="M1454" s="22" t="s">
        <v>4318</v>
      </c>
      <c r="N1454" s="22" t="s">
        <v>2075</v>
      </c>
      <c r="O1454" s="22"/>
      <c r="P1454" s="246" t="s">
        <v>1335</v>
      </c>
      <c r="Q1454" s="191"/>
      <c r="R1454" s="1"/>
      <c r="S1454" s="1" t="str">
        <f t="shared" si="214"/>
        <v/>
      </c>
      <c r="T1454" s="1" t="str">
        <f>IF(ISNA(VLOOKUP(P1454,'NEW XEQM.c'!D:D,1,0)),"--",VLOOKUP(P1454,'NEW XEQM.c'!D:G,3,0))</f>
        <v>--</v>
      </c>
      <c r="U1454" s="1" t="s">
        <v>2075</v>
      </c>
      <c r="W1454" t="str">
        <f t="shared" si="210"/>
        <v>B STD_SUB_n</v>
      </c>
    </row>
    <row r="1455" spans="1:23">
      <c r="A1455" s="16">
        <f t="shared" si="207"/>
        <v>1455</v>
      </c>
      <c r="B1455" s="15">
        <f t="shared" si="208"/>
        <v>1417</v>
      </c>
      <c r="C1455" s="18" t="s">
        <v>3823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1275</v>
      </c>
      <c r="K1455" s="24" t="s">
        <v>3632</v>
      </c>
      <c r="L1455" s="22" t="s">
        <v>4264</v>
      </c>
      <c r="M1455" s="22" t="s">
        <v>4318</v>
      </c>
      <c r="N1455" s="22" t="s">
        <v>2075</v>
      </c>
      <c r="O1455" s="22"/>
      <c r="P1455" s="246" t="s">
        <v>1336</v>
      </c>
      <c r="Q1455" s="191"/>
      <c r="R1455" s="1"/>
      <c r="S1455" s="1" t="str">
        <f t="shared" si="214"/>
        <v/>
      </c>
      <c r="T1455" s="1" t="str">
        <f>IF(ISNA(VLOOKUP(P1455,'NEW XEQM.c'!D:D,1,0)),"--",VLOOKUP(P1455,'NEW XEQM.c'!D:G,3,0))</f>
        <v>--</v>
      </c>
      <c r="U1455" s="1" t="s">
        <v>2075</v>
      </c>
      <c r="W1455" t="str">
        <f t="shared" si="210"/>
        <v>B STD_SUB_n STD_SUP_ASTERISK</v>
      </c>
    </row>
    <row r="1456" spans="1:23">
      <c r="A1456" s="16">
        <f t="shared" si="207"/>
        <v>1456</v>
      </c>
      <c r="B1456" s="15">
        <f t="shared" si="208"/>
        <v>1418</v>
      </c>
      <c r="C1456" s="18" t="s">
        <v>4305</v>
      </c>
      <c r="D1456" s="18" t="s">
        <v>2114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1275</v>
      </c>
      <c r="K1456" s="24" t="s">
        <v>3632</v>
      </c>
      <c r="L1456" s="22" t="s">
        <v>4263</v>
      </c>
      <c r="M1456" s="22" t="s">
        <v>4323</v>
      </c>
      <c r="N1456" s="22" t="s">
        <v>2075</v>
      </c>
      <c r="O1456" s="22"/>
      <c r="P1456" s="246" t="s">
        <v>1343</v>
      </c>
      <c r="Q1456" s="191"/>
      <c r="R1456" s="1"/>
      <c r="S1456" s="1" t="str">
        <f t="shared" si="214"/>
        <v/>
      </c>
      <c r="T1456" s="1" t="str">
        <f>IF(ISNA(VLOOKUP(P1456,'NEW XEQM.c'!D:D,1,0)),"--",VLOOKUP(P1456,'NEW XEQM.c'!D:G,3,0))</f>
        <v>CASE</v>
      </c>
      <c r="U1456" s="1" t="s">
        <v>2075</v>
      </c>
      <c r="W1456" t="e">
        <f t="shared" si="210"/>
        <v>#VALUE!</v>
      </c>
    </row>
    <row r="1457" spans="1:23">
      <c r="A1457" s="16">
        <f t="shared" si="207"/>
        <v>1457</v>
      </c>
      <c r="B1457" s="15">
        <f t="shared" si="208"/>
        <v>1419</v>
      </c>
      <c r="C1457" s="18" t="s">
        <v>3338</v>
      </c>
      <c r="D1457" s="18" t="s">
        <v>47</v>
      </c>
      <c r="E1457" s="23" t="s">
        <v>979</v>
      </c>
      <c r="F1457" s="23" t="s">
        <v>980</v>
      </c>
      <c r="G1457" s="99">
        <v>0</v>
      </c>
      <c r="H1457" s="99">
        <v>0</v>
      </c>
      <c r="I1457" s="92" t="s">
        <v>3</v>
      </c>
      <c r="J1457" s="23" t="s">
        <v>1275</v>
      </c>
      <c r="K1457" s="24" t="s">
        <v>4082</v>
      </c>
      <c r="L1457" s="22" t="s">
        <v>4263</v>
      </c>
      <c r="M1457" s="22" t="s">
        <v>4320</v>
      </c>
      <c r="N1457" s="22" t="s">
        <v>2075</v>
      </c>
      <c r="O1457" s="22"/>
      <c r="P1457" s="246" t="s">
        <v>1354</v>
      </c>
      <c r="Q1457" s="191"/>
      <c r="R1457" s="1"/>
      <c r="S1457" s="1" t="str">
        <f t="shared" si="214"/>
        <v/>
      </c>
      <c r="T1457" s="1" t="str">
        <f>IF(ISNA(VLOOKUP(P1457,'NEW XEQM.c'!D:D,1,0)),"--",VLOOKUP(P1457,'NEW XEQM.c'!D:G,3,0))</f>
        <v>--</v>
      </c>
      <c r="U1457" s="1" t="s">
        <v>2075</v>
      </c>
      <c r="W1457" t="e">
        <f t="shared" si="210"/>
        <v>#VALUE!</v>
      </c>
    </row>
    <row r="1458" spans="1:23">
      <c r="A1458" s="16">
        <f t="shared" si="207"/>
        <v>1458</v>
      </c>
      <c r="B1458" s="15">
        <f t="shared" si="208"/>
        <v>1420</v>
      </c>
      <c r="C1458" s="18" t="s">
        <v>4317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1275</v>
      </c>
      <c r="K1458" s="24" t="s">
        <v>4082</v>
      </c>
      <c r="L1458" s="22" t="s">
        <v>4263</v>
      </c>
      <c r="M1458" s="22" t="s">
        <v>4318</v>
      </c>
      <c r="N1458" s="22" t="s">
        <v>2075</v>
      </c>
      <c r="O1458" s="22"/>
      <c r="P1458" s="246" t="s">
        <v>1355</v>
      </c>
      <c r="Q1458" s="191"/>
      <c r="R1458" s="1"/>
      <c r="S1458" s="1" t="str">
        <f t="shared" si="214"/>
        <v/>
      </c>
      <c r="T1458" s="1" t="str">
        <f>IF(ISNA(VLOOKUP(P1458,'NEW XEQM.c'!D:D,1,0)),"--",VLOOKUP(P1458,'NEW XEQM.c'!D:G,3,0))</f>
        <v>--</v>
      </c>
      <c r="U1458" s="1" t="s">
        <v>2075</v>
      </c>
      <c r="W1458" t="e">
        <f t="shared" si="210"/>
        <v>#VALUE!</v>
      </c>
    </row>
    <row r="1459" spans="1:23">
      <c r="A1459" s="16">
        <f t="shared" si="207"/>
        <v>1459</v>
      </c>
      <c r="B1459" s="15">
        <f t="shared" si="208"/>
        <v>1421</v>
      </c>
      <c r="C1459" s="18" t="s">
        <v>3339</v>
      </c>
      <c r="D1459" s="18" t="s">
        <v>47</v>
      </c>
      <c r="E1459" s="23" t="s">
        <v>981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1275</v>
      </c>
      <c r="K1459" s="24" t="s">
        <v>4082</v>
      </c>
      <c r="L1459" s="22" t="s">
        <v>4263</v>
      </c>
      <c r="M1459" s="22" t="s">
        <v>4318</v>
      </c>
      <c r="N1459" s="22" t="s">
        <v>2075</v>
      </c>
      <c r="O1459" s="22"/>
      <c r="P1459" s="246" t="s">
        <v>1356</v>
      </c>
      <c r="Q1459" s="191"/>
      <c r="R1459" s="1"/>
      <c r="S1459" s="1" t="str">
        <f t="shared" si="214"/>
        <v/>
      </c>
      <c r="T1459" s="1" t="str">
        <f>IF(ISNA(VLOOKUP(P1459,'NEW XEQM.c'!D:D,1,0)),"--",VLOOKUP(P1459,'NEW XEQM.c'!D:G,3,0))</f>
        <v>--</v>
      </c>
      <c r="U1459" s="1" t="s">
        <v>2443</v>
      </c>
      <c r="W1459" t="e">
        <f t="shared" si="210"/>
        <v>#VALUE!</v>
      </c>
    </row>
    <row r="1460" spans="1:23">
      <c r="A1460" s="16">
        <f t="shared" si="207"/>
        <v>1460</v>
      </c>
      <c r="B1460" s="15">
        <f t="shared" si="208"/>
        <v>1422</v>
      </c>
      <c r="C1460" s="18" t="s">
        <v>3340</v>
      </c>
      <c r="D1460" s="18" t="s">
        <v>7</v>
      </c>
      <c r="E1460" s="23" t="s">
        <v>2186</v>
      </c>
      <c r="F1460" s="23" t="s">
        <v>2186</v>
      </c>
      <c r="G1460" s="99">
        <v>0</v>
      </c>
      <c r="H1460" s="99">
        <v>0</v>
      </c>
      <c r="I1460" s="23" t="s">
        <v>1</v>
      </c>
      <c r="J1460" s="23" t="s">
        <v>1275</v>
      </c>
      <c r="K1460" s="24" t="s">
        <v>3528</v>
      </c>
      <c r="L1460" s="22" t="s">
        <v>4263</v>
      </c>
      <c r="M1460" s="22" t="s">
        <v>4318</v>
      </c>
      <c r="N1460" s="22" t="s">
        <v>2075</v>
      </c>
      <c r="O1460" s="22"/>
      <c r="P1460" s="246" t="s">
        <v>2288</v>
      </c>
      <c r="Q1460" s="191"/>
      <c r="R1460" s="1"/>
      <c r="S1460" s="1" t="str">
        <f t="shared" si="214"/>
        <v/>
      </c>
      <c r="T1460" s="1" t="str">
        <f>IF(ISNA(VLOOKUP(P1460,'NEW XEQM.c'!D:D,1,0)),"--",VLOOKUP(P1460,'NEW XEQM.c'!D:G,3,0))</f>
        <v>--</v>
      </c>
      <c r="U1460" s="1" t="s">
        <v>2075</v>
      </c>
      <c r="W1460" t="e">
        <f t="shared" si="210"/>
        <v>#VALUE!</v>
      </c>
    </row>
    <row r="1461" spans="1:23">
      <c r="A1461" s="16">
        <f t="shared" si="207"/>
        <v>1461</v>
      </c>
      <c r="B1461" s="15">
        <f t="shared" si="208"/>
        <v>1423</v>
      </c>
      <c r="C1461" s="18" t="s">
        <v>4486</v>
      </c>
      <c r="D1461" s="18" t="s">
        <v>7</v>
      </c>
      <c r="E1461" s="23" t="s">
        <v>983</v>
      </c>
      <c r="F1461" s="23" t="s">
        <v>983</v>
      </c>
      <c r="G1461" s="99">
        <v>0</v>
      </c>
      <c r="H1461" s="99">
        <v>0</v>
      </c>
      <c r="I1461" s="92" t="s">
        <v>3</v>
      </c>
      <c r="J1461" s="23" t="s">
        <v>1275</v>
      </c>
      <c r="K1461" s="24" t="s">
        <v>4082</v>
      </c>
      <c r="L1461" s="22" t="s">
        <v>4263</v>
      </c>
      <c r="M1461" s="22" t="s">
        <v>4318</v>
      </c>
      <c r="N1461" s="22" t="s">
        <v>2075</v>
      </c>
      <c r="O1461" s="22"/>
      <c r="P1461" s="246" t="s">
        <v>1360</v>
      </c>
      <c r="Q1461" s="191"/>
      <c r="R1461" s="1"/>
      <c r="S1461" s="1" t="str">
        <f t="shared" si="214"/>
        <v/>
      </c>
      <c r="T1461" s="1" t="str">
        <f>IF(ISNA(VLOOKUP(P1461,'NEW XEQM.c'!D:D,1,0)),"--",VLOOKUP(P1461,'NEW XEQM.c'!D:G,3,0))</f>
        <v>--</v>
      </c>
      <c r="U1461" s="1" t="s">
        <v>2443</v>
      </c>
      <c r="W1461" t="e">
        <f t="shared" si="210"/>
        <v>#VALUE!</v>
      </c>
    </row>
    <row r="1462" spans="1:23">
      <c r="A1462" s="16">
        <f t="shared" si="207"/>
        <v>1462</v>
      </c>
      <c r="B1462" s="15">
        <f t="shared" si="208"/>
        <v>1424</v>
      </c>
      <c r="C1462" s="18" t="s">
        <v>4333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1275</v>
      </c>
      <c r="K1462" s="24" t="s">
        <v>3528</v>
      </c>
      <c r="L1462" s="22" t="s">
        <v>4263</v>
      </c>
      <c r="M1462" s="22" t="s">
        <v>4318</v>
      </c>
      <c r="N1462" s="22" t="s">
        <v>2075</v>
      </c>
      <c r="O1462" s="22"/>
      <c r="P1462" s="246" t="s">
        <v>1361</v>
      </c>
      <c r="Q1462" s="191"/>
      <c r="R1462" s="1"/>
      <c r="S1462" s="1" t="str">
        <f t="shared" si="214"/>
        <v/>
      </c>
      <c r="T1462" s="1" t="str">
        <f>IF(ISNA(VLOOKUP(P1462,'NEW XEQM.c'!D:D,1,0)),"--",VLOOKUP(P1462,'NEW XEQM.c'!D:G,3,0))</f>
        <v>--</v>
      </c>
      <c r="U1462" s="1" t="s">
        <v>2443</v>
      </c>
      <c r="W1462" t="e">
        <f t="shared" si="210"/>
        <v>#VALUE!</v>
      </c>
    </row>
    <row r="1463" spans="1:23">
      <c r="A1463" s="16">
        <f t="shared" si="207"/>
        <v>1463</v>
      </c>
      <c r="B1463" s="15">
        <f t="shared" si="208"/>
        <v>1425</v>
      </c>
      <c r="C1463" s="18" t="s">
        <v>3341</v>
      </c>
      <c r="D1463" s="18" t="s">
        <v>2560</v>
      </c>
      <c r="E1463" s="23" t="s">
        <v>984</v>
      </c>
      <c r="F1463" s="23" t="s">
        <v>984</v>
      </c>
      <c r="G1463" s="99">
        <v>0</v>
      </c>
      <c r="H1463" s="99">
        <v>0</v>
      </c>
      <c r="I1463" s="92" t="s">
        <v>3</v>
      </c>
      <c r="J1463" s="23" t="s">
        <v>1275</v>
      </c>
      <c r="K1463" s="24" t="s">
        <v>3633</v>
      </c>
      <c r="L1463" s="22" t="s">
        <v>4263</v>
      </c>
      <c r="M1463" s="22" t="s">
        <v>4320</v>
      </c>
      <c r="N1463" s="22" t="s">
        <v>2075</v>
      </c>
      <c r="O1463" s="22"/>
      <c r="P1463" s="246" t="s">
        <v>1362</v>
      </c>
      <c r="Q1463" s="191"/>
      <c r="R1463" s="1"/>
      <c r="S1463" s="1" t="str">
        <f t="shared" si="214"/>
        <v/>
      </c>
      <c r="T1463" s="1" t="str">
        <f>IF(ISNA(VLOOKUP(P1463,'NEW XEQM.c'!D:D,1,0)),"--",VLOOKUP(P1463,'NEW XEQM.c'!D:G,3,0))</f>
        <v>--</v>
      </c>
      <c r="U1463" s="1" t="s">
        <v>2075</v>
      </c>
      <c r="W1463" t="e">
        <f t="shared" si="210"/>
        <v>#VALUE!</v>
      </c>
    </row>
    <row r="1464" spans="1:23">
      <c r="A1464" s="16">
        <f t="shared" si="207"/>
        <v>1464</v>
      </c>
      <c r="B1464" s="15">
        <f t="shared" si="208"/>
        <v>1426</v>
      </c>
      <c r="C1464" s="18" t="s">
        <v>3342</v>
      </c>
      <c r="D1464" s="18" t="s">
        <v>47</v>
      </c>
      <c r="E1464" s="23" t="s">
        <v>985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1275</v>
      </c>
      <c r="K1464" s="24" t="s">
        <v>3633</v>
      </c>
      <c r="L1464" s="22" t="s">
        <v>4263</v>
      </c>
      <c r="M1464" s="22" t="s">
        <v>4320</v>
      </c>
      <c r="N1464" s="22" t="s">
        <v>2075</v>
      </c>
      <c r="O1464" s="22"/>
      <c r="P1464" s="246" t="s">
        <v>1363</v>
      </c>
      <c r="Q1464" s="191"/>
      <c r="R1464" s="1"/>
      <c r="S1464" s="1" t="str">
        <f t="shared" si="214"/>
        <v/>
      </c>
      <c r="T1464" s="1" t="str">
        <f>IF(ISNA(VLOOKUP(P1464,'NEW XEQM.c'!D:D,1,0)),"--",VLOOKUP(P1464,'NEW XEQM.c'!D:G,3,0))</f>
        <v>--</v>
      </c>
      <c r="U1464" s="1" t="s">
        <v>2075</v>
      </c>
      <c r="W1464" t="e">
        <f t="shared" si="210"/>
        <v>#VALUE!</v>
      </c>
    </row>
    <row r="1465" spans="1:23">
      <c r="A1465" s="16">
        <f t="shared" si="207"/>
        <v>1465</v>
      </c>
      <c r="B1465" s="15">
        <f t="shared" si="208"/>
        <v>1427</v>
      </c>
      <c r="C1465" s="18" t="s">
        <v>3343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1275</v>
      </c>
      <c r="K1465" s="24" t="s">
        <v>3633</v>
      </c>
      <c r="L1465" s="22" t="s">
        <v>4263</v>
      </c>
      <c r="M1465" s="22" t="s">
        <v>4320</v>
      </c>
      <c r="N1465" s="22" t="s">
        <v>2075</v>
      </c>
      <c r="O1465" s="22"/>
      <c r="P1465" s="246" t="s">
        <v>1365</v>
      </c>
      <c r="Q1465" s="191"/>
      <c r="R1465" s="1"/>
      <c r="S1465" s="1" t="str">
        <f t="shared" si="214"/>
        <v/>
      </c>
      <c r="T1465" s="1" t="str">
        <f>IF(ISNA(VLOOKUP(P1465,'NEW XEQM.c'!D:D,1,0)),"--",VLOOKUP(P1465,'NEW XEQM.c'!D:G,3,0))</f>
        <v>--</v>
      </c>
      <c r="U1465" s="1" t="s">
        <v>2443</v>
      </c>
      <c r="W1465" t="e">
        <f t="shared" si="210"/>
        <v>#VALUE!</v>
      </c>
    </row>
    <row r="1466" spans="1:23">
      <c r="A1466" s="16">
        <f t="shared" si="207"/>
        <v>1466</v>
      </c>
      <c r="B1466" s="15">
        <f t="shared" si="208"/>
        <v>1428</v>
      </c>
      <c r="C1466" s="18" t="s">
        <v>3344</v>
      </c>
      <c r="D1466" s="18" t="s">
        <v>7</v>
      </c>
      <c r="E1466" s="23" t="s">
        <v>987</v>
      </c>
      <c r="F1466" s="23" t="s">
        <v>987</v>
      </c>
      <c r="G1466" s="99">
        <v>0</v>
      </c>
      <c r="H1466" s="99">
        <v>0</v>
      </c>
      <c r="I1466" s="92" t="s">
        <v>3</v>
      </c>
      <c r="J1466" s="23" t="s">
        <v>1275</v>
      </c>
      <c r="K1466" s="24" t="s">
        <v>4082</v>
      </c>
      <c r="L1466" s="22" t="s">
        <v>4263</v>
      </c>
      <c r="M1466" s="22" t="s">
        <v>4318</v>
      </c>
      <c r="N1466" s="22" t="s">
        <v>2075</v>
      </c>
      <c r="O1466" s="22"/>
      <c r="P1466" s="246" t="s">
        <v>1366</v>
      </c>
      <c r="Q1466" s="191"/>
      <c r="R1466" s="1"/>
      <c r="S1466" s="1" t="str">
        <f t="shared" si="214"/>
        <v/>
      </c>
      <c r="T1466" s="1" t="str">
        <f>IF(ISNA(VLOOKUP(P1466,'NEW XEQM.c'!D:D,1,0)),"--",VLOOKUP(P1466,'NEW XEQM.c'!D:G,3,0))</f>
        <v>CLSTK</v>
      </c>
      <c r="U1466" s="1" t="s">
        <v>2443</v>
      </c>
      <c r="W1466" t="e">
        <f t="shared" si="210"/>
        <v>#VALUE!</v>
      </c>
    </row>
    <row r="1467" spans="1:23">
      <c r="A1467" s="16">
        <f t="shared" si="207"/>
        <v>1467</v>
      </c>
      <c r="B1467" s="15">
        <f t="shared" si="208"/>
        <v>1429</v>
      </c>
      <c r="C1467" s="18" t="s">
        <v>3345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1275</v>
      </c>
      <c r="K1467" s="24" t="s">
        <v>4082</v>
      </c>
      <c r="L1467" s="22" t="s">
        <v>4263</v>
      </c>
      <c r="M1467" s="22" t="s">
        <v>4318</v>
      </c>
      <c r="N1467" s="22" t="s">
        <v>2075</v>
      </c>
      <c r="O1467" s="22"/>
      <c r="P1467" s="246" t="s">
        <v>1368</v>
      </c>
      <c r="Q1467" s="191"/>
      <c r="R1467" s="1"/>
      <c r="S1467" s="1" t="str">
        <f t="shared" si="214"/>
        <v/>
      </c>
      <c r="T1467" s="1" t="str">
        <f>IF(ISNA(VLOOKUP(P1467,'NEW XEQM.c'!D:D,1,0)),"--",VLOOKUP(P1467,'NEW XEQM.c'!D:G,3,0))</f>
        <v>CLSUM</v>
      </c>
      <c r="U1467" s="1" t="s">
        <v>2443</v>
      </c>
      <c r="W1467" t="str">
        <f t="shared" si="210"/>
        <v/>
      </c>
    </row>
    <row r="1468" spans="1:23">
      <c r="A1468" s="16">
        <f t="shared" si="207"/>
        <v>1468</v>
      </c>
      <c r="B1468" s="15">
        <f t="shared" si="208"/>
        <v>1430</v>
      </c>
      <c r="C1468" s="63" t="s">
        <v>3197</v>
      </c>
      <c r="D1468" s="63" t="s">
        <v>7</v>
      </c>
      <c r="E1468" s="64" t="s">
        <v>1170</v>
      </c>
      <c r="F1468" s="64" t="s">
        <v>253</v>
      </c>
      <c r="G1468" s="62">
        <v>0</v>
      </c>
      <c r="H1468" s="62">
        <v>99</v>
      </c>
      <c r="I1468" s="92" t="s">
        <v>3</v>
      </c>
      <c r="J1468" s="23" t="s">
        <v>1275</v>
      </c>
      <c r="K1468" s="65" t="s">
        <v>3632</v>
      </c>
      <c r="L1468" s="66" t="s">
        <v>4263</v>
      </c>
      <c r="M1468" s="22" t="s">
        <v>4323</v>
      </c>
      <c r="N1468" s="22" t="s">
        <v>2075</v>
      </c>
      <c r="O1468" s="66"/>
      <c r="P1468" s="246" t="s">
        <v>1776</v>
      </c>
      <c r="Q1468" s="191"/>
      <c r="R1468" s="1"/>
      <c r="S1468" s="1" t="str">
        <f t="shared" si="214"/>
        <v>NOT EQUAL</v>
      </c>
      <c r="T1468" s="1" t="str">
        <f>IF(ISNA(VLOOKUP(P1468,'NEW XEQM.c'!D:D,1,0)),"--",VLOOKUP(P1468,'NEW XEQM.c'!D:G,3,0))</f>
        <v>--</v>
      </c>
      <c r="U1468" s="237" t="s">
        <v>2453</v>
      </c>
      <c r="W1468" t="str">
        <f t="shared" si="210"/>
        <v>STO STD_UP_ARROW</v>
      </c>
    </row>
    <row r="1469" spans="1:23">
      <c r="A1469" s="16">
        <f t="shared" ref="A1469:A1532" si="215">IF(B1469=INT(B1469),ROW(),"")</f>
        <v>1469</v>
      </c>
      <c r="B1469" s="15">
        <f t="shared" si="208"/>
        <v>1431</v>
      </c>
      <c r="C1469" s="18" t="s">
        <v>3347</v>
      </c>
      <c r="D1469" s="18" t="s">
        <v>7</v>
      </c>
      <c r="E1469" s="23" t="s">
        <v>990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1275</v>
      </c>
      <c r="K1469" s="24" t="s">
        <v>3632</v>
      </c>
      <c r="L1469" s="22" t="s">
        <v>4263</v>
      </c>
      <c r="M1469" s="22" t="s">
        <v>4318</v>
      </c>
      <c r="N1469" s="22" t="s">
        <v>2075</v>
      </c>
      <c r="O1469" s="22"/>
      <c r="P1469" s="246" t="s">
        <v>1370</v>
      </c>
      <c r="Q1469" s="191"/>
      <c r="R1469" s="1"/>
      <c r="S1469" s="1" t="str">
        <f t="shared" si="214"/>
        <v/>
      </c>
      <c r="T1469" s="1" t="str">
        <f>IF(ISNA(VLOOKUP(P1469,'NEW XEQM.c'!D:D,1,0)),"--",VLOOKUP(P1469,'NEW XEQM.c'!D:G,3,0))</f>
        <v>--</v>
      </c>
      <c r="U1469" s="1" t="s">
        <v>2444</v>
      </c>
      <c r="W1469" t="e">
        <f t="shared" si="210"/>
        <v>#VALUE!</v>
      </c>
    </row>
    <row r="1470" spans="1:23">
      <c r="A1470" s="16">
        <f t="shared" si="215"/>
        <v>1470</v>
      </c>
      <c r="B1470" s="15">
        <f t="shared" si="208"/>
        <v>1432</v>
      </c>
      <c r="C1470" s="63" t="s">
        <v>3204</v>
      </c>
      <c r="D1470" s="63" t="s">
        <v>7</v>
      </c>
      <c r="E1470" s="64" t="s">
        <v>1133</v>
      </c>
      <c r="F1470" s="64" t="s">
        <v>253</v>
      </c>
      <c r="G1470" s="62">
        <v>0</v>
      </c>
      <c r="H1470" s="62">
        <v>99</v>
      </c>
      <c r="I1470" s="92" t="s">
        <v>3</v>
      </c>
      <c r="J1470" s="23" t="s">
        <v>1275</v>
      </c>
      <c r="K1470" s="65" t="s">
        <v>3632</v>
      </c>
      <c r="L1470" s="66" t="s">
        <v>4263</v>
      </c>
      <c r="M1470" s="22" t="s">
        <v>4323</v>
      </c>
      <c r="N1470" s="22" t="s">
        <v>2075</v>
      </c>
      <c r="O1470" s="66"/>
      <c r="P1470" s="246" t="s">
        <v>1689</v>
      </c>
      <c r="Q1470" s="191"/>
      <c r="R1470" s="1"/>
      <c r="S1470" s="1" t="str">
        <f t="shared" si="214"/>
        <v>NOT EQUAL</v>
      </c>
      <c r="T1470" s="1" t="str">
        <f>IF(ISNA(VLOOKUP(P1470,'NEW XEQM.c'!D:D,1,0)),"--",VLOOKUP(P1470,'NEW XEQM.c'!D:G,3,0))</f>
        <v>--</v>
      </c>
      <c r="U1470" s="237" t="s">
        <v>2453</v>
      </c>
      <c r="W1470" t="str">
        <f t="shared" si="210"/>
        <v>RCL STD_UP_ARROW</v>
      </c>
    </row>
    <row r="1471" spans="1:23">
      <c r="A1471" s="16">
        <f t="shared" si="215"/>
        <v>1471</v>
      </c>
      <c r="B1471" s="15">
        <f t="shared" si="208"/>
        <v>1433</v>
      </c>
      <c r="C1471" s="18" t="s">
        <v>3935</v>
      </c>
      <c r="D1471" s="18" t="s">
        <v>7</v>
      </c>
      <c r="E1471" s="23" t="s">
        <v>991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1275</v>
      </c>
      <c r="K1471" s="24" t="s">
        <v>3632</v>
      </c>
      <c r="L1471" s="22" t="s">
        <v>4263</v>
      </c>
      <c r="M1471" s="22" t="s">
        <v>4318</v>
      </c>
      <c r="N1471" s="22" t="s">
        <v>2075</v>
      </c>
      <c r="O1471" s="22"/>
      <c r="P1471" s="246" t="s">
        <v>1372</v>
      </c>
      <c r="Q1471" s="191"/>
      <c r="R1471" s="1"/>
      <c r="S1471" s="1" t="str">
        <f t="shared" si="214"/>
        <v>NOT EQUAL</v>
      </c>
      <c r="T1471" s="1" t="str">
        <f>IF(ISNA(VLOOKUP(P1471,'NEW XEQM.c'!D:D,1,0)),"--",VLOOKUP(P1471,'NEW XEQM.c'!D:G,3,0))</f>
        <v>--</v>
      </c>
      <c r="U1471" s="1" t="s">
        <v>2445</v>
      </c>
      <c r="W1471" t="e">
        <f t="shared" si="210"/>
        <v>#VALUE!</v>
      </c>
    </row>
    <row r="1472" spans="1:23">
      <c r="A1472" s="16">
        <f t="shared" si="215"/>
        <v>1472</v>
      </c>
      <c r="B1472" s="15">
        <f t="shared" si="208"/>
        <v>1434</v>
      </c>
      <c r="C1472" s="18" t="s">
        <v>3936</v>
      </c>
      <c r="D1472" s="18" t="s">
        <v>7</v>
      </c>
      <c r="E1472" s="23" t="s">
        <v>993</v>
      </c>
      <c r="F1472" s="23" t="s">
        <v>994</v>
      </c>
      <c r="G1472" s="99">
        <v>0</v>
      </c>
      <c r="H1472" s="99">
        <v>0</v>
      </c>
      <c r="I1472" s="92" t="s">
        <v>3</v>
      </c>
      <c r="J1472" s="23" t="s">
        <v>1275</v>
      </c>
      <c r="K1472" s="24" t="s">
        <v>3632</v>
      </c>
      <c r="L1472" s="22" t="s">
        <v>4263</v>
      </c>
      <c r="M1472" s="22" t="s">
        <v>4318</v>
      </c>
      <c r="N1472" s="22" t="s">
        <v>2075</v>
      </c>
      <c r="O1472" s="22"/>
      <c r="P1472" s="246" t="s">
        <v>1375</v>
      </c>
      <c r="Q1472" s="191"/>
      <c r="R1472" s="1"/>
      <c r="S1472" s="1" t="str">
        <f t="shared" si="214"/>
        <v/>
      </c>
      <c r="T1472" s="1" t="str">
        <f>IF(ISNA(VLOOKUP(P1472,'NEW XEQM.c'!D:D,1,0)),"--",VLOOKUP(P1472,'NEW XEQM.c'!D:G,3,0))</f>
        <v>--</v>
      </c>
      <c r="U1472" s="1" t="s">
        <v>2445</v>
      </c>
      <c r="W1472" t="e">
        <f t="shared" si="210"/>
        <v>#VALUE!</v>
      </c>
    </row>
    <row r="1473" spans="1:23">
      <c r="A1473" s="16">
        <f t="shared" si="215"/>
        <v>1473</v>
      </c>
      <c r="B1473" s="15">
        <f t="shared" si="208"/>
        <v>1435</v>
      </c>
      <c r="C1473" s="20" t="s">
        <v>3966</v>
      </c>
      <c r="D1473" s="18" t="s">
        <v>7</v>
      </c>
      <c r="E1473" s="23" t="s">
        <v>2342</v>
      </c>
      <c r="F1473" s="23" t="s">
        <v>2342</v>
      </c>
      <c r="G1473" s="99">
        <v>0</v>
      </c>
      <c r="H1473" s="99">
        <v>0</v>
      </c>
      <c r="I1473" s="92" t="s">
        <v>3</v>
      </c>
      <c r="J1473" s="23" t="s">
        <v>1275</v>
      </c>
      <c r="K1473" s="24" t="s">
        <v>3632</v>
      </c>
      <c r="L1473" s="22" t="s">
        <v>4263</v>
      </c>
      <c r="M1473" s="22" t="s">
        <v>4318</v>
      </c>
      <c r="N1473" s="22" t="s">
        <v>2075</v>
      </c>
      <c r="O1473" s="22"/>
      <c r="P1473" s="246" t="s">
        <v>2344</v>
      </c>
      <c r="Q1473" s="191"/>
      <c r="R1473" s="1"/>
      <c r="S1473" s="1" t="str">
        <f t="shared" si="214"/>
        <v/>
      </c>
      <c r="T1473" s="1" t="str">
        <f>IF(ISNA(VLOOKUP(P1473,'NEW XEQM.c'!D:D,1,0)),"--",VLOOKUP(P1473,'NEW XEQM.c'!D:G,3,0))</f>
        <v>--</v>
      </c>
      <c r="U1473" s="1" t="s">
        <v>2445</v>
      </c>
      <c r="W1473" t="e">
        <f t="shared" si="210"/>
        <v>#VALUE!</v>
      </c>
    </row>
    <row r="1474" spans="1:23">
      <c r="A1474" s="16">
        <f t="shared" si="215"/>
        <v>1474</v>
      </c>
      <c r="B1474" s="15">
        <f t="shared" si="208"/>
        <v>1436</v>
      </c>
      <c r="C1474" s="18" t="s">
        <v>3348</v>
      </c>
      <c r="D1474" s="18" t="s">
        <v>7</v>
      </c>
      <c r="E1474" s="73" t="s">
        <v>996</v>
      </c>
      <c r="F1474" s="73" t="s">
        <v>997</v>
      </c>
      <c r="G1474" s="79">
        <v>0</v>
      </c>
      <c r="H1474" s="79">
        <v>0</v>
      </c>
      <c r="I1474" s="92" t="s">
        <v>3</v>
      </c>
      <c r="J1474" s="23" t="s">
        <v>1275</v>
      </c>
      <c r="K1474" s="24" t="s">
        <v>3632</v>
      </c>
      <c r="L1474" s="22" t="s">
        <v>4263</v>
      </c>
      <c r="M1474" s="22" t="s">
        <v>4318</v>
      </c>
      <c r="N1474" s="22" t="s">
        <v>2075</v>
      </c>
      <c r="O1474" s="22"/>
      <c r="P1474" s="246" t="s">
        <v>3154</v>
      </c>
      <c r="Q1474" s="191"/>
      <c r="R1474" s="1"/>
      <c r="S1474" s="1" t="str">
        <f t="shared" si="214"/>
        <v/>
      </c>
      <c r="T1474" s="1" t="str">
        <f>IF(ISNA(VLOOKUP(P1474,'NEW XEQM.c'!D:D,1,0)),"--",VLOOKUP(P1474,'NEW XEQM.c'!D:G,3,0))</f>
        <v>--</v>
      </c>
      <c r="U1474" s="1" t="s">
        <v>2444</v>
      </c>
      <c r="W1474" t="e">
        <f t="shared" si="210"/>
        <v>#VALUE!</v>
      </c>
    </row>
    <row r="1475" spans="1:23">
      <c r="A1475" s="16">
        <f t="shared" si="215"/>
        <v>1475</v>
      </c>
      <c r="B1475" s="15">
        <f t="shared" si="208"/>
        <v>1437</v>
      </c>
      <c r="C1475" s="18" t="s">
        <v>3349</v>
      </c>
      <c r="D1475" s="18" t="s">
        <v>7</v>
      </c>
      <c r="E1475" s="78" t="s">
        <v>998</v>
      </c>
      <c r="F1475" s="78" t="s">
        <v>998</v>
      </c>
      <c r="G1475" s="79">
        <v>0</v>
      </c>
      <c r="H1475" s="79">
        <v>0</v>
      </c>
      <c r="I1475" s="92" t="s">
        <v>3</v>
      </c>
      <c r="J1475" s="23" t="s">
        <v>1275</v>
      </c>
      <c r="K1475" s="24" t="s">
        <v>3632</v>
      </c>
      <c r="L1475" s="22" t="s">
        <v>4263</v>
      </c>
      <c r="M1475" s="22" t="s">
        <v>4318</v>
      </c>
      <c r="N1475" s="22" t="s">
        <v>2075</v>
      </c>
      <c r="O1475" s="22"/>
      <c r="P1475" s="246" t="s">
        <v>1381</v>
      </c>
      <c r="Q1475" s="191"/>
      <c r="R1475" s="1"/>
      <c r="S1475" s="1" t="str">
        <f t="shared" si="214"/>
        <v/>
      </c>
      <c r="T1475" s="1" t="str">
        <f>IF(ISNA(VLOOKUP(P1475,'NEW XEQM.c'!D:D,1,0)),"--",VLOOKUP(P1475,'NEW XEQM.c'!D:G,3,0))</f>
        <v>--</v>
      </c>
      <c r="U1475" s="1" t="s">
        <v>2444</v>
      </c>
      <c r="W1475" t="str">
        <f t="shared" si="210"/>
        <v>CX STD_RIGHT_ARROW RE</v>
      </c>
    </row>
    <row r="1476" spans="1:23">
      <c r="A1476" s="16">
        <f t="shared" si="215"/>
        <v>1476</v>
      </c>
      <c r="B1476" s="15">
        <f t="shared" ref="B1476:B1539" si="216">IF(AND(MID(C1476,2,1)&lt;&gt;"/",MID(C1476,1,1)="/"),INT(B1475)+1,B1475+0.01)</f>
        <v>1438</v>
      </c>
      <c r="C1476" s="18" t="s">
        <v>3768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1275</v>
      </c>
      <c r="K1476" s="24" t="s">
        <v>3632</v>
      </c>
      <c r="L1476" s="22" t="s">
        <v>4263</v>
      </c>
      <c r="M1476" s="22" t="s">
        <v>4318</v>
      </c>
      <c r="N1476" s="22" t="s">
        <v>2075</v>
      </c>
      <c r="O1476" s="22"/>
      <c r="P1476" s="246" t="s">
        <v>1382</v>
      </c>
      <c r="Q1476" s="191"/>
      <c r="R1476" s="1"/>
      <c r="S1476" s="1" t="str">
        <f t="shared" si="214"/>
        <v/>
      </c>
      <c r="T1476" s="1" t="str">
        <f>IF(ISNA(VLOOKUP(P1476,'NEW XEQM.c'!D:D,1,0)),"--",VLOOKUP(P1476,'NEW XEQM.c'!D:G,3,0))</f>
        <v>--</v>
      </c>
      <c r="U1476" s="1" t="s">
        <v>2075</v>
      </c>
      <c r="W1476" t="e">
        <f t="shared" si="210"/>
        <v>#VALUE!</v>
      </c>
    </row>
    <row r="1477" spans="1:23">
      <c r="A1477" s="16">
        <f t="shared" si="215"/>
        <v>1477</v>
      </c>
      <c r="B1477" s="15">
        <f t="shared" si="216"/>
        <v>1439</v>
      </c>
      <c r="C1477" s="18" t="s">
        <v>3769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1275</v>
      </c>
      <c r="K1477" s="24" t="s">
        <v>3632</v>
      </c>
      <c r="L1477" s="22" t="s">
        <v>4263</v>
      </c>
      <c r="M1477" s="22" t="s">
        <v>4318</v>
      </c>
      <c r="N1477" s="22" t="s">
        <v>2075</v>
      </c>
      <c r="O1477" s="22"/>
      <c r="P1477" s="246" t="s">
        <v>1384</v>
      </c>
      <c r="Q1477" s="191"/>
      <c r="R1477" s="1"/>
      <c r="S1477" s="1" t="str">
        <f t="shared" si="214"/>
        <v/>
      </c>
      <c r="T1477" s="1" t="str">
        <f>IF(ISNA(VLOOKUP(P1477,'NEW XEQM.c'!D:D,1,0)),"--",VLOOKUP(P1477,'NEW XEQM.c'!D:G,3,0))</f>
        <v>--</v>
      </c>
      <c r="U1477" s="1" t="s">
        <v>2075</v>
      </c>
      <c r="W1477" t="str">
        <f t="shared" ref="W1477:W1540" si="217">SUBSTITUTE(IF(AND(T1477="--",FIND("STD",E1477),FIND("fn",C1477)&gt;0,FIND("ITM_",P1477),I1477="CAT_FNCT"),E1477,""),"""","")</f>
        <v>DATE STD_RIGHT_ARROW</v>
      </c>
    </row>
    <row r="1478" spans="1:23">
      <c r="A1478" s="16">
        <f t="shared" si="215"/>
        <v>1478</v>
      </c>
      <c r="B1478" s="15">
        <f t="shared" si="216"/>
        <v>1440</v>
      </c>
      <c r="C1478" s="18" t="s">
        <v>3770</v>
      </c>
      <c r="D1478" s="18" t="s">
        <v>7</v>
      </c>
      <c r="E1478" s="78" t="s">
        <v>1000</v>
      </c>
      <c r="F1478" s="78" t="s">
        <v>1000</v>
      </c>
      <c r="G1478" s="79">
        <v>0</v>
      </c>
      <c r="H1478" s="79">
        <v>0</v>
      </c>
      <c r="I1478" s="92" t="s">
        <v>3</v>
      </c>
      <c r="J1478" s="23" t="s">
        <v>1275</v>
      </c>
      <c r="K1478" s="24" t="s">
        <v>3632</v>
      </c>
      <c r="L1478" s="22" t="s">
        <v>4263</v>
      </c>
      <c r="M1478" s="22" t="s">
        <v>4318</v>
      </c>
      <c r="N1478" s="22" t="s">
        <v>2075</v>
      </c>
      <c r="O1478" s="22"/>
      <c r="P1478" s="246" t="s">
        <v>1385</v>
      </c>
      <c r="Q1478" s="191"/>
      <c r="R1478" s="1"/>
      <c r="S1478" s="1" t="str">
        <f t="shared" si="214"/>
        <v/>
      </c>
      <c r="T1478" s="1" t="str">
        <f>IF(ISNA(VLOOKUP(P1478,'NEW XEQM.c'!D:D,1,0)),"--",VLOOKUP(P1478,'NEW XEQM.c'!D:G,3,0))</f>
        <v>--</v>
      </c>
      <c r="U1478" s="1" t="s">
        <v>2075</v>
      </c>
      <c r="W1478" t="e">
        <f t="shared" si="217"/>
        <v>#VALUE!</v>
      </c>
    </row>
    <row r="1479" spans="1:23">
      <c r="A1479" s="16">
        <f t="shared" si="215"/>
        <v>1479</v>
      </c>
      <c r="B1479" s="15">
        <f t="shared" si="216"/>
        <v>1441</v>
      </c>
      <c r="C1479" s="18" t="s">
        <v>3789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1275</v>
      </c>
      <c r="K1479" s="24" t="s">
        <v>3632</v>
      </c>
      <c r="L1479" s="22" t="s">
        <v>4263</v>
      </c>
      <c r="M1479" s="22" t="s">
        <v>4318</v>
      </c>
      <c r="N1479" s="22" t="s">
        <v>2075</v>
      </c>
      <c r="O1479" s="22"/>
      <c r="P1479" s="246" t="s">
        <v>1386</v>
      </c>
      <c r="Q1479" s="191"/>
      <c r="R1479" s="1"/>
      <c r="S1479" s="1" t="str">
        <f t="shared" si="214"/>
        <v/>
      </c>
      <c r="T1479" s="1" t="str">
        <f>IF(ISNA(VLOOKUP(P1479,'NEW XEQM.c'!D:D,1,0)),"--",VLOOKUP(P1479,'NEW XEQM.c'!D:G,3,0))</f>
        <v>--</v>
      </c>
      <c r="U1479" s="1" t="s">
        <v>2075</v>
      </c>
      <c r="W1479" t="e">
        <f t="shared" si="217"/>
        <v>#VALUE!</v>
      </c>
    </row>
    <row r="1480" spans="1:23">
      <c r="A1480" s="16">
        <f t="shared" si="215"/>
        <v>1480</v>
      </c>
      <c r="B1480" s="15">
        <f t="shared" si="216"/>
        <v>1442</v>
      </c>
      <c r="C1480" s="18" t="s">
        <v>3790</v>
      </c>
      <c r="D1480" s="18" t="s">
        <v>7</v>
      </c>
      <c r="E1480" s="78" t="s">
        <v>1001</v>
      </c>
      <c r="F1480" s="78" t="s">
        <v>1001</v>
      </c>
      <c r="G1480" s="79">
        <v>0</v>
      </c>
      <c r="H1480" s="79">
        <v>0</v>
      </c>
      <c r="I1480" s="92" t="s">
        <v>3</v>
      </c>
      <c r="J1480" s="23" t="s">
        <v>1275</v>
      </c>
      <c r="K1480" s="24" t="s">
        <v>3632</v>
      </c>
      <c r="L1480" s="22" t="s">
        <v>4263</v>
      </c>
      <c r="M1480" s="22" t="s">
        <v>4318</v>
      </c>
      <c r="N1480" s="22" t="s">
        <v>2075</v>
      </c>
      <c r="O1480" s="22"/>
      <c r="P1480" s="246" t="s">
        <v>3689</v>
      </c>
      <c r="Q1480" s="191"/>
      <c r="R1480" s="1"/>
      <c r="S1480" s="1" t="str">
        <f t="shared" si="214"/>
        <v/>
      </c>
      <c r="T1480" s="1" t="str">
        <f>IF(ISNA(VLOOKUP(P1480,'NEW XEQM.c'!D:D,1,0)),"--",VLOOKUP(P1480,'NEW XEQM.c'!D:G,3,0))</f>
        <v>--</v>
      </c>
      <c r="U1480" s="1" t="s">
        <v>2075</v>
      </c>
      <c r="W1480" t="str">
        <f t="shared" si="217"/>
        <v>DBL STD_CROSS</v>
      </c>
    </row>
    <row r="1481" spans="1:23">
      <c r="A1481" s="16">
        <f t="shared" si="215"/>
        <v>1481</v>
      </c>
      <c r="B1481" s="15">
        <f t="shared" si="216"/>
        <v>1443</v>
      </c>
      <c r="C1481" s="18" t="s">
        <v>3791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1275</v>
      </c>
      <c r="K1481" s="24" t="s">
        <v>3632</v>
      </c>
      <c r="L1481" s="22" t="s">
        <v>4263</v>
      </c>
      <c r="M1481" s="22" t="s">
        <v>4318</v>
      </c>
      <c r="N1481" s="22" t="s">
        <v>2075</v>
      </c>
      <c r="O1481" s="22"/>
      <c r="P1481" s="246" t="s">
        <v>3690</v>
      </c>
      <c r="Q1481" s="191"/>
      <c r="R1481" s="1"/>
      <c r="S1481" s="1" t="str">
        <f t="shared" si="214"/>
        <v/>
      </c>
      <c r="T1481" s="1" t="str">
        <f>IF(ISNA(VLOOKUP(P1481,'NEW XEQM.c'!D:D,1,0)),"--",VLOOKUP(P1481,'NEW XEQM.c'!D:G,3,0))</f>
        <v>--</v>
      </c>
      <c r="U1481" s="1" t="s">
        <v>2075</v>
      </c>
      <c r="W1481" t="e">
        <f t="shared" si="217"/>
        <v>#VALUE!</v>
      </c>
    </row>
    <row r="1482" spans="1:23">
      <c r="A1482" s="16">
        <f t="shared" si="215"/>
        <v>1482</v>
      </c>
      <c r="B1482" s="15">
        <f t="shared" si="216"/>
        <v>1444</v>
      </c>
      <c r="C1482" s="18" t="s">
        <v>3350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1275</v>
      </c>
      <c r="K1482" s="24" t="s">
        <v>3632</v>
      </c>
      <c r="L1482" s="22" t="s">
        <v>4263</v>
      </c>
      <c r="M1482" s="22" t="s">
        <v>4318</v>
      </c>
      <c r="N1482" s="22" t="s">
        <v>2075</v>
      </c>
      <c r="O1482" s="22"/>
      <c r="P1482" s="246" t="s">
        <v>1390</v>
      </c>
      <c r="Q1482" s="191"/>
      <c r="R1482" s="1"/>
      <c r="S1482" s="1" t="str">
        <f t="shared" si="214"/>
        <v/>
      </c>
      <c r="T1482" s="1" t="str">
        <f>IF(ISNA(VLOOKUP(P1482,'NEW XEQM.c'!D:D,1,0)),"--",VLOOKUP(P1482,'NEW XEQM.c'!D:G,3,0))</f>
        <v>--</v>
      </c>
      <c r="U1482" s="1" t="s">
        <v>2075</v>
      </c>
      <c r="W1482" t="e">
        <f t="shared" si="217"/>
        <v>#VALUE!</v>
      </c>
    </row>
    <row r="1483" spans="1:23">
      <c r="A1483" s="16">
        <f t="shared" si="215"/>
        <v>1483</v>
      </c>
      <c r="B1483" s="15">
        <f t="shared" si="216"/>
        <v>1445</v>
      </c>
      <c r="C1483" s="18" t="s">
        <v>3351</v>
      </c>
      <c r="D1483" s="18" t="s">
        <v>3930</v>
      </c>
      <c r="E1483" s="78" t="s">
        <v>1003</v>
      </c>
      <c r="F1483" s="78" t="s">
        <v>1003</v>
      </c>
      <c r="G1483" s="79">
        <v>0</v>
      </c>
      <c r="H1483" s="79">
        <v>0</v>
      </c>
      <c r="I1483" s="92" t="s">
        <v>3</v>
      </c>
      <c r="J1483" s="23" t="s">
        <v>1275</v>
      </c>
      <c r="K1483" s="24" t="s">
        <v>3632</v>
      </c>
      <c r="L1483" s="22" t="s">
        <v>4263</v>
      </c>
      <c r="M1483" s="22" t="s">
        <v>4318</v>
      </c>
      <c r="N1483" s="22" t="s">
        <v>2075</v>
      </c>
      <c r="O1483" s="22"/>
      <c r="P1483" s="246" t="s">
        <v>1391</v>
      </c>
      <c r="Q1483" s="191"/>
      <c r="R1483" s="1"/>
      <c r="S1483" s="1" t="str">
        <f t="shared" si="214"/>
        <v/>
      </c>
      <c r="T1483" s="1" t="str">
        <f>IF(ISNA(VLOOKUP(P1483,'NEW XEQM.c'!D:D,1,0)),"--",VLOOKUP(P1483,'NEW XEQM.c'!D:G,3,0))</f>
        <v>DEG</v>
      </c>
      <c r="U1483" s="1" t="s">
        <v>2439</v>
      </c>
      <c r="W1483" t="e">
        <f t="shared" si="217"/>
        <v>#VALUE!</v>
      </c>
    </row>
    <row r="1484" spans="1:23">
      <c r="A1484" s="1">
        <f t="shared" si="215"/>
        <v>1484</v>
      </c>
      <c r="B1484" s="15">
        <f t="shared" si="216"/>
        <v>1446</v>
      </c>
      <c r="C1484" s="59" t="s">
        <v>3514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1275</v>
      </c>
      <c r="K1484" s="61" t="s">
        <v>3528</v>
      </c>
      <c r="L1484" t="s">
        <v>4263</v>
      </c>
      <c r="M1484" t="s">
        <v>4320</v>
      </c>
      <c r="N1484" t="s">
        <v>2075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14"/>
        <v/>
      </c>
      <c r="T1484" s="1" t="str">
        <f>IF(ISNA(VLOOKUP(P1484,'NEW XEQM.c'!D:D,1,0)),"--",VLOOKUP(P1484,'NEW XEQM.c'!D:G,3,0))</f>
        <v>--</v>
      </c>
      <c r="U1484" s="1" t="s">
        <v>2075</v>
      </c>
      <c r="W1484" t="e">
        <f t="shared" si="217"/>
        <v>#VALUE!</v>
      </c>
    </row>
    <row r="1485" spans="1:23">
      <c r="A1485" s="16">
        <f t="shared" si="215"/>
        <v>1485</v>
      </c>
      <c r="B1485" s="15">
        <f t="shared" si="216"/>
        <v>1447</v>
      </c>
      <c r="C1485" s="18" t="s">
        <v>4045</v>
      </c>
      <c r="D1485" s="18" t="s">
        <v>7</v>
      </c>
      <c r="E1485" s="78" t="s">
        <v>2343</v>
      </c>
      <c r="F1485" s="78" t="s">
        <v>2343</v>
      </c>
      <c r="G1485" s="79">
        <v>0</v>
      </c>
      <c r="H1485" s="79">
        <v>0</v>
      </c>
      <c r="I1485" s="92" t="s">
        <v>3</v>
      </c>
      <c r="J1485" s="23" t="s">
        <v>1275</v>
      </c>
      <c r="K1485" s="24" t="s">
        <v>3632</v>
      </c>
      <c r="L1485" s="22" t="s">
        <v>4263</v>
      </c>
      <c r="M1485" s="22" t="s">
        <v>4318</v>
      </c>
      <c r="N1485" s="22" t="s">
        <v>2075</v>
      </c>
      <c r="O1485" s="22"/>
      <c r="P1485" s="246" t="s">
        <v>2345</v>
      </c>
      <c r="Q1485" s="191"/>
      <c r="R1485" s="1"/>
      <c r="S1485" s="1" t="str">
        <f t="shared" si="214"/>
        <v/>
      </c>
      <c r="T1485" s="1" t="str">
        <f>IF(ISNA(VLOOKUP(P1485,'NEW XEQM.c'!D:D,1,0)),"--",VLOOKUP(P1485,'NEW XEQM.c'!D:G,3,0))</f>
        <v>--</v>
      </c>
      <c r="U1485" s="1" t="s">
        <v>2445</v>
      </c>
      <c r="W1485" t="e">
        <f t="shared" si="217"/>
        <v>#VALUE!</v>
      </c>
    </row>
    <row r="1486" spans="1:23">
      <c r="A1486" s="16">
        <f t="shared" si="215"/>
        <v>1486</v>
      </c>
      <c r="B1486" s="15">
        <f t="shared" si="216"/>
        <v>1448</v>
      </c>
      <c r="C1486" s="18" t="s">
        <v>3514</v>
      </c>
      <c r="D1486" s="18" t="s">
        <v>7</v>
      </c>
      <c r="E1486" s="21" t="s">
        <v>5045</v>
      </c>
      <c r="F1486" s="21" t="s">
        <v>5045</v>
      </c>
      <c r="G1486" s="30">
        <v>0</v>
      </c>
      <c r="H1486" s="30">
        <v>0</v>
      </c>
      <c r="I1486" s="23" t="s">
        <v>15</v>
      </c>
      <c r="J1486" s="23" t="s">
        <v>1276</v>
      </c>
      <c r="K1486" s="24" t="s">
        <v>3528</v>
      </c>
      <c r="L1486" s="22" t="s">
        <v>4263</v>
      </c>
      <c r="M1486" s="22" t="s">
        <v>4320</v>
      </c>
      <c r="N1486" s="22" t="s">
        <v>2075</v>
      </c>
      <c r="O1486" s="22"/>
      <c r="P1486" s="246" t="s">
        <v>5046</v>
      </c>
      <c r="Q1486" s="191"/>
      <c r="R1486" s="1"/>
      <c r="S1486" s="1" t="str">
        <f t="shared" si="214"/>
        <v/>
      </c>
      <c r="T1486" s="1" t="str">
        <f>IF(ISNA(VLOOKUP(P1486,'NEW XEQM.c'!D:D,1,0)),"--",VLOOKUP(P1486,'NEW XEQM.c'!D:G,3,0))</f>
        <v>--</v>
      </c>
      <c r="U1486" s="1" t="s">
        <v>2075</v>
      </c>
      <c r="W1486" t="e">
        <f t="shared" si="217"/>
        <v>#VALUE!</v>
      </c>
    </row>
    <row r="1487" spans="1:23">
      <c r="A1487" s="16">
        <f t="shared" si="215"/>
        <v>1487</v>
      </c>
      <c r="B1487" s="15">
        <f t="shared" si="216"/>
        <v>1449</v>
      </c>
      <c r="C1487" s="18" t="s">
        <v>3353</v>
      </c>
      <c r="D1487" s="18" t="s">
        <v>7</v>
      </c>
      <c r="E1487" s="78" t="s">
        <v>1004</v>
      </c>
      <c r="F1487" s="78" t="s">
        <v>1005</v>
      </c>
      <c r="G1487" s="79">
        <v>0</v>
      </c>
      <c r="H1487" s="79">
        <v>0</v>
      </c>
      <c r="I1487" s="92" t="s">
        <v>3</v>
      </c>
      <c r="J1487" s="23" t="s">
        <v>1275</v>
      </c>
      <c r="K1487" s="24" t="s">
        <v>3632</v>
      </c>
      <c r="L1487" s="22" t="s">
        <v>4263</v>
      </c>
      <c r="M1487" s="22" t="s">
        <v>4318</v>
      </c>
      <c r="N1487" s="22" t="s">
        <v>2075</v>
      </c>
      <c r="O1487" s="22"/>
      <c r="P1487" s="246" t="s">
        <v>3155</v>
      </c>
      <c r="Q1487" s="191"/>
      <c r="R1487" s="1"/>
      <c r="S1487" s="1" t="str">
        <f t="shared" si="214"/>
        <v/>
      </c>
      <c r="T1487" s="1" t="str">
        <f>IF(ISNA(VLOOKUP(P1487,'NEW XEQM.c'!D:D,1,0)),"--",VLOOKUP(P1487,'NEW XEQM.c'!D:G,3,0))</f>
        <v>--</v>
      </c>
      <c r="U1487" s="1"/>
      <c r="W1487" t="e">
        <f t="shared" si="217"/>
        <v>#VALUE!</v>
      </c>
    </row>
    <row r="1488" spans="1:23">
      <c r="A1488" s="16">
        <f t="shared" si="215"/>
        <v>1488</v>
      </c>
      <c r="B1488" s="15">
        <f t="shared" si="216"/>
        <v>1450</v>
      </c>
      <c r="C1488" s="18" t="s">
        <v>3354</v>
      </c>
      <c r="D1488" s="18" t="s">
        <v>11</v>
      </c>
      <c r="E1488" s="23" t="s">
        <v>73</v>
      </c>
      <c r="F1488" s="23" t="s">
        <v>73</v>
      </c>
      <c r="G1488" s="99">
        <v>1</v>
      </c>
      <c r="H1488" s="99">
        <v>4</v>
      </c>
      <c r="I1488" s="92" t="s">
        <v>3</v>
      </c>
      <c r="J1488" s="23" t="s">
        <v>1275</v>
      </c>
      <c r="K1488" s="24" t="s">
        <v>3632</v>
      </c>
      <c r="L1488" s="22" t="s">
        <v>4263</v>
      </c>
      <c r="M1488" s="22" t="s">
        <v>4319</v>
      </c>
      <c r="N1488" s="22" t="s">
        <v>2075</v>
      </c>
      <c r="O1488" s="22"/>
      <c r="P1488" s="246" t="s">
        <v>1398</v>
      </c>
      <c r="Q1488" s="191"/>
      <c r="R1488" s="1"/>
      <c r="S1488" s="1" t="str">
        <f t="shared" si="214"/>
        <v/>
      </c>
      <c r="T1488" s="1" t="str">
        <f>IF(ISNA(VLOOKUP(P1488,'NEW XEQM.c'!D:D,1,0)),"--",VLOOKUP(P1488,'NEW XEQM.c'!D:G,3,0))</f>
        <v>--</v>
      </c>
      <c r="U1488" s="1" t="s">
        <v>4816</v>
      </c>
      <c r="W1488" t="e">
        <f t="shared" si="217"/>
        <v>#VALUE!</v>
      </c>
    </row>
    <row r="1489" spans="1:23">
      <c r="A1489" s="16">
        <f t="shared" si="215"/>
        <v>1489</v>
      </c>
      <c r="B1489" s="15">
        <f t="shared" si="216"/>
        <v>1451</v>
      </c>
      <c r="C1489" s="18" t="s">
        <v>3351</v>
      </c>
      <c r="D1489" s="18" t="s">
        <v>3934</v>
      </c>
      <c r="E1489" s="23" t="s">
        <v>74</v>
      </c>
      <c r="F1489" s="23" t="s">
        <v>4632</v>
      </c>
      <c r="G1489" s="99">
        <v>0</v>
      </c>
      <c r="H1489" s="99">
        <v>0</v>
      </c>
      <c r="I1489" s="130" t="s">
        <v>3</v>
      </c>
      <c r="J1489" s="23" t="s">
        <v>1275</v>
      </c>
      <c r="K1489" s="24" t="s">
        <v>3632</v>
      </c>
      <c r="L1489" s="22" t="s">
        <v>4263</v>
      </c>
      <c r="M1489" s="22" t="s">
        <v>4318</v>
      </c>
      <c r="N1489" s="22" t="s">
        <v>4890</v>
      </c>
      <c r="O1489" s="22"/>
      <c r="P1489" s="246" t="s">
        <v>1400</v>
      </c>
      <c r="Q1489" s="191"/>
      <c r="R1489" s="1"/>
      <c r="S1489" s="1" t="str">
        <f t="shared" si="214"/>
        <v/>
      </c>
      <c r="T1489" s="1" t="str">
        <f>IF(ISNA(VLOOKUP(P1489,'NEW XEQM.c'!D:D,1,0)),"--",VLOOKUP(P1489,'NEW XEQM.c'!D:G,3,0))</f>
        <v>--</v>
      </c>
      <c r="U1489" s="1" t="s">
        <v>2439</v>
      </c>
      <c r="W1489" t="e">
        <f t="shared" si="217"/>
        <v>#VALUE!</v>
      </c>
    </row>
    <row r="1490" spans="1:23">
      <c r="A1490" s="1">
        <f t="shared" si="215"/>
        <v>1490</v>
      </c>
      <c r="B1490" s="15">
        <f t="shared" si="216"/>
        <v>1452</v>
      </c>
      <c r="C1490" s="59" t="s">
        <v>3514</v>
      </c>
      <c r="D1490" s="59" t="s">
        <v>7</v>
      </c>
      <c r="E1490" s="130" t="str">
        <f t="shared" ref="E1490" si="218">CHAR(34)&amp;IF(B1490&lt;10,"000",IF(B1490&lt;100,"00",IF(B1490&lt;1000,"0","")))&amp;$B1490&amp;CHAR(34)</f>
        <v>"1452"</v>
      </c>
      <c r="F1490" s="130" t="str">
        <f t="shared" ref="F1490" si="219">E1490</f>
        <v>"1452"</v>
      </c>
      <c r="G1490" s="131">
        <v>0</v>
      </c>
      <c r="H1490" s="131">
        <v>0</v>
      </c>
      <c r="I1490" s="130" t="s">
        <v>27</v>
      </c>
      <c r="J1490" s="130" t="s">
        <v>1276</v>
      </c>
      <c r="K1490" s="61" t="s">
        <v>3528</v>
      </c>
      <c r="L1490" t="s">
        <v>4263</v>
      </c>
      <c r="M1490" t="s">
        <v>4320</v>
      </c>
      <c r="P1490" s="246" t="str">
        <f t="shared" ref="P1490" si="220">"MNU_"&amp;IF(B1490&lt;10,"000",IF(B1490&lt;100,"00",IF(B1490&lt;1000,"0","")))&amp;$B1490</f>
        <v>MNU_1452</v>
      </c>
      <c r="Q1490" s="191"/>
      <c r="R1490" s="1"/>
      <c r="S1490" s="1" t="str">
        <f t="shared" si="214"/>
        <v/>
      </c>
      <c r="T1490" s="1" t="str">
        <f>IF(ISNA(VLOOKUP(P1490,'NEW XEQM.c'!D:D,1,0)),"--",VLOOKUP(P1490,'NEW XEQM.c'!D:G,3,0))</f>
        <v>--</v>
      </c>
      <c r="U1490" s="1" t="s">
        <v>2075</v>
      </c>
      <c r="W1490" t="e">
        <f t="shared" si="217"/>
        <v>#VALUE!</v>
      </c>
    </row>
    <row r="1491" spans="1:23">
      <c r="A1491" s="16">
        <f t="shared" si="215"/>
        <v>1491</v>
      </c>
      <c r="B1491" s="15">
        <f t="shared" si="216"/>
        <v>1453</v>
      </c>
      <c r="C1491" s="18" t="s">
        <v>3355</v>
      </c>
      <c r="D1491" s="18" t="s">
        <v>1402</v>
      </c>
      <c r="E1491" s="23" t="s">
        <v>2227</v>
      </c>
      <c r="F1491" s="23" t="s">
        <v>2227</v>
      </c>
      <c r="G1491" s="99">
        <v>0</v>
      </c>
      <c r="H1491" s="99">
        <v>0</v>
      </c>
      <c r="I1491" s="92" t="s">
        <v>3</v>
      </c>
      <c r="J1491" s="23" t="s">
        <v>1275</v>
      </c>
      <c r="K1491" s="24" t="s">
        <v>3632</v>
      </c>
      <c r="L1491" s="22" t="s">
        <v>4263</v>
      </c>
      <c r="M1491" s="22" t="s">
        <v>4318</v>
      </c>
      <c r="N1491" s="22" t="s">
        <v>2075</v>
      </c>
      <c r="O1491" s="22"/>
      <c r="P1491" s="246" t="s">
        <v>1402</v>
      </c>
      <c r="Q1491" s="191"/>
      <c r="R1491" s="1"/>
      <c r="S1491" s="1" t="str">
        <f t="shared" si="214"/>
        <v/>
      </c>
      <c r="T1491" s="1" t="str">
        <f>IF(ISNA(VLOOKUP(P1491,'NEW XEQM.c'!D:D,1,0)),"--",VLOOKUP(P1491,'NEW XEQM.c'!D:G,3,0))</f>
        <v>DMY</v>
      </c>
      <c r="U1491" s="1" t="s">
        <v>2075</v>
      </c>
      <c r="W1491" t="e">
        <f t="shared" si="217"/>
        <v>#VALUE!</v>
      </c>
    </row>
    <row r="1492" spans="1:23">
      <c r="A1492" s="16">
        <f t="shared" si="215"/>
        <v>1492</v>
      </c>
      <c r="B1492" s="15">
        <f t="shared" si="216"/>
        <v>1454</v>
      </c>
      <c r="C1492" s="18" t="s">
        <v>3771</v>
      </c>
      <c r="D1492" s="18" t="s">
        <v>7</v>
      </c>
      <c r="E1492" s="23" t="s">
        <v>1010</v>
      </c>
      <c r="F1492" s="23" t="s">
        <v>1010</v>
      </c>
      <c r="G1492" s="99">
        <v>0</v>
      </c>
      <c r="H1492" s="99">
        <v>0</v>
      </c>
      <c r="I1492" s="92" t="s">
        <v>3</v>
      </c>
      <c r="J1492" s="23" t="s">
        <v>1275</v>
      </c>
      <c r="K1492" s="24" t="s">
        <v>3632</v>
      </c>
      <c r="L1492" s="22" t="s">
        <v>4263</v>
      </c>
      <c r="M1492" s="22" t="s">
        <v>4318</v>
      </c>
      <c r="N1492" s="22" t="s">
        <v>2075</v>
      </c>
      <c r="O1492" s="22"/>
      <c r="P1492" s="246" t="s">
        <v>1403</v>
      </c>
      <c r="Q1492" s="191"/>
      <c r="R1492" s="1"/>
      <c r="S1492" s="1" t="str">
        <f t="shared" si="214"/>
        <v/>
      </c>
      <c r="T1492" s="1" t="str">
        <f>IF(ISNA(VLOOKUP(P1492,'NEW XEQM.c'!D:D,1,0)),"--",VLOOKUP(P1492,'NEW XEQM.c'!D:G,3,0))</f>
        <v>--</v>
      </c>
      <c r="U1492" s="1" t="s">
        <v>2075</v>
      </c>
      <c r="W1492" t="str">
        <f t="shared" si="217"/>
        <v>D STD_RIGHT_ARROW J</v>
      </c>
    </row>
    <row r="1493" spans="1:23">
      <c r="A1493" s="16">
        <f t="shared" si="215"/>
        <v>1493</v>
      </c>
      <c r="B1493" s="15">
        <f t="shared" si="216"/>
        <v>1455</v>
      </c>
      <c r="C1493" s="18" t="s">
        <v>4933</v>
      </c>
      <c r="D1493" s="18" t="s">
        <v>4934</v>
      </c>
      <c r="E1493" s="23" t="s">
        <v>3802</v>
      </c>
      <c r="F1493" s="23" t="s">
        <v>3802</v>
      </c>
      <c r="G1493" s="99">
        <v>0</v>
      </c>
      <c r="H1493" s="99">
        <v>0</v>
      </c>
      <c r="I1493" s="92" t="s">
        <v>3</v>
      </c>
      <c r="J1493" s="23" t="s">
        <v>1276</v>
      </c>
      <c r="K1493" s="24" t="s">
        <v>3633</v>
      </c>
      <c r="L1493" s="22" t="s">
        <v>4263</v>
      </c>
      <c r="M1493" s="22" t="s">
        <v>4323</v>
      </c>
      <c r="N1493" s="22" t="s">
        <v>2075</v>
      </c>
      <c r="O1493" s="22"/>
      <c r="P1493" s="246" t="s">
        <v>3801</v>
      </c>
      <c r="Q1493" s="191"/>
      <c r="R1493" s="1"/>
      <c r="S1493" s="1" t="str">
        <f t="shared" si="214"/>
        <v/>
      </c>
      <c r="T1493" s="1" t="str">
        <f>IF(ISNA(VLOOKUP(P1493,'NEW XEQM.c'!D:D,1,0)),"--",VLOOKUP(P1493,'NEW XEQM.c'!D:G,3,0))</f>
        <v>--</v>
      </c>
      <c r="U1493" s="1" t="s">
        <v>2075</v>
      </c>
      <c r="W1493" t="e">
        <f t="shared" si="217"/>
        <v>#VALUE!</v>
      </c>
    </row>
    <row r="1494" spans="1:23">
      <c r="A1494" s="16">
        <f t="shared" si="215"/>
        <v>1494</v>
      </c>
      <c r="B1494" s="15">
        <f t="shared" si="216"/>
        <v>1456</v>
      </c>
      <c r="C1494" s="18" t="s">
        <v>4046</v>
      </c>
      <c r="D1494" s="18" t="s">
        <v>7</v>
      </c>
      <c r="E1494" s="23" t="s">
        <v>75</v>
      </c>
      <c r="F1494" s="23" t="s">
        <v>75</v>
      </c>
      <c r="G1494" s="99">
        <v>0</v>
      </c>
      <c r="H1494" s="99">
        <v>0</v>
      </c>
      <c r="I1494" s="92" t="s">
        <v>3</v>
      </c>
      <c r="J1494" s="23" t="s">
        <v>1275</v>
      </c>
      <c r="K1494" s="24" t="s">
        <v>3632</v>
      </c>
      <c r="L1494" s="22" t="s">
        <v>4263</v>
      </c>
      <c r="M1494" s="22" t="s">
        <v>4318</v>
      </c>
      <c r="N1494" s="22" t="s">
        <v>2075</v>
      </c>
      <c r="O1494" s="22"/>
      <c r="P1494" s="246" t="s">
        <v>1406</v>
      </c>
      <c r="Q1494" s="191"/>
      <c r="R1494" s="1"/>
      <c r="S1494" s="1" t="str">
        <f t="shared" si="214"/>
        <v/>
      </c>
      <c r="T1494" s="1" t="str">
        <f>IF(ISNA(VLOOKUP(P1494,'NEW XEQM.c'!D:D,1,0)),"--",VLOOKUP(P1494,'NEW XEQM.c'!D:G,3,0))</f>
        <v>--</v>
      </c>
      <c r="U1494" s="1" t="s">
        <v>4817</v>
      </c>
      <c r="W1494" t="e">
        <f t="shared" si="217"/>
        <v>#VALUE!</v>
      </c>
    </row>
    <row r="1495" spans="1:23">
      <c r="A1495" s="16">
        <f t="shared" si="215"/>
        <v>1495</v>
      </c>
      <c r="B1495" s="15">
        <f t="shared" si="216"/>
        <v>1457</v>
      </c>
      <c r="C1495" s="18" t="s">
        <v>4047</v>
      </c>
      <c r="D1495" s="18" t="s">
        <v>7</v>
      </c>
      <c r="E1495" s="23" t="s">
        <v>76</v>
      </c>
      <c r="F1495" s="23" t="s">
        <v>76</v>
      </c>
      <c r="G1495" s="99">
        <v>0</v>
      </c>
      <c r="H1495" s="99">
        <v>0</v>
      </c>
      <c r="I1495" s="92" t="s">
        <v>3</v>
      </c>
      <c r="J1495" s="23" t="s">
        <v>1275</v>
      </c>
      <c r="K1495" s="24" t="s">
        <v>3632</v>
      </c>
      <c r="L1495" s="22" t="s">
        <v>4263</v>
      </c>
      <c r="M1495" s="22" t="s">
        <v>4318</v>
      </c>
      <c r="N1495" s="22" t="s">
        <v>2075</v>
      </c>
      <c r="O1495" s="22"/>
      <c r="P1495" s="246" t="s">
        <v>1407</v>
      </c>
      <c r="Q1495" s="191"/>
      <c r="R1495" s="1"/>
      <c r="S1495" s="1" t="str">
        <f t="shared" si="214"/>
        <v/>
      </c>
      <c r="T1495" s="1" t="str">
        <f>IF(ISNA(VLOOKUP(P1495,'NEW XEQM.c'!D:D,1,0)),"--",VLOOKUP(P1495,'NEW XEQM.c'!D:G,3,0))</f>
        <v>--</v>
      </c>
      <c r="U1495" s="1" t="s">
        <v>4817</v>
      </c>
      <c r="W1495" t="e">
        <f t="shared" si="217"/>
        <v>#VALUE!</v>
      </c>
    </row>
    <row r="1496" spans="1:23">
      <c r="A1496" s="16">
        <f t="shared" si="215"/>
        <v>1496</v>
      </c>
      <c r="B1496" s="15">
        <f t="shared" si="216"/>
        <v>1458</v>
      </c>
      <c r="C1496" s="18" t="s">
        <v>4302</v>
      </c>
      <c r="D1496" s="18" t="s">
        <v>3686</v>
      </c>
      <c r="E1496" s="23" t="s">
        <v>1011</v>
      </c>
      <c r="F1496" s="23" t="s">
        <v>1011</v>
      </c>
      <c r="G1496" s="99">
        <v>0</v>
      </c>
      <c r="H1496" s="99">
        <v>0</v>
      </c>
      <c r="I1496" s="92" t="s">
        <v>3</v>
      </c>
      <c r="J1496" s="23" t="s">
        <v>1276</v>
      </c>
      <c r="K1496" s="24" t="s">
        <v>3528</v>
      </c>
      <c r="L1496" s="22" t="s">
        <v>4263</v>
      </c>
      <c r="M1496" s="22" t="s">
        <v>4318</v>
      </c>
      <c r="N1496" s="22" t="s">
        <v>2075</v>
      </c>
      <c r="O1496" s="22"/>
      <c r="P1496" s="246" t="s">
        <v>1408</v>
      </c>
      <c r="Q1496" s="191"/>
      <c r="R1496" s="1"/>
      <c r="S1496" s="1" t="str">
        <f t="shared" si="214"/>
        <v/>
      </c>
      <c r="T1496" s="1" t="str">
        <f>IF(ISNA(VLOOKUP(P1496,'NEW XEQM.c'!D:D,1,0)),"--",VLOOKUP(P1496,'NEW XEQM.c'!D:G,3,0))</f>
        <v>--</v>
      </c>
      <c r="U1496" s="1" t="s">
        <v>2075</v>
      </c>
      <c r="W1496" t="e">
        <f t="shared" si="217"/>
        <v>#VALUE!</v>
      </c>
    </row>
    <row r="1497" spans="1:23">
      <c r="A1497" s="16">
        <f t="shared" si="215"/>
        <v>1497</v>
      </c>
      <c r="B1497" s="15">
        <f t="shared" si="216"/>
        <v>1459</v>
      </c>
      <c r="C1497" s="18" t="s">
        <v>4239</v>
      </c>
      <c r="D1497" s="18" t="s">
        <v>7</v>
      </c>
      <c r="E1497" s="23" t="s">
        <v>1012</v>
      </c>
      <c r="F1497" s="23" t="s">
        <v>77</v>
      </c>
      <c r="G1497" s="99">
        <v>0</v>
      </c>
      <c r="H1497" s="99">
        <v>0</v>
      </c>
      <c r="I1497" s="92" t="s">
        <v>3</v>
      </c>
      <c r="J1497" s="23" t="s">
        <v>1275</v>
      </c>
      <c r="K1497" s="24" t="s">
        <v>3632</v>
      </c>
      <c r="L1497" s="22" t="s">
        <v>4263</v>
      </c>
      <c r="M1497" s="22" t="s">
        <v>4318</v>
      </c>
      <c r="N1497" s="22" t="s">
        <v>2075</v>
      </c>
      <c r="O1497" s="22"/>
      <c r="P1497" s="246" t="s">
        <v>1409</v>
      </c>
      <c r="Q1497" s="191"/>
      <c r="R1497" s="1"/>
      <c r="S1497" s="1" t="str">
        <f t="shared" si="214"/>
        <v>NOT EQUAL</v>
      </c>
      <c r="T1497" s="1" t="str">
        <f>IF(ISNA(VLOOKUP(P1497,'NEW XEQM.c'!D:D,1,0)),"--",VLOOKUP(P1497,'NEW XEQM.c'!D:G,3,0))</f>
        <v>--</v>
      </c>
      <c r="U1497" s="1" t="s">
        <v>2075</v>
      </c>
      <c r="W1497" t="e">
        <f t="shared" si="217"/>
        <v>#VALUE!</v>
      </c>
    </row>
    <row r="1498" spans="1:23">
      <c r="A1498" s="16">
        <f t="shared" si="215"/>
        <v>1498</v>
      </c>
      <c r="B1498" s="15">
        <f t="shared" si="216"/>
        <v>1460</v>
      </c>
      <c r="C1498" s="18" t="s">
        <v>3356</v>
      </c>
      <c r="D1498" s="18" t="s">
        <v>11</v>
      </c>
      <c r="E1498" s="23" t="s">
        <v>78</v>
      </c>
      <c r="F1498" s="23" t="s">
        <v>78</v>
      </c>
      <c r="G1498" s="99">
        <v>0</v>
      </c>
      <c r="H1498" s="99" t="s">
        <v>4885</v>
      </c>
      <c r="I1498" s="92" t="s">
        <v>3</v>
      </c>
      <c r="J1498" s="23" t="s">
        <v>1275</v>
      </c>
      <c r="K1498" s="24" t="s">
        <v>3632</v>
      </c>
      <c r="L1498" s="22" t="s">
        <v>4263</v>
      </c>
      <c r="M1498" s="22" t="s">
        <v>4319</v>
      </c>
      <c r="N1498" s="22" t="s">
        <v>2075</v>
      </c>
      <c r="O1498" s="22"/>
      <c r="P1498" s="246" t="s">
        <v>1410</v>
      </c>
      <c r="Q1498" s="191"/>
      <c r="R1498" s="1"/>
      <c r="S1498" s="1" t="str">
        <f t="shared" si="214"/>
        <v/>
      </c>
      <c r="T1498" s="1" t="str">
        <f>IF(ISNA(VLOOKUP(P1498,'NEW XEQM.c'!D:D,1,0)),"--",VLOOKUP(P1498,'NEW XEQM.c'!D:G,3,0))</f>
        <v>ENG</v>
      </c>
      <c r="U1498" s="1" t="s">
        <v>2452</v>
      </c>
      <c r="W1498" t="e">
        <f t="shared" si="217"/>
        <v>#VALUE!</v>
      </c>
    </row>
    <row r="1499" spans="1:23">
      <c r="A1499" s="16">
        <f t="shared" si="215"/>
        <v>1499</v>
      </c>
      <c r="B1499" s="15">
        <f t="shared" si="216"/>
        <v>1461</v>
      </c>
      <c r="C1499" s="18" t="s">
        <v>4013</v>
      </c>
      <c r="D1499" s="18" t="s">
        <v>7</v>
      </c>
      <c r="E1499" s="23" t="s">
        <v>1013</v>
      </c>
      <c r="F1499" s="23" t="s">
        <v>1013</v>
      </c>
      <c r="G1499" s="99">
        <v>0</v>
      </c>
      <c r="H1499" s="99">
        <v>0</v>
      </c>
      <c r="I1499" s="92" t="s">
        <v>3</v>
      </c>
      <c r="J1499" s="23" t="s">
        <v>1275</v>
      </c>
      <c r="K1499" s="24" t="s">
        <v>3632</v>
      </c>
      <c r="L1499" s="22" t="s">
        <v>4263</v>
      </c>
      <c r="M1499" s="22" t="s">
        <v>4318</v>
      </c>
      <c r="N1499" s="22" t="s">
        <v>2075</v>
      </c>
      <c r="O1499" s="22"/>
      <c r="P1499" s="246" t="s">
        <v>1411</v>
      </c>
      <c r="Q1499" s="191"/>
      <c r="R1499" s="1"/>
      <c r="S1499" s="1" t="str">
        <f t="shared" si="214"/>
        <v/>
      </c>
      <c r="T1499" s="1" t="str">
        <f>IF(ISNA(VLOOKUP(P1499,'NEW XEQM.c'!D:D,1,0)),"--",VLOOKUP(P1499,'NEW XEQM.c'!D:G,3,0))</f>
        <v>--</v>
      </c>
      <c r="U1499" s="1" t="s">
        <v>2075</v>
      </c>
      <c r="W1499" t="e">
        <f t="shared" si="217"/>
        <v>#VALUE!</v>
      </c>
    </row>
    <row r="1500" spans="1:23">
      <c r="A1500" s="16">
        <f t="shared" si="215"/>
        <v>1500</v>
      </c>
      <c r="B1500" s="15">
        <f t="shared" si="216"/>
        <v>1462</v>
      </c>
      <c r="C1500" s="63" t="s">
        <v>3538</v>
      </c>
      <c r="D1500" s="63" t="s">
        <v>7</v>
      </c>
      <c r="E1500" s="64" t="s">
        <v>3539</v>
      </c>
      <c r="F1500" s="64" t="s">
        <v>254</v>
      </c>
      <c r="G1500" s="62">
        <v>0</v>
      </c>
      <c r="H1500" s="62">
        <v>99</v>
      </c>
      <c r="I1500" s="92" t="s">
        <v>3</v>
      </c>
      <c r="J1500" s="23" t="s">
        <v>1275</v>
      </c>
      <c r="K1500" s="65" t="s">
        <v>3632</v>
      </c>
      <c r="L1500" s="66" t="s">
        <v>4263</v>
      </c>
      <c r="M1500" s="22" t="s">
        <v>4323</v>
      </c>
      <c r="N1500" s="22" t="s">
        <v>2075</v>
      </c>
      <c r="O1500" s="66"/>
      <c r="P1500" s="246" t="s">
        <v>3540</v>
      </c>
      <c r="Q1500" s="191"/>
      <c r="R1500" s="1"/>
      <c r="S1500" s="1" t="str">
        <f t="shared" si="214"/>
        <v>NOT EQUAL</v>
      </c>
      <c r="T1500" s="1" t="str">
        <f>IF(ISNA(VLOOKUP(P1500,'NEW XEQM.c'!D:D,1,0)),"--",VLOOKUP(P1500,'NEW XEQM.c'!D:G,3,0))</f>
        <v>--</v>
      </c>
      <c r="U1500" s="1" t="s">
        <v>2453</v>
      </c>
      <c r="W1500" t="str">
        <f t="shared" si="217"/>
        <v>RCL STD_DOWN_ARROW</v>
      </c>
    </row>
    <row r="1501" spans="1:23">
      <c r="A1501" s="16">
        <f t="shared" si="215"/>
        <v>1501</v>
      </c>
      <c r="B1501" s="15">
        <f t="shared" si="216"/>
        <v>1463</v>
      </c>
      <c r="C1501" s="18" t="s">
        <v>4223</v>
      </c>
      <c r="D1501" s="18" t="s">
        <v>7</v>
      </c>
      <c r="E1501" s="23" t="s">
        <v>1015</v>
      </c>
      <c r="F1501" s="23" t="s">
        <v>81</v>
      </c>
      <c r="G1501" s="99">
        <v>0</v>
      </c>
      <c r="H1501" s="99">
        <v>0</v>
      </c>
      <c r="I1501" s="189" t="s">
        <v>3</v>
      </c>
      <c r="J1501" s="23" t="s">
        <v>1275</v>
      </c>
      <c r="K1501" s="24" t="s">
        <v>3632</v>
      </c>
      <c r="L1501" s="22" t="s">
        <v>4263</v>
      </c>
      <c r="M1501" s="22" t="s">
        <v>4320</v>
      </c>
      <c r="N1501" s="22" t="s">
        <v>2075</v>
      </c>
      <c r="O1501" s="22"/>
      <c r="P1501" s="246" t="s">
        <v>1415</v>
      </c>
      <c r="Q1501" s="191"/>
      <c r="R1501" s="1"/>
      <c r="S1501" s="1" t="str">
        <f t="shared" si="214"/>
        <v>NOT EQUAL</v>
      </c>
      <c r="T1501" s="1" t="str">
        <f>IF(ISNA(VLOOKUP(P1501,'NEW XEQM.c'!D:D,1,0)),"--",VLOOKUP(P1501,'NEW XEQM.c'!D:G,3,0))</f>
        <v>--</v>
      </c>
      <c r="U1501" s="1" t="s">
        <v>2075</v>
      </c>
      <c r="W1501" t="e">
        <f t="shared" si="217"/>
        <v>#VALUE!</v>
      </c>
    </row>
    <row r="1502" spans="1:23">
      <c r="A1502" s="16">
        <f t="shared" si="215"/>
        <v>1502</v>
      </c>
      <c r="B1502" s="15">
        <f t="shared" si="216"/>
        <v>1464</v>
      </c>
      <c r="C1502" s="18" t="s">
        <v>4224</v>
      </c>
      <c r="D1502" s="18" t="s">
        <v>7</v>
      </c>
      <c r="E1502" s="23" t="s">
        <v>1016</v>
      </c>
      <c r="F1502" s="23" t="s">
        <v>82</v>
      </c>
      <c r="G1502" s="99">
        <v>0</v>
      </c>
      <c r="H1502" s="99">
        <v>0</v>
      </c>
      <c r="I1502" s="189" t="s">
        <v>3</v>
      </c>
      <c r="J1502" s="23" t="s">
        <v>1275</v>
      </c>
      <c r="K1502" s="24" t="s">
        <v>3632</v>
      </c>
      <c r="L1502" s="22" t="s">
        <v>4263</v>
      </c>
      <c r="M1502" s="22" t="s">
        <v>4320</v>
      </c>
      <c r="N1502" s="22" t="s">
        <v>2075</v>
      </c>
      <c r="O1502" s="22"/>
      <c r="P1502" s="246" t="s">
        <v>1416</v>
      </c>
      <c r="Q1502" s="191"/>
      <c r="R1502" s="1"/>
      <c r="S1502" s="1" t="str">
        <f t="shared" si="214"/>
        <v>NOT EQUAL</v>
      </c>
      <c r="T1502" s="1" t="str">
        <f>IF(ISNA(VLOOKUP(P1502,'NEW XEQM.c'!D:D,1,0)),"--",VLOOKUP(P1502,'NEW XEQM.c'!D:G,3,0))</f>
        <v>--</v>
      </c>
      <c r="U1502" s="1" t="s">
        <v>2075</v>
      </c>
      <c r="W1502" t="e">
        <f t="shared" si="217"/>
        <v>#VALUE!</v>
      </c>
    </row>
    <row r="1503" spans="1:23">
      <c r="A1503" s="16">
        <f t="shared" si="215"/>
        <v>1503</v>
      </c>
      <c r="B1503" s="15">
        <f t="shared" si="216"/>
        <v>1465</v>
      </c>
      <c r="C1503" s="18" t="s">
        <v>4225</v>
      </c>
      <c r="D1503" s="18" t="s">
        <v>7</v>
      </c>
      <c r="E1503" s="23" t="s">
        <v>1017</v>
      </c>
      <c r="F1503" s="23" t="s">
        <v>83</v>
      </c>
      <c r="G1503" s="99">
        <v>0</v>
      </c>
      <c r="H1503" s="99">
        <v>0</v>
      </c>
      <c r="I1503" s="92" t="s">
        <v>3</v>
      </c>
      <c r="J1503" s="23" t="s">
        <v>1275</v>
      </c>
      <c r="K1503" s="24" t="s">
        <v>3632</v>
      </c>
      <c r="L1503" s="22" t="s">
        <v>4263</v>
      </c>
      <c r="M1503" s="22" t="s">
        <v>4320</v>
      </c>
      <c r="N1503" s="22" t="s">
        <v>2075</v>
      </c>
      <c r="O1503" s="22"/>
      <c r="P1503" s="246" t="s">
        <v>1417</v>
      </c>
      <c r="Q1503" s="191"/>
      <c r="R1503" s="1"/>
      <c r="S1503" s="1" t="str">
        <f t="shared" si="214"/>
        <v>NOT EQUAL</v>
      </c>
      <c r="T1503" s="1" t="str">
        <f>IF(ISNA(VLOOKUP(P1503,'NEW XEQM.c'!D:D,1,0)),"--",VLOOKUP(P1503,'NEW XEQM.c'!D:G,3,0))</f>
        <v>--</v>
      </c>
      <c r="U1503" s="1" t="s">
        <v>2075</v>
      </c>
      <c r="W1503" t="e">
        <f t="shared" si="217"/>
        <v>#VALUE!</v>
      </c>
    </row>
    <row r="1504" spans="1:23">
      <c r="A1504" s="16">
        <f t="shared" si="215"/>
        <v>1504</v>
      </c>
      <c r="B1504" s="15">
        <f t="shared" si="216"/>
        <v>1466</v>
      </c>
      <c r="C1504" s="18" t="s">
        <v>3792</v>
      </c>
      <c r="D1504" s="18" t="s">
        <v>7</v>
      </c>
      <c r="E1504" s="23" t="s">
        <v>1018</v>
      </c>
      <c r="F1504" s="23" t="s">
        <v>1018</v>
      </c>
      <c r="G1504" s="99">
        <v>0</v>
      </c>
      <c r="H1504" s="99">
        <v>0</v>
      </c>
      <c r="I1504" s="92" t="s">
        <v>3</v>
      </c>
      <c r="J1504" s="23" t="s">
        <v>1275</v>
      </c>
      <c r="K1504" s="24" t="s">
        <v>3632</v>
      </c>
      <c r="L1504" s="22" t="s">
        <v>4264</v>
      </c>
      <c r="M1504" s="22" t="s">
        <v>4318</v>
      </c>
      <c r="N1504" s="22" t="s">
        <v>2075</v>
      </c>
      <c r="O1504" s="22"/>
      <c r="P1504" s="246" t="s">
        <v>1418</v>
      </c>
      <c r="Q1504" s="191"/>
      <c r="R1504" s="1"/>
      <c r="S1504" s="1" t="str">
        <f t="shared" si="214"/>
        <v/>
      </c>
      <c r="T1504" s="1" t="str">
        <f>IF(ISNA(VLOOKUP(P1504,'NEW XEQM.c'!D:D,1,0)),"--",VLOOKUP(P1504,'NEW XEQM.c'!D:G,3,0))</f>
        <v>--</v>
      </c>
      <c r="U1504" s="1" t="s">
        <v>2075</v>
      </c>
      <c r="W1504" t="e">
        <f t="shared" si="217"/>
        <v>#VALUE!</v>
      </c>
    </row>
    <row r="1505" spans="1:23">
      <c r="A1505" s="16">
        <f t="shared" si="215"/>
        <v>1505</v>
      </c>
      <c r="B1505" s="15">
        <f t="shared" si="216"/>
        <v>1467</v>
      </c>
      <c r="C1505" s="18" t="s">
        <v>3793</v>
      </c>
      <c r="D1505" s="18" t="s">
        <v>7</v>
      </c>
      <c r="E1505" s="23" t="s">
        <v>84</v>
      </c>
      <c r="F1505" s="23" t="s">
        <v>84</v>
      </c>
      <c r="G1505" s="99">
        <v>0</v>
      </c>
      <c r="H1505" s="99">
        <v>0</v>
      </c>
      <c r="I1505" s="92" t="s">
        <v>3</v>
      </c>
      <c r="J1505" s="23" t="s">
        <v>1275</v>
      </c>
      <c r="K1505" s="24" t="s">
        <v>3632</v>
      </c>
      <c r="L1505" s="22" t="s">
        <v>4264</v>
      </c>
      <c r="M1505" s="22" t="s">
        <v>4318</v>
      </c>
      <c r="N1505" s="22" t="s">
        <v>2075</v>
      </c>
      <c r="O1505" s="22"/>
      <c r="P1505" s="246" t="s">
        <v>1419</v>
      </c>
      <c r="Q1505" s="191"/>
      <c r="R1505" s="1"/>
      <c r="S1505" s="1" t="str">
        <f t="shared" si="214"/>
        <v/>
      </c>
      <c r="T1505" s="1" t="str">
        <f>IF(ISNA(VLOOKUP(P1505,'NEW XEQM.c'!D:D,1,0)),"--",VLOOKUP(P1505,'NEW XEQM.c'!D:G,3,0))</f>
        <v>--</v>
      </c>
      <c r="U1505" s="1" t="s">
        <v>2075</v>
      </c>
      <c r="W1505" t="e">
        <f t="shared" si="217"/>
        <v>#VALUE!</v>
      </c>
    </row>
    <row r="1506" spans="1:23">
      <c r="A1506" s="16">
        <f t="shared" si="215"/>
        <v>1506</v>
      </c>
      <c r="B1506" s="15">
        <f t="shared" si="216"/>
        <v>1468</v>
      </c>
      <c r="C1506" s="18" t="s">
        <v>4306</v>
      </c>
      <c r="D1506" s="18" t="s">
        <v>11</v>
      </c>
      <c r="E1506" s="23" t="s">
        <v>1019</v>
      </c>
      <c r="F1506" s="23" t="s">
        <v>1019</v>
      </c>
      <c r="G1506" s="99">
        <v>1</v>
      </c>
      <c r="H1506" s="99" t="s">
        <v>4307</v>
      </c>
      <c r="I1506" s="92" t="s">
        <v>3</v>
      </c>
      <c r="J1506" s="23" t="s">
        <v>1275</v>
      </c>
      <c r="K1506" s="24" t="s">
        <v>3632</v>
      </c>
      <c r="L1506" s="22" t="s">
        <v>4263</v>
      </c>
      <c r="M1506" s="22" t="s">
        <v>4319</v>
      </c>
      <c r="N1506" s="22" t="s">
        <v>2075</v>
      </c>
      <c r="O1506" s="22"/>
      <c r="P1506" s="246" t="s">
        <v>1420</v>
      </c>
      <c r="Q1506" s="191"/>
      <c r="R1506" s="1"/>
      <c r="S1506" s="1" t="str">
        <f t="shared" ref="S1506:S1569" si="221">IF(E1506=F1506,"","NOT EQUAL")</f>
        <v/>
      </c>
      <c r="T1506" s="1" t="str">
        <f>IF(ISNA(VLOOKUP(P1506,'NEW XEQM.c'!D:D,1,0)),"--",VLOOKUP(P1506,'NEW XEQM.c'!D:G,3,0))</f>
        <v>--</v>
      </c>
      <c r="U1506" s="1" t="s">
        <v>2075</v>
      </c>
      <c r="W1506" t="e">
        <f t="shared" si="217"/>
        <v>#VALUE!</v>
      </c>
    </row>
    <row r="1507" spans="1:23">
      <c r="A1507" s="16">
        <f t="shared" si="215"/>
        <v>1507</v>
      </c>
      <c r="B1507" s="15">
        <f t="shared" si="216"/>
        <v>1469</v>
      </c>
      <c r="C1507" s="18" t="s">
        <v>4334</v>
      </c>
      <c r="D1507" s="18" t="s">
        <v>7</v>
      </c>
      <c r="E1507" s="23" t="s">
        <v>1021</v>
      </c>
      <c r="F1507" s="23" t="s">
        <v>1022</v>
      </c>
      <c r="G1507" s="99">
        <v>0</v>
      </c>
      <c r="H1507" s="99">
        <v>0</v>
      </c>
      <c r="I1507" s="92" t="s">
        <v>3</v>
      </c>
      <c r="J1507" s="23" t="s">
        <v>1276</v>
      </c>
      <c r="K1507" s="24" t="s">
        <v>3528</v>
      </c>
      <c r="L1507" s="22" t="s">
        <v>4263</v>
      </c>
      <c r="M1507" s="22" t="s">
        <v>4318</v>
      </c>
      <c r="N1507" s="22" t="s">
        <v>2075</v>
      </c>
      <c r="O1507" s="22"/>
      <c r="P1507" s="246" t="s">
        <v>1422</v>
      </c>
      <c r="Q1507" s="191"/>
      <c r="R1507" s="1"/>
      <c r="S1507" s="1" t="str">
        <f t="shared" si="221"/>
        <v/>
      </c>
      <c r="T1507" s="1" t="str">
        <f>IF(ISNA(VLOOKUP(P1507,'NEW XEQM.c'!D:D,1,0)),"--",VLOOKUP(P1507,'NEW XEQM.c'!D:G,3,0))</f>
        <v>--</v>
      </c>
      <c r="U1507" s="1" t="s">
        <v>2075</v>
      </c>
      <c r="W1507" t="e">
        <f t="shared" si="217"/>
        <v>#VALUE!</v>
      </c>
    </row>
    <row r="1508" spans="1:23">
      <c r="A1508" s="16">
        <f t="shared" si="215"/>
        <v>1508</v>
      </c>
      <c r="B1508" s="15">
        <f t="shared" si="216"/>
        <v>1470</v>
      </c>
      <c r="C1508" s="18" t="s">
        <v>3357</v>
      </c>
      <c r="D1508" s="18" t="s">
        <v>7</v>
      </c>
      <c r="E1508" s="23" t="s">
        <v>87</v>
      </c>
      <c r="F1508" s="23" t="s">
        <v>87</v>
      </c>
      <c r="G1508" s="99">
        <v>0</v>
      </c>
      <c r="H1508" s="99">
        <v>0</v>
      </c>
      <c r="I1508" s="92" t="s">
        <v>3</v>
      </c>
      <c r="J1508" s="23" t="s">
        <v>1275</v>
      </c>
      <c r="K1508" s="24" t="s">
        <v>3632</v>
      </c>
      <c r="L1508" s="22" t="s">
        <v>4263</v>
      </c>
      <c r="M1508" s="22" t="s">
        <v>4318</v>
      </c>
      <c r="N1508" s="22" t="s">
        <v>2075</v>
      </c>
      <c r="O1508" s="22"/>
      <c r="P1508" s="246" t="s">
        <v>1429</v>
      </c>
      <c r="Q1508" s="191"/>
      <c r="R1508" s="1"/>
      <c r="S1508" s="1" t="str">
        <f t="shared" si="221"/>
        <v/>
      </c>
      <c r="T1508" s="1" t="str">
        <f>IF(ISNA(VLOOKUP(P1508,'NEW XEQM.c'!D:D,1,0)),"--",VLOOKUP(P1508,'NEW XEQM.c'!D:G,3,0))</f>
        <v>EXPT</v>
      </c>
      <c r="U1508" s="1" t="s">
        <v>2075</v>
      </c>
      <c r="W1508" t="e">
        <f t="shared" si="217"/>
        <v>#VALUE!</v>
      </c>
    </row>
    <row r="1509" spans="1:23">
      <c r="A1509" s="16">
        <f t="shared" si="215"/>
        <v>1509</v>
      </c>
      <c r="B1509" s="15">
        <f t="shared" si="216"/>
        <v>1471</v>
      </c>
      <c r="C1509" s="18" t="s">
        <v>3798</v>
      </c>
      <c r="D1509" s="18" t="s">
        <v>7</v>
      </c>
      <c r="E1509" s="23" t="s">
        <v>3799</v>
      </c>
      <c r="F1509" s="23" t="s">
        <v>3799</v>
      </c>
      <c r="G1509" s="99">
        <v>0</v>
      </c>
      <c r="H1509" s="99">
        <v>0</v>
      </c>
      <c r="I1509" s="92" t="s">
        <v>3</v>
      </c>
      <c r="J1509" s="23" t="s">
        <v>1275</v>
      </c>
      <c r="K1509" s="24" t="s">
        <v>3632</v>
      </c>
      <c r="L1509" s="22" t="s">
        <v>4263</v>
      </c>
      <c r="M1509" s="22" t="s">
        <v>4318</v>
      </c>
      <c r="N1509" s="22" t="s">
        <v>2075</v>
      </c>
      <c r="O1509" s="22"/>
      <c r="P1509" s="246" t="s">
        <v>3800</v>
      </c>
      <c r="Q1509" s="191"/>
      <c r="R1509" s="1"/>
      <c r="S1509" s="1" t="str">
        <f t="shared" si="221"/>
        <v/>
      </c>
      <c r="T1509" s="1" t="str">
        <f>IF(ISNA(VLOOKUP(P1509,'NEW XEQM.c'!D:D,1,0)),"--",VLOOKUP(P1509,'NEW XEQM.c'!D:G,3,0))</f>
        <v>--</v>
      </c>
      <c r="U1509" s="1" t="s">
        <v>2075</v>
      </c>
      <c r="W1509" t="e">
        <f t="shared" si="217"/>
        <v>#VALUE!</v>
      </c>
    </row>
    <row r="1510" spans="1:23">
      <c r="A1510" s="16">
        <f t="shared" si="215"/>
        <v>1510</v>
      </c>
      <c r="B1510" s="15">
        <f t="shared" si="216"/>
        <v>1472</v>
      </c>
      <c r="C1510" s="18" t="s">
        <v>3358</v>
      </c>
      <c r="D1510" s="18" t="s">
        <v>7</v>
      </c>
      <c r="E1510" s="73" t="s">
        <v>1027</v>
      </c>
      <c r="F1510" s="73" t="s">
        <v>1027</v>
      </c>
      <c r="G1510" s="199">
        <v>0</v>
      </c>
      <c r="H1510" s="199">
        <v>0</v>
      </c>
      <c r="I1510" s="92" t="s">
        <v>3</v>
      </c>
      <c r="J1510" s="23" t="s">
        <v>1275</v>
      </c>
      <c r="K1510" s="24" t="s">
        <v>3632</v>
      </c>
      <c r="L1510" s="22" t="s">
        <v>4264</v>
      </c>
      <c r="M1510" s="22" t="s">
        <v>4318</v>
      </c>
      <c r="N1510" s="22" t="s">
        <v>2075</v>
      </c>
      <c r="O1510" s="22"/>
      <c r="P1510" s="246" t="s">
        <v>1442</v>
      </c>
      <c r="Q1510" s="191"/>
      <c r="R1510" s="1"/>
      <c r="S1510" s="1" t="str">
        <f t="shared" si="221"/>
        <v/>
      </c>
      <c r="T1510" s="1" t="str">
        <f>IF(ISNA(VLOOKUP(P1510,'NEW XEQM.c'!D:D,1,0)),"--",VLOOKUP(P1510,'NEW XEQM.c'!D:G,3,0))</f>
        <v>FIB</v>
      </c>
      <c r="U1510" s="1" t="s">
        <v>2075</v>
      </c>
      <c r="W1510" t="e">
        <f t="shared" si="217"/>
        <v>#VALUE!</v>
      </c>
    </row>
    <row r="1511" spans="1:23">
      <c r="A1511" s="16">
        <f t="shared" si="215"/>
        <v>1511</v>
      </c>
      <c r="B1511" s="15">
        <f t="shared" si="216"/>
        <v>1473</v>
      </c>
      <c r="C1511" s="18" t="s">
        <v>3359</v>
      </c>
      <c r="D1511" s="18" t="s">
        <v>11</v>
      </c>
      <c r="E1511" s="23" t="s">
        <v>98</v>
      </c>
      <c r="F1511" s="23" t="s">
        <v>98</v>
      </c>
      <c r="G1511" s="99">
        <v>0</v>
      </c>
      <c r="H1511" s="99" t="s">
        <v>4885</v>
      </c>
      <c r="I1511" s="92" t="s">
        <v>3</v>
      </c>
      <c r="J1511" s="23" t="s">
        <v>1275</v>
      </c>
      <c r="K1511" s="24" t="s">
        <v>3632</v>
      </c>
      <c r="L1511" s="22" t="s">
        <v>4263</v>
      </c>
      <c r="M1511" s="22" t="s">
        <v>4319</v>
      </c>
      <c r="N1511" s="22" t="s">
        <v>2075</v>
      </c>
      <c r="O1511" s="22"/>
      <c r="P1511" s="246" t="s">
        <v>1445</v>
      </c>
      <c r="Q1511" s="191"/>
      <c r="R1511" s="1"/>
      <c r="S1511" s="1" t="str">
        <f t="shared" si="221"/>
        <v/>
      </c>
      <c r="T1511" s="1" t="str">
        <f>IF(ISNA(VLOOKUP(P1511,'NEW XEQM.c'!D:D,1,0)),"--",VLOOKUP(P1511,'NEW XEQM.c'!D:G,3,0))</f>
        <v>FIX</v>
      </c>
      <c r="U1511" s="1" t="s">
        <v>2075</v>
      </c>
      <c r="W1511" t="e">
        <f t="shared" si="217"/>
        <v>#VALUE!</v>
      </c>
    </row>
    <row r="1512" spans="1:23">
      <c r="A1512" s="16">
        <f t="shared" si="215"/>
        <v>1512</v>
      </c>
      <c r="B1512" s="15">
        <f t="shared" si="216"/>
        <v>1474</v>
      </c>
      <c r="C1512" s="18" t="s">
        <v>5445</v>
      </c>
      <c r="D1512" s="18" t="s">
        <v>7</v>
      </c>
      <c r="E1512" s="23" t="s">
        <v>5446</v>
      </c>
      <c r="F1512" s="23" t="s">
        <v>5446</v>
      </c>
      <c r="G1512" s="99">
        <v>0</v>
      </c>
      <c r="H1512" s="99">
        <v>0</v>
      </c>
      <c r="I1512" s="92" t="s">
        <v>3</v>
      </c>
      <c r="J1512" s="23" t="s">
        <v>1275</v>
      </c>
      <c r="K1512" s="24" t="s">
        <v>3632</v>
      </c>
      <c r="L1512" s="22" t="s">
        <v>4263</v>
      </c>
      <c r="M1512" s="22" t="s">
        <v>4318</v>
      </c>
      <c r="N1512" s="22" t="s">
        <v>2075</v>
      </c>
      <c r="O1512" s="22"/>
      <c r="P1512" s="246" t="s">
        <v>5448</v>
      </c>
      <c r="Q1512" s="191"/>
      <c r="R1512" s="1"/>
      <c r="S1512" s="1" t="str">
        <f t="shared" si="221"/>
        <v/>
      </c>
      <c r="T1512" s="1" t="str">
        <f>IF(ISNA(VLOOKUP(P1512,'NEW XEQM.c'!D:D,1,0)),"--",VLOOKUP(P1512,'NEW XEQM.c'!D:G,3,0))</f>
        <v>--</v>
      </c>
      <c r="U1512" s="1" t="s">
        <v>2457</v>
      </c>
      <c r="W1512" t="e">
        <f t="shared" si="217"/>
        <v>#VALUE!</v>
      </c>
    </row>
    <row r="1513" spans="1:23">
      <c r="A1513" s="16">
        <f t="shared" si="215"/>
        <v>1513</v>
      </c>
      <c r="B1513" s="15">
        <f t="shared" si="216"/>
        <v>1475</v>
      </c>
      <c r="C1513" s="18" t="s">
        <v>4372</v>
      </c>
      <c r="D1513" s="18" t="s">
        <v>2560</v>
      </c>
      <c r="E1513" s="23" t="s">
        <v>1034</v>
      </c>
      <c r="F1513" s="23" t="s">
        <v>1034</v>
      </c>
      <c r="G1513" s="99">
        <v>0</v>
      </c>
      <c r="H1513" s="99">
        <v>99</v>
      </c>
      <c r="I1513" s="92" t="s">
        <v>3</v>
      </c>
      <c r="J1513" s="23" t="s">
        <v>1275</v>
      </c>
      <c r="K1513" s="24" t="s">
        <v>3632</v>
      </c>
      <c r="L1513" s="22" t="s">
        <v>4263</v>
      </c>
      <c r="M1513" s="22" t="s">
        <v>4322</v>
      </c>
      <c r="N1513" s="22" t="s">
        <v>2075</v>
      </c>
      <c r="O1513" s="22"/>
      <c r="P1513" s="246" t="s">
        <v>1465</v>
      </c>
      <c r="Q1513" s="191"/>
      <c r="R1513" s="1"/>
      <c r="S1513" s="1" t="str">
        <f t="shared" si="221"/>
        <v/>
      </c>
      <c r="T1513" s="1" t="str">
        <f>IF(ISNA(VLOOKUP(P1513,'NEW XEQM.c'!D:D,1,0)),"--",VLOOKUP(P1513,'NEW XEQM.c'!D:G,3,0))</f>
        <v>--</v>
      </c>
      <c r="U1513" s="1" t="s">
        <v>2075</v>
      </c>
      <c r="W1513" t="e">
        <f t="shared" si="217"/>
        <v>#VALUE!</v>
      </c>
    </row>
    <row r="1514" spans="1:23">
      <c r="A1514" s="16">
        <f t="shared" si="215"/>
        <v>1514</v>
      </c>
      <c r="B1514" s="15">
        <f t="shared" si="216"/>
        <v>1476</v>
      </c>
      <c r="C1514" s="18" t="s">
        <v>4373</v>
      </c>
      <c r="D1514" s="18" t="s">
        <v>2560</v>
      </c>
      <c r="E1514" s="23" t="s">
        <v>110</v>
      </c>
      <c r="F1514" s="23" t="s">
        <v>110</v>
      </c>
      <c r="G1514" s="99">
        <v>0</v>
      </c>
      <c r="H1514" s="99">
        <v>99</v>
      </c>
      <c r="I1514" s="92" t="s">
        <v>3</v>
      </c>
      <c r="J1514" s="23" t="s">
        <v>1275</v>
      </c>
      <c r="K1514" s="24" t="s">
        <v>3632</v>
      </c>
      <c r="L1514" s="22" t="s">
        <v>4263</v>
      </c>
      <c r="M1514" s="22" t="s">
        <v>4322</v>
      </c>
      <c r="N1514" s="22" t="s">
        <v>2075</v>
      </c>
      <c r="O1514" s="22"/>
      <c r="P1514" s="246" t="s">
        <v>1466</v>
      </c>
      <c r="Q1514" s="191"/>
      <c r="R1514" s="1"/>
      <c r="S1514" s="1" t="str">
        <f t="shared" si="221"/>
        <v/>
      </c>
      <c r="T1514" s="1" t="str">
        <f>IF(ISNA(VLOOKUP(P1514,'NEW XEQM.c'!D:D,1,0)),"--",VLOOKUP(P1514,'NEW XEQM.c'!D:G,3,0))</f>
        <v>--</v>
      </c>
      <c r="U1514" s="1" t="s">
        <v>2075</v>
      </c>
      <c r="W1514" t="e">
        <f t="shared" si="217"/>
        <v>#VALUE!</v>
      </c>
    </row>
    <row r="1515" spans="1:23">
      <c r="A1515" s="16">
        <f t="shared" si="215"/>
        <v>1515</v>
      </c>
      <c r="B1515" s="15">
        <f t="shared" ref="B1515" si="222">IF(AND(MID(C1515,2,1)&lt;&gt;"/",MID(C1515,1,1)="/"),INT(B1514)+1,B1514+0.01)</f>
        <v>1477</v>
      </c>
      <c r="C1515" s="54" t="s">
        <v>3514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1275</v>
      </c>
      <c r="K1515" s="24" t="s">
        <v>3632</v>
      </c>
      <c r="L1515" s="11" t="s">
        <v>4263</v>
      </c>
      <c r="M1515" s="11" t="s">
        <v>4319</v>
      </c>
      <c r="N1515" s="22" t="s">
        <v>2075</v>
      </c>
      <c r="O1515" s="11"/>
      <c r="P1515" s="246" t="s">
        <v>5794</v>
      </c>
      <c r="Q1515" s="191"/>
      <c r="R1515" s="1"/>
      <c r="S1515" s="1" t="str">
        <f t="shared" ref="S1515" si="223">IF(E1515=F1515,"","NOT EQUAL")</f>
        <v/>
      </c>
      <c r="T1515" s="1" t="str">
        <f>IF(ISNA(VLOOKUP(P1515,'NEW XEQM.c'!D:D,1,0)),"--",VLOOKUP(P1515,'NEW XEQM.c'!D:G,3,0))</f>
        <v>--</v>
      </c>
      <c r="U1515" s="1" t="s">
        <v>2075</v>
      </c>
      <c r="W1515" t="e">
        <f t="shared" si="217"/>
        <v>#VALUE!</v>
      </c>
    </row>
    <row r="1516" spans="1:23">
      <c r="A1516" s="16">
        <f t="shared" si="215"/>
        <v>1516</v>
      </c>
      <c r="B1516" s="15">
        <f t="shared" si="216"/>
        <v>1478</v>
      </c>
      <c r="C1516" s="18" t="s">
        <v>3360</v>
      </c>
      <c r="D1516" s="18" t="s">
        <v>7</v>
      </c>
      <c r="E1516" s="23" t="s">
        <v>1036</v>
      </c>
      <c r="F1516" s="23" t="s">
        <v>1036</v>
      </c>
      <c r="G1516" s="99">
        <v>0</v>
      </c>
      <c r="H1516" s="99">
        <v>0</v>
      </c>
      <c r="I1516" s="92" t="s">
        <v>3</v>
      </c>
      <c r="J1516" s="23" t="s">
        <v>1275</v>
      </c>
      <c r="K1516" s="24" t="s">
        <v>3632</v>
      </c>
      <c r="L1516" s="22" t="s">
        <v>4264</v>
      </c>
      <c r="M1516" s="22" t="s">
        <v>4318</v>
      </c>
      <c r="N1516" s="22" t="s">
        <v>2075</v>
      </c>
      <c r="O1516" s="22"/>
      <c r="P1516" s="246" t="s">
        <v>1473</v>
      </c>
      <c r="Q1516" s="191"/>
      <c r="R1516" s="1"/>
      <c r="S1516" s="1" t="str">
        <f t="shared" si="221"/>
        <v/>
      </c>
      <c r="T1516" s="1" t="str">
        <f>IF(ISNA(VLOOKUP(P1516,'NEW XEQM.c'!D:D,1,0)),"--",VLOOKUP(P1516,'NEW XEQM.c'!D:G,3,0))</f>
        <v>GD</v>
      </c>
      <c r="U1516" s="1" t="s">
        <v>2075</v>
      </c>
      <c r="W1516" t="str">
        <f t="shared" si="217"/>
        <v/>
      </c>
    </row>
    <row r="1517" spans="1:23">
      <c r="A1517" s="16">
        <f t="shared" si="215"/>
        <v>1517</v>
      </c>
      <c r="B1517" s="15">
        <f t="shared" si="216"/>
        <v>1479</v>
      </c>
      <c r="C1517" s="18" t="s">
        <v>3361</v>
      </c>
      <c r="D1517" s="18" t="s">
        <v>7</v>
      </c>
      <c r="E1517" s="23" t="s">
        <v>1037</v>
      </c>
      <c r="F1517" s="23" t="s">
        <v>1037</v>
      </c>
      <c r="G1517" s="99">
        <v>0</v>
      </c>
      <c r="H1517" s="99">
        <v>0</v>
      </c>
      <c r="I1517" s="92" t="s">
        <v>3</v>
      </c>
      <c r="J1517" s="23" t="s">
        <v>1275</v>
      </c>
      <c r="K1517" s="24" t="s">
        <v>3632</v>
      </c>
      <c r="L1517" s="22" t="s">
        <v>4264</v>
      </c>
      <c r="M1517" s="22" t="s">
        <v>4318</v>
      </c>
      <c r="N1517" s="22" t="s">
        <v>2075</v>
      </c>
      <c r="O1517" s="22"/>
      <c r="P1517" s="246" t="s">
        <v>1474</v>
      </c>
      <c r="Q1517" s="191"/>
      <c r="R1517" s="1"/>
      <c r="S1517" s="1" t="str">
        <f t="shared" si="221"/>
        <v/>
      </c>
      <c r="T1517" s="1" t="str">
        <f>IF(ISNA(VLOOKUP(P1517,'NEW XEQM.c'!D:D,1,0)),"--",VLOOKUP(P1517,'NEW XEQM.c'!D:G,3,0))</f>
        <v>GD^-1</v>
      </c>
      <c r="U1517" s="1" t="s">
        <v>2075</v>
      </c>
      <c r="W1517" t="str">
        <f t="shared" si="217"/>
        <v/>
      </c>
    </row>
    <row r="1518" spans="1:23">
      <c r="A1518" s="16">
        <f t="shared" si="215"/>
        <v>1518</v>
      </c>
      <c r="B1518" s="15">
        <f t="shared" si="216"/>
        <v>1480</v>
      </c>
      <c r="C1518" s="18" t="s">
        <v>3351</v>
      </c>
      <c r="D1518" s="18" t="s">
        <v>3932</v>
      </c>
      <c r="E1518" s="23" t="s">
        <v>119</v>
      </c>
      <c r="F1518" s="23" t="s">
        <v>119</v>
      </c>
      <c r="G1518" s="99">
        <v>0</v>
      </c>
      <c r="H1518" s="99">
        <v>0</v>
      </c>
      <c r="I1518" s="92" t="s">
        <v>3</v>
      </c>
      <c r="J1518" s="23" t="s">
        <v>1275</v>
      </c>
      <c r="K1518" s="24" t="s">
        <v>3632</v>
      </c>
      <c r="L1518" s="22" t="s">
        <v>4263</v>
      </c>
      <c r="M1518" s="22" t="s">
        <v>4318</v>
      </c>
      <c r="N1518" s="22" t="s">
        <v>2075</v>
      </c>
      <c r="O1518" s="22"/>
      <c r="P1518" s="246" t="s">
        <v>1482</v>
      </c>
      <c r="Q1518" s="191"/>
      <c r="R1518" s="1"/>
      <c r="S1518" s="1" t="str">
        <f t="shared" si="221"/>
        <v/>
      </c>
      <c r="T1518" s="1" t="str">
        <f>IF(ISNA(VLOOKUP(P1518,'NEW XEQM.c'!D:D,1,0)),"--",VLOOKUP(P1518,'NEW XEQM.c'!D:G,3,0))</f>
        <v>--</v>
      </c>
      <c r="U1518" s="1" t="s">
        <v>2439</v>
      </c>
      <c r="W1518" t="e">
        <f t="shared" si="217"/>
        <v>#VALUE!</v>
      </c>
    </row>
    <row r="1519" spans="1:23">
      <c r="A1519" s="1">
        <f t="shared" si="215"/>
        <v>1519</v>
      </c>
      <c r="B1519" s="15">
        <f t="shared" si="216"/>
        <v>1481</v>
      </c>
      <c r="C1519" s="59" t="s">
        <v>3514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1275</v>
      </c>
      <c r="K1519" s="61" t="s">
        <v>3528</v>
      </c>
      <c r="L1519" t="s">
        <v>4263</v>
      </c>
      <c r="M1519" t="s">
        <v>4320</v>
      </c>
      <c r="N1519" t="s">
        <v>2075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21"/>
        <v/>
      </c>
      <c r="T1519" s="1" t="str">
        <f>IF(ISNA(VLOOKUP(P1519,'NEW XEQM.c'!D:D,1,0)),"--",VLOOKUP(P1519,'NEW XEQM.c'!D:G,3,0))</f>
        <v>--</v>
      </c>
      <c r="U1519" s="1" t="s">
        <v>2075</v>
      </c>
      <c r="W1519" t="e">
        <f t="shared" si="217"/>
        <v>#VALUE!</v>
      </c>
    </row>
    <row r="1520" spans="1:23">
      <c r="A1520" s="16">
        <f t="shared" si="215"/>
        <v>1520</v>
      </c>
      <c r="B1520" s="15">
        <f t="shared" si="216"/>
        <v>1482</v>
      </c>
      <c r="C1520" s="18" t="s">
        <v>3362</v>
      </c>
      <c r="D1520" s="18" t="s">
        <v>7</v>
      </c>
      <c r="E1520" s="23" t="s">
        <v>120</v>
      </c>
      <c r="F1520" s="23" t="s">
        <v>120</v>
      </c>
      <c r="G1520" s="99">
        <v>0</v>
      </c>
      <c r="H1520" s="99">
        <v>16383</v>
      </c>
      <c r="I1520" s="92" t="s">
        <v>3</v>
      </c>
      <c r="J1520" s="23" t="s">
        <v>1275</v>
      </c>
      <c r="K1520" s="24" t="s">
        <v>3633</v>
      </c>
      <c r="L1520" s="22" t="s">
        <v>4263</v>
      </c>
      <c r="M1520" s="22" t="s">
        <v>4320</v>
      </c>
      <c r="N1520" s="22" t="s">
        <v>2075</v>
      </c>
      <c r="O1520" s="22"/>
      <c r="P1520" s="246" t="s">
        <v>1484</v>
      </c>
      <c r="Q1520" s="191"/>
      <c r="R1520" s="1"/>
      <c r="S1520" s="1" t="str">
        <f t="shared" si="221"/>
        <v/>
      </c>
      <c r="T1520" s="1" t="str">
        <f>IF(ISNA(VLOOKUP(P1520,'NEW XEQM.c'!D:D,1,0)),"--",VLOOKUP(P1520,'NEW XEQM.c'!D:G,3,0))</f>
        <v>--</v>
      </c>
      <c r="U1520" s="1" t="s">
        <v>2075</v>
      </c>
      <c r="W1520" t="e">
        <f t="shared" si="217"/>
        <v>#VALUE!</v>
      </c>
    </row>
    <row r="1521" spans="1:23">
      <c r="A1521" s="16">
        <f t="shared" si="215"/>
        <v>1521</v>
      </c>
      <c r="B1521" s="15">
        <f t="shared" si="216"/>
        <v>1483</v>
      </c>
      <c r="C1521" s="18" t="s">
        <v>3856</v>
      </c>
      <c r="D1521" s="18" t="s">
        <v>7</v>
      </c>
      <c r="E1521" s="23" t="s">
        <v>1040</v>
      </c>
      <c r="F1521" s="23" t="s">
        <v>1040</v>
      </c>
      <c r="G1521" s="99">
        <v>0</v>
      </c>
      <c r="H1521" s="99">
        <v>0</v>
      </c>
      <c r="I1521" s="92" t="s">
        <v>3</v>
      </c>
      <c r="J1521" s="23" t="s">
        <v>1275</v>
      </c>
      <c r="K1521" s="24" t="s">
        <v>3632</v>
      </c>
      <c r="L1521" s="22" t="s">
        <v>4264</v>
      </c>
      <c r="M1521" s="22" t="s">
        <v>4318</v>
      </c>
      <c r="N1521" s="22" t="s">
        <v>2075</v>
      </c>
      <c r="O1521" s="22"/>
      <c r="P1521" s="246" t="s">
        <v>1487</v>
      </c>
      <c r="Q1521" s="191"/>
      <c r="R1521" s="1"/>
      <c r="S1521" s="1" t="str">
        <f t="shared" si="221"/>
        <v/>
      </c>
      <c r="T1521" s="1" t="str">
        <f>IF(ISNA(VLOOKUP(P1521,'NEW XEQM.c'!D:D,1,0)),"--",VLOOKUP(P1521,'NEW XEQM.c'!D:G,3,0))</f>
        <v>--</v>
      </c>
      <c r="U1521" s="1" t="s">
        <v>2075</v>
      </c>
      <c r="W1521" t="str">
        <f t="shared" si="217"/>
        <v>H STD_SUB_n</v>
      </c>
    </row>
    <row r="1522" spans="1:23">
      <c r="A1522" s="16">
        <f t="shared" si="215"/>
        <v>1522</v>
      </c>
      <c r="B1522" s="15">
        <f t="shared" si="216"/>
        <v>1484</v>
      </c>
      <c r="C1522" s="18" t="s">
        <v>3857</v>
      </c>
      <c r="D1522" s="18" t="s">
        <v>7</v>
      </c>
      <c r="E1522" s="23" t="s">
        <v>1041</v>
      </c>
      <c r="F1522" s="23" t="s">
        <v>1041</v>
      </c>
      <c r="G1522" s="99">
        <v>0</v>
      </c>
      <c r="H1522" s="99">
        <v>0</v>
      </c>
      <c r="I1522" s="92" t="s">
        <v>3</v>
      </c>
      <c r="J1522" s="23" t="s">
        <v>1275</v>
      </c>
      <c r="K1522" s="24" t="s">
        <v>3632</v>
      </c>
      <c r="L1522" s="22" t="s">
        <v>4264</v>
      </c>
      <c r="M1522" s="22" t="s">
        <v>4318</v>
      </c>
      <c r="N1522" s="22" t="s">
        <v>2075</v>
      </c>
      <c r="O1522" s="22"/>
      <c r="P1522" s="246" t="s">
        <v>1488</v>
      </c>
      <c r="Q1522" s="191"/>
      <c r="R1522" s="1"/>
      <c r="S1522" s="1" t="str">
        <f t="shared" si="221"/>
        <v/>
      </c>
      <c r="T1522" s="1" t="str">
        <f>IF(ISNA(VLOOKUP(P1522,'NEW XEQM.c'!D:D,1,0)),"--",VLOOKUP(P1522,'NEW XEQM.c'!D:G,3,0))</f>
        <v>--</v>
      </c>
      <c r="U1522" s="1" t="s">
        <v>2075</v>
      </c>
      <c r="W1522" t="str">
        <f t="shared" si="217"/>
        <v>H STD_SUB_n STD_SUB_P</v>
      </c>
    </row>
    <row r="1523" spans="1:23">
      <c r="A1523" s="16">
        <f t="shared" si="215"/>
        <v>1523</v>
      </c>
      <c r="B1523" s="15">
        <f t="shared" si="216"/>
        <v>1485</v>
      </c>
      <c r="C1523" s="18" t="s">
        <v>3363</v>
      </c>
      <c r="D1523" s="18" t="s">
        <v>7</v>
      </c>
      <c r="E1523" s="23" t="s">
        <v>131</v>
      </c>
      <c r="F1523" s="23" t="s">
        <v>131</v>
      </c>
      <c r="G1523" s="99">
        <v>0</v>
      </c>
      <c r="H1523" s="99">
        <v>0</v>
      </c>
      <c r="I1523" s="92" t="s">
        <v>3</v>
      </c>
      <c r="J1523" s="23" t="s">
        <v>1275</v>
      </c>
      <c r="K1523" s="24" t="s">
        <v>3632</v>
      </c>
      <c r="L1523" s="22" t="s">
        <v>4264</v>
      </c>
      <c r="M1523" s="22" t="s">
        <v>4318</v>
      </c>
      <c r="N1523" s="22" t="s">
        <v>2075</v>
      </c>
      <c r="O1523" s="22"/>
      <c r="P1523" s="246" t="s">
        <v>1499</v>
      </c>
      <c r="Q1523" s="191"/>
      <c r="R1523" s="1"/>
      <c r="S1523" s="1" t="str">
        <f t="shared" si="221"/>
        <v/>
      </c>
      <c r="T1523" s="1" t="str">
        <f>IF(ISNA(VLOOKUP(P1523,'NEW XEQM.c'!D:D,1,0)),"--",VLOOKUP(P1523,'NEW XEQM.c'!D:G,3,0))</f>
        <v>IM</v>
      </c>
      <c r="U1523" s="1" t="s">
        <v>2444</v>
      </c>
      <c r="W1523" t="e">
        <f t="shared" si="217"/>
        <v>#VALUE!</v>
      </c>
    </row>
    <row r="1524" spans="1:23">
      <c r="A1524" s="16">
        <f t="shared" si="215"/>
        <v>1524</v>
      </c>
      <c r="B1524" s="15">
        <f t="shared" si="216"/>
        <v>1486</v>
      </c>
      <c r="C1524" s="18" t="s">
        <v>4014</v>
      </c>
      <c r="D1524" s="18" t="s">
        <v>2114</v>
      </c>
      <c r="E1524" s="23" t="s">
        <v>1044</v>
      </c>
      <c r="F1524" s="23" t="s">
        <v>1044</v>
      </c>
      <c r="G1524" s="99">
        <v>0</v>
      </c>
      <c r="H1524" s="99">
        <v>99</v>
      </c>
      <c r="I1524" s="92" t="s">
        <v>3</v>
      </c>
      <c r="J1524" s="23" t="s">
        <v>1276</v>
      </c>
      <c r="K1524" s="24" t="s">
        <v>3632</v>
      </c>
      <c r="L1524" s="22" t="s">
        <v>4263</v>
      </c>
      <c r="M1524" s="22" t="s">
        <v>4323</v>
      </c>
      <c r="N1524" s="22" t="s">
        <v>2075</v>
      </c>
      <c r="O1524" s="22"/>
      <c r="P1524" s="246" t="s">
        <v>1501</v>
      </c>
      <c r="Q1524" s="191"/>
      <c r="R1524" s="1"/>
      <c r="S1524" s="1" t="str">
        <f t="shared" si="221"/>
        <v/>
      </c>
      <c r="T1524" s="1" t="str">
        <f>IF(ISNA(VLOOKUP(P1524,'NEW XEQM.c'!D:D,1,0)),"--",VLOOKUP(P1524,'NEW XEQM.c'!D:G,3,0))</f>
        <v>INDEX</v>
      </c>
      <c r="U1524" s="1" t="s">
        <v>2075</v>
      </c>
      <c r="W1524" t="e">
        <f t="shared" si="217"/>
        <v>#VALUE!</v>
      </c>
    </row>
    <row r="1525" spans="1:23">
      <c r="A1525" s="16">
        <f t="shared" si="215"/>
        <v>1525</v>
      </c>
      <c r="B1525" s="15">
        <f t="shared" si="216"/>
        <v>1487</v>
      </c>
      <c r="C1525" s="18" t="s">
        <v>3821</v>
      </c>
      <c r="D1525" s="18" t="s">
        <v>7</v>
      </c>
      <c r="E1525" s="23" t="s">
        <v>1049</v>
      </c>
      <c r="F1525" s="23" t="s">
        <v>1049</v>
      </c>
      <c r="G1525" s="99">
        <v>0</v>
      </c>
      <c r="H1525" s="99">
        <v>0</v>
      </c>
      <c r="I1525" s="92" t="s">
        <v>3</v>
      </c>
      <c r="J1525" s="23" t="s">
        <v>1275</v>
      </c>
      <c r="K1525" s="24" t="s">
        <v>3632</v>
      </c>
      <c r="L1525" s="22" t="s">
        <v>4263</v>
      </c>
      <c r="M1525" s="22" t="s">
        <v>4318</v>
      </c>
      <c r="N1525" s="22" t="s">
        <v>2075</v>
      </c>
      <c r="O1525" s="22"/>
      <c r="P1525" s="246" t="s">
        <v>1510</v>
      </c>
      <c r="Q1525" s="191"/>
      <c r="R1525" s="1"/>
      <c r="S1525" s="1" t="str">
        <f t="shared" si="221"/>
        <v/>
      </c>
      <c r="T1525" s="1" t="str">
        <f>IF(ISNA(VLOOKUP(P1525,'NEW XEQM.c'!D:D,1,0)),"--",VLOOKUP(P1525,'NEW XEQM.c'!D:G,3,0))</f>
        <v>--</v>
      </c>
      <c r="U1525" s="1" t="s">
        <v>2075</v>
      </c>
      <c r="W1525" t="str">
        <f t="shared" si="217"/>
        <v>I STD_SUB_x STD_SUB_y STD_SUB_z</v>
      </c>
    </row>
    <row r="1526" spans="1:23">
      <c r="A1526" s="16">
        <f t="shared" si="215"/>
        <v>1526</v>
      </c>
      <c r="B1526" s="15">
        <f t="shared" si="216"/>
        <v>1488</v>
      </c>
      <c r="C1526" s="18" t="s">
        <v>3794</v>
      </c>
      <c r="D1526" s="18" t="s">
        <v>7</v>
      </c>
      <c r="E1526" s="23" t="s">
        <v>1050</v>
      </c>
      <c r="F1526" s="23" t="s">
        <v>1050</v>
      </c>
      <c r="G1526" s="99">
        <v>0</v>
      </c>
      <c r="H1526" s="99">
        <v>0</v>
      </c>
      <c r="I1526" s="92" t="s">
        <v>3</v>
      </c>
      <c r="J1526" s="23" t="s">
        <v>1275</v>
      </c>
      <c r="K1526" s="24" t="s">
        <v>3632</v>
      </c>
      <c r="L1526" s="22" t="s">
        <v>4263</v>
      </c>
      <c r="M1526" s="22" t="s">
        <v>4318</v>
      </c>
      <c r="N1526" s="22" t="s">
        <v>2075</v>
      </c>
      <c r="O1526" s="22"/>
      <c r="P1526" s="246" t="s">
        <v>1511</v>
      </c>
      <c r="Q1526" s="191"/>
      <c r="R1526" s="1"/>
      <c r="S1526" s="1" t="str">
        <f t="shared" si="221"/>
        <v/>
      </c>
      <c r="T1526" s="1" t="str">
        <f>IF(ISNA(VLOOKUP(P1526,'NEW XEQM.c'!D:D,1,0)),"--",VLOOKUP(P1526,'NEW XEQM.c'!D:G,3,0))</f>
        <v>--</v>
      </c>
      <c r="U1526" s="1" t="s">
        <v>2075</v>
      </c>
      <c r="W1526" t="str">
        <f t="shared" si="217"/>
        <v>I STD_GAMMA STD_SUB_p</v>
      </c>
    </row>
    <row r="1527" spans="1:23">
      <c r="A1527" s="16">
        <f t="shared" si="215"/>
        <v>1527</v>
      </c>
      <c r="B1527" s="15">
        <f t="shared" si="216"/>
        <v>1489</v>
      </c>
      <c r="C1527" s="18" t="s">
        <v>3795</v>
      </c>
      <c r="D1527" s="18" t="s">
        <v>7</v>
      </c>
      <c r="E1527" s="23" t="s">
        <v>1051</v>
      </c>
      <c r="F1527" s="23" t="s">
        <v>1051</v>
      </c>
      <c r="G1527" s="99">
        <v>0</v>
      </c>
      <c r="H1527" s="99">
        <v>0</v>
      </c>
      <c r="I1527" s="92" t="s">
        <v>3</v>
      </c>
      <c r="J1527" s="23" t="s">
        <v>1275</v>
      </c>
      <c r="K1527" s="24" t="s">
        <v>3632</v>
      </c>
      <c r="L1527" s="22" t="s">
        <v>4263</v>
      </c>
      <c r="M1527" s="22" t="s">
        <v>4318</v>
      </c>
      <c r="N1527" s="22" t="s">
        <v>2075</v>
      </c>
      <c r="O1527" s="22"/>
      <c r="P1527" s="246" t="s">
        <v>1512</v>
      </c>
      <c r="Q1527" s="191"/>
      <c r="R1527" s="1"/>
      <c r="S1527" s="1" t="str">
        <f t="shared" si="221"/>
        <v/>
      </c>
      <c r="T1527" s="1" t="str">
        <f>IF(ISNA(VLOOKUP(P1527,'NEW XEQM.c'!D:D,1,0)),"--",VLOOKUP(P1527,'NEW XEQM.c'!D:G,3,0))</f>
        <v>--</v>
      </c>
      <c r="U1527" s="1" t="s">
        <v>2075</v>
      </c>
      <c r="W1527" t="str">
        <f t="shared" si="217"/>
        <v>I STD_GAMMA STD_SUB_q</v>
      </c>
    </row>
    <row r="1528" spans="1:23">
      <c r="A1528" s="16">
        <f t="shared" si="215"/>
        <v>1528</v>
      </c>
      <c r="B1528" s="15">
        <f t="shared" si="216"/>
        <v>1490</v>
      </c>
      <c r="C1528" s="18" t="s">
        <v>4015</v>
      </c>
      <c r="D1528" s="18" t="s">
        <v>4017</v>
      </c>
      <c r="E1528" s="23" t="s">
        <v>136</v>
      </c>
      <c r="F1528" s="23" t="s">
        <v>136</v>
      </c>
      <c r="G1528" s="99">
        <v>0</v>
      </c>
      <c r="H1528" s="99">
        <v>0</v>
      </c>
      <c r="I1528" s="92" t="s">
        <v>3</v>
      </c>
      <c r="J1528" s="23" t="s">
        <v>1275</v>
      </c>
      <c r="K1528" s="24" t="s">
        <v>3632</v>
      </c>
      <c r="L1528" s="22" t="s">
        <v>4263</v>
      </c>
      <c r="M1528" s="22" t="s">
        <v>4318</v>
      </c>
      <c r="N1528" s="22" t="s">
        <v>2075</v>
      </c>
      <c r="O1528" s="22"/>
      <c r="P1528" s="246" t="s">
        <v>1513</v>
      </c>
      <c r="Q1528" s="191"/>
      <c r="R1528" s="1"/>
      <c r="S1528" s="1" t="str">
        <f t="shared" si="221"/>
        <v/>
      </c>
      <c r="T1528" s="1" t="str">
        <f>IF(ISNA(VLOOKUP(P1528,'NEW XEQM.c'!D:D,1,0)),"--",VLOOKUP(P1528,'NEW XEQM.c'!D:G,3,0))</f>
        <v>I+</v>
      </c>
      <c r="U1528" s="1" t="s">
        <v>2075</v>
      </c>
      <c r="W1528" t="e">
        <f t="shared" si="217"/>
        <v>#VALUE!</v>
      </c>
    </row>
    <row r="1529" spans="1:23">
      <c r="A1529" s="16">
        <f t="shared" si="215"/>
        <v>1529</v>
      </c>
      <c r="B1529" s="15">
        <f t="shared" si="216"/>
        <v>1491</v>
      </c>
      <c r="C1529" s="18" t="s">
        <v>4015</v>
      </c>
      <c r="D1529" s="18" t="s">
        <v>4018</v>
      </c>
      <c r="E1529" s="23" t="s">
        <v>137</v>
      </c>
      <c r="F1529" s="23" t="s">
        <v>137</v>
      </c>
      <c r="G1529" s="99">
        <v>0</v>
      </c>
      <c r="H1529" s="99">
        <v>0</v>
      </c>
      <c r="I1529" s="92" t="s">
        <v>3</v>
      </c>
      <c r="J1529" s="23" t="s">
        <v>1275</v>
      </c>
      <c r="K1529" s="24" t="s">
        <v>3632</v>
      </c>
      <c r="L1529" s="22" t="s">
        <v>4263</v>
      </c>
      <c r="M1529" s="22" t="s">
        <v>4318</v>
      </c>
      <c r="N1529" s="22" t="s">
        <v>2075</v>
      </c>
      <c r="O1529" s="22"/>
      <c r="P1529" s="246" t="s">
        <v>1514</v>
      </c>
      <c r="Q1529" s="191"/>
      <c r="R1529" s="1"/>
      <c r="S1529" s="1" t="str">
        <f t="shared" si="221"/>
        <v/>
      </c>
      <c r="T1529" s="1" t="str">
        <f>IF(ISNA(VLOOKUP(P1529,'NEW XEQM.c'!D:D,1,0)),"--",VLOOKUP(P1529,'NEW XEQM.c'!D:G,3,0))</f>
        <v>I-</v>
      </c>
      <c r="U1529" s="1" t="s">
        <v>2075</v>
      </c>
      <c r="W1529" t="e">
        <f t="shared" si="217"/>
        <v>#VALUE!</v>
      </c>
    </row>
    <row r="1530" spans="1:23">
      <c r="A1530" s="16">
        <f t="shared" si="215"/>
        <v>1530</v>
      </c>
      <c r="B1530" s="15">
        <f t="shared" si="216"/>
        <v>1492</v>
      </c>
      <c r="C1530" s="20" t="s">
        <v>4100</v>
      </c>
      <c r="D1530" s="18" t="s">
        <v>7</v>
      </c>
      <c r="E1530" s="23" t="s">
        <v>1053</v>
      </c>
      <c r="F1530" s="23" t="s">
        <v>1053</v>
      </c>
      <c r="G1530" s="99">
        <v>0</v>
      </c>
      <c r="H1530" s="99">
        <v>0</v>
      </c>
      <c r="I1530" s="92" t="s">
        <v>3</v>
      </c>
      <c r="J1530" s="23" t="s">
        <v>1275</v>
      </c>
      <c r="K1530" s="24" t="s">
        <v>3632</v>
      </c>
      <c r="L1530" s="22" t="s">
        <v>4263</v>
      </c>
      <c r="M1530" s="22" t="s">
        <v>4318</v>
      </c>
      <c r="N1530" s="22" t="s">
        <v>2075</v>
      </c>
      <c r="O1530" s="22"/>
      <c r="P1530" s="246" t="s">
        <v>1516</v>
      </c>
      <c r="Q1530" s="191"/>
      <c r="R1530" s="1"/>
      <c r="S1530" s="1" t="str">
        <f t="shared" si="221"/>
        <v/>
      </c>
      <c r="T1530" s="1" t="str">
        <f>IF(ISNA(VLOOKUP(P1530,'NEW XEQM.c'!D:D,1,0)),"--",VLOOKUP(P1530,'NEW XEQM.c'!D:G,3,0))</f>
        <v>--</v>
      </c>
      <c r="U1530" s="1" t="s">
        <v>2075</v>
      </c>
      <c r="W1530" t="str">
        <f t="shared" si="217"/>
        <v>J STD_SUB_y (x)</v>
      </c>
    </row>
    <row r="1531" spans="1:23">
      <c r="A1531" s="16">
        <f t="shared" si="215"/>
        <v>1531</v>
      </c>
      <c r="B1531" s="15">
        <f t="shared" si="216"/>
        <v>1493</v>
      </c>
      <c r="C1531" s="18" t="s">
        <v>4016</v>
      </c>
      <c r="D1531" s="18" t="s">
        <v>4017</v>
      </c>
      <c r="E1531" s="23" t="s">
        <v>140</v>
      </c>
      <c r="F1531" s="23" t="s">
        <v>140</v>
      </c>
      <c r="G1531" s="99">
        <v>0</v>
      </c>
      <c r="H1531" s="99">
        <v>0</v>
      </c>
      <c r="I1531" s="92" t="s">
        <v>3</v>
      </c>
      <c r="J1531" s="23" t="s">
        <v>1275</v>
      </c>
      <c r="K1531" s="24" t="s">
        <v>3632</v>
      </c>
      <c r="L1531" s="22" t="s">
        <v>4263</v>
      </c>
      <c r="M1531" s="22" t="s">
        <v>4318</v>
      </c>
      <c r="N1531" s="22" t="s">
        <v>2075</v>
      </c>
      <c r="O1531" s="22"/>
      <c r="P1531" s="246" t="s">
        <v>1517</v>
      </c>
      <c r="Q1531" s="191"/>
      <c r="R1531" s="1"/>
      <c r="S1531" s="1" t="str">
        <f t="shared" si="221"/>
        <v/>
      </c>
      <c r="T1531" s="1" t="str">
        <f>IF(ISNA(VLOOKUP(P1531,'NEW XEQM.c'!D:D,1,0)),"--",VLOOKUP(P1531,'NEW XEQM.c'!D:G,3,0))</f>
        <v>J+</v>
      </c>
      <c r="U1531" s="1" t="s">
        <v>2075</v>
      </c>
      <c r="W1531" t="e">
        <f t="shared" si="217"/>
        <v>#VALUE!</v>
      </c>
    </row>
    <row r="1532" spans="1:23">
      <c r="A1532" s="16">
        <f t="shared" si="215"/>
        <v>1532</v>
      </c>
      <c r="B1532" s="15">
        <f t="shared" si="216"/>
        <v>1494</v>
      </c>
      <c r="C1532" s="18" t="s">
        <v>4016</v>
      </c>
      <c r="D1532" s="18" t="s">
        <v>4018</v>
      </c>
      <c r="E1532" s="23" t="s">
        <v>141</v>
      </c>
      <c r="F1532" s="23" t="s">
        <v>141</v>
      </c>
      <c r="G1532" s="99">
        <v>0</v>
      </c>
      <c r="H1532" s="99">
        <v>0</v>
      </c>
      <c r="I1532" s="92" t="s">
        <v>3</v>
      </c>
      <c r="J1532" s="23" t="s">
        <v>1275</v>
      </c>
      <c r="K1532" s="24" t="s">
        <v>3632</v>
      </c>
      <c r="L1532" s="22" t="s">
        <v>4263</v>
      </c>
      <c r="M1532" s="22" t="s">
        <v>4318</v>
      </c>
      <c r="N1532" s="22" t="s">
        <v>2075</v>
      </c>
      <c r="O1532" s="22"/>
      <c r="P1532" s="246" t="s">
        <v>1518</v>
      </c>
      <c r="Q1532" s="191"/>
      <c r="R1532" s="1"/>
      <c r="S1532" s="1" t="str">
        <f t="shared" si="221"/>
        <v/>
      </c>
      <c r="T1532" s="1" t="str">
        <f>IF(ISNA(VLOOKUP(P1532,'NEW XEQM.c'!D:D,1,0)),"--",VLOOKUP(P1532,'NEW XEQM.c'!D:G,3,0))</f>
        <v>J-</v>
      </c>
      <c r="U1532" s="1" t="s">
        <v>2075</v>
      </c>
      <c r="W1532" t="e">
        <f t="shared" si="217"/>
        <v>#VALUE!</v>
      </c>
    </row>
    <row r="1533" spans="1:23">
      <c r="A1533" s="16">
        <f t="shared" ref="A1533:A1596" si="224">IF(B1533=INT(B1533),ROW(),"")</f>
        <v>1533</v>
      </c>
      <c r="B1533" s="15">
        <f t="shared" si="216"/>
        <v>1495</v>
      </c>
      <c r="C1533" s="18" t="s">
        <v>3772</v>
      </c>
      <c r="D1533" s="18" t="s">
        <v>7</v>
      </c>
      <c r="E1533" s="23" t="s">
        <v>1054</v>
      </c>
      <c r="F1533" s="23" t="s">
        <v>1054</v>
      </c>
      <c r="G1533" s="99">
        <v>0</v>
      </c>
      <c r="H1533" s="99">
        <v>0</v>
      </c>
      <c r="I1533" s="92" t="s">
        <v>3</v>
      </c>
      <c r="J1533" s="23" t="s">
        <v>1275</v>
      </c>
      <c r="K1533" s="24" t="s">
        <v>3632</v>
      </c>
      <c r="L1533" s="22" t="s">
        <v>4263</v>
      </c>
      <c r="M1533" s="22" t="s">
        <v>4318</v>
      </c>
      <c r="N1533" s="22" t="s">
        <v>2075</v>
      </c>
      <c r="O1533" s="22"/>
      <c r="P1533" s="246" t="s">
        <v>3691</v>
      </c>
      <c r="Q1533" s="191"/>
      <c r="R1533" s="1"/>
      <c r="S1533" s="1" t="str">
        <f t="shared" si="221"/>
        <v/>
      </c>
      <c r="T1533" s="1" t="str">
        <f>IF(ISNA(VLOOKUP(P1533,'NEW XEQM.c'!D:D,1,0)),"--",VLOOKUP(P1533,'NEW XEQM.c'!D:G,3,0))</f>
        <v>--</v>
      </c>
      <c r="U1533" s="1" t="s">
        <v>2075</v>
      </c>
      <c r="W1533" t="e">
        <f t="shared" si="217"/>
        <v>#VALUE!</v>
      </c>
    </row>
    <row r="1534" spans="1:23">
      <c r="A1534" s="16">
        <f t="shared" si="224"/>
        <v>1534</v>
      </c>
      <c r="B1534" s="15">
        <f t="shared" si="216"/>
        <v>1496</v>
      </c>
      <c r="C1534" s="54" t="s">
        <v>3514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1275</v>
      </c>
      <c r="K1534" s="24" t="s">
        <v>3632</v>
      </c>
      <c r="L1534" s="11" t="s">
        <v>4263</v>
      </c>
      <c r="M1534" s="11" t="s">
        <v>4320</v>
      </c>
      <c r="N1534" s="22" t="s">
        <v>2075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21"/>
        <v/>
      </c>
      <c r="T1534" s="1" t="str">
        <f>IF(ISNA(VLOOKUP(P1534,'NEW XEQM.c'!D:D,1,0)),"--",VLOOKUP(P1534,'NEW XEQM.c'!D:G,3,0))</f>
        <v>--</v>
      </c>
      <c r="U1534" s="1" t="s">
        <v>2075</v>
      </c>
      <c r="W1534" t="e">
        <f t="shared" si="217"/>
        <v>#VALUE!</v>
      </c>
    </row>
    <row r="1535" spans="1:23">
      <c r="A1535" s="16">
        <f t="shared" si="224"/>
        <v>1535</v>
      </c>
      <c r="B1535" s="15">
        <f t="shared" si="216"/>
        <v>1497</v>
      </c>
      <c r="C1535" s="18" t="s">
        <v>4335</v>
      </c>
      <c r="D1535" s="18" t="s">
        <v>11</v>
      </c>
      <c r="E1535" s="23" t="s">
        <v>1055</v>
      </c>
      <c r="F1535" s="23" t="s">
        <v>1055</v>
      </c>
      <c r="G1535" s="99">
        <v>1</v>
      </c>
      <c r="H1535" s="99">
        <v>21</v>
      </c>
      <c r="I1535" s="92" t="s">
        <v>3</v>
      </c>
      <c r="J1535" s="23" t="s">
        <v>1276</v>
      </c>
      <c r="K1535" s="24" t="s">
        <v>3528</v>
      </c>
      <c r="L1535" s="22" t="s">
        <v>4263</v>
      </c>
      <c r="M1535" s="22" t="s">
        <v>4339</v>
      </c>
      <c r="N1535" s="22" t="s">
        <v>2075</v>
      </c>
      <c r="O1535" s="22"/>
      <c r="P1535" s="252" t="s">
        <v>1523</v>
      </c>
      <c r="Q1535" s="191"/>
      <c r="R1535" s="1"/>
      <c r="S1535" s="1" t="str">
        <f t="shared" si="221"/>
        <v/>
      </c>
      <c r="T1535" s="1" t="str">
        <f>IF(ISNA(VLOOKUP(P1535,'NEW XEQM.c'!D:D,1,0)),"--",VLOOKUP(P1535,'NEW XEQM.c'!D:G,3,0))</f>
        <v>--</v>
      </c>
      <c r="U1535" s="1" t="s">
        <v>2075</v>
      </c>
      <c r="W1535" t="e">
        <f t="shared" si="217"/>
        <v>#VALUE!</v>
      </c>
    </row>
    <row r="1536" spans="1:23">
      <c r="A1536" s="16">
        <f t="shared" si="224"/>
        <v>1536</v>
      </c>
      <c r="B1536" s="15">
        <f t="shared" si="216"/>
        <v>1498</v>
      </c>
      <c r="C1536" s="18" t="s">
        <v>4336</v>
      </c>
      <c r="D1536" s="18" t="s">
        <v>4338</v>
      </c>
      <c r="E1536" s="23" t="s">
        <v>148</v>
      </c>
      <c r="F1536" s="23" t="s">
        <v>148</v>
      </c>
      <c r="G1536" s="99">
        <v>1</v>
      </c>
      <c r="H1536" s="99">
        <v>21</v>
      </c>
      <c r="I1536" s="92" t="s">
        <v>3</v>
      </c>
      <c r="J1536" s="23" t="s">
        <v>1276</v>
      </c>
      <c r="K1536" s="24" t="s">
        <v>3528</v>
      </c>
      <c r="L1536" s="22" t="s">
        <v>4263</v>
      </c>
      <c r="M1536" s="22" t="s">
        <v>4320</v>
      </c>
      <c r="N1536" s="22" t="s">
        <v>2075</v>
      </c>
      <c r="O1536" s="22"/>
      <c r="P1536" s="246" t="s">
        <v>1524</v>
      </c>
      <c r="Q1536" s="191"/>
      <c r="R1536" s="1"/>
      <c r="S1536" s="1" t="str">
        <f t="shared" si="221"/>
        <v/>
      </c>
      <c r="T1536" s="1" t="str">
        <f>IF(ISNA(VLOOKUP(P1536,'NEW XEQM.c'!D:D,1,0)),"--",VLOOKUP(P1536,'NEW XEQM.c'!D:G,3,0))</f>
        <v>--</v>
      </c>
      <c r="U1536" s="1" t="s">
        <v>2075</v>
      </c>
      <c r="W1536" t="e">
        <f t="shared" si="217"/>
        <v>#VALUE!</v>
      </c>
    </row>
    <row r="1537" spans="1:23">
      <c r="A1537" s="16">
        <f t="shared" si="224"/>
        <v>1537</v>
      </c>
      <c r="B1537" s="15">
        <f t="shared" si="216"/>
        <v>1499</v>
      </c>
      <c r="C1537" s="18" t="s">
        <v>4337</v>
      </c>
      <c r="D1537" s="18" t="s">
        <v>4338</v>
      </c>
      <c r="E1537" s="23" t="s">
        <v>149</v>
      </c>
      <c r="F1537" s="23" t="s">
        <v>149</v>
      </c>
      <c r="G1537" s="99">
        <v>1</v>
      </c>
      <c r="H1537" s="99">
        <v>21</v>
      </c>
      <c r="I1537" s="92" t="s">
        <v>3</v>
      </c>
      <c r="J1537" s="23" t="s">
        <v>1276</v>
      </c>
      <c r="K1537" s="24" t="s">
        <v>3528</v>
      </c>
      <c r="L1537" s="22" t="s">
        <v>4263</v>
      </c>
      <c r="M1537" s="22" t="s">
        <v>4320</v>
      </c>
      <c r="N1537" s="22" t="s">
        <v>2075</v>
      </c>
      <c r="O1537" s="22"/>
      <c r="P1537" s="246" t="s">
        <v>1525</v>
      </c>
      <c r="Q1537" s="191"/>
      <c r="R1537" s="1"/>
      <c r="S1537" s="1" t="str">
        <f t="shared" si="221"/>
        <v/>
      </c>
      <c r="T1537" s="1" t="str">
        <f>IF(ISNA(VLOOKUP(P1537,'NEW XEQM.c'!D:D,1,0)),"--",VLOOKUP(P1537,'NEW XEQM.c'!D:G,3,0))</f>
        <v>--</v>
      </c>
      <c r="U1537" s="1" t="s">
        <v>2075</v>
      </c>
      <c r="W1537" t="e">
        <f t="shared" si="217"/>
        <v>#VALUE!</v>
      </c>
    </row>
    <row r="1538" spans="1:23">
      <c r="A1538" s="16">
        <f t="shared" si="224"/>
        <v>1538</v>
      </c>
      <c r="B1538" s="15">
        <f t="shared" si="216"/>
        <v>1500</v>
      </c>
      <c r="C1538" s="63" t="s">
        <v>3224</v>
      </c>
      <c r="D1538" s="18" t="s">
        <v>7</v>
      </c>
      <c r="E1538" s="64" t="s">
        <v>296</v>
      </c>
      <c r="F1538" s="64" t="s">
        <v>296</v>
      </c>
      <c r="G1538" s="62">
        <v>0</v>
      </c>
      <c r="H1538" s="62">
        <v>0</v>
      </c>
      <c r="I1538" s="92" t="s">
        <v>3</v>
      </c>
      <c r="J1538" s="23" t="s">
        <v>1275</v>
      </c>
      <c r="K1538" s="24" t="s">
        <v>3632</v>
      </c>
      <c r="L1538" s="66" t="s">
        <v>4264</v>
      </c>
      <c r="M1538" s="22" t="s">
        <v>4318</v>
      </c>
      <c r="N1538" s="22" t="s">
        <v>2075</v>
      </c>
      <c r="O1538" s="66"/>
      <c r="P1538" s="246" t="s">
        <v>1753</v>
      </c>
      <c r="Q1538" s="191"/>
      <c r="R1538" s="1"/>
      <c r="S1538" s="1" t="str">
        <f t="shared" si="221"/>
        <v/>
      </c>
      <c r="T1538" s="1" t="str">
        <f>IF(ISNA(VLOOKUP(P1538,'NEW XEQM.c'!D:D,1,0)),"--",VLOOKUP(P1538,'NEW XEQM.c'!D:G,3,0))</f>
        <v>SINC</v>
      </c>
      <c r="U1538" s="1" t="s">
        <v>2439</v>
      </c>
      <c r="W1538" t="e">
        <f t="shared" si="217"/>
        <v>#VALUE!</v>
      </c>
    </row>
    <row r="1539" spans="1:23">
      <c r="A1539" s="16">
        <f t="shared" si="224"/>
        <v>1539</v>
      </c>
      <c r="B1539" s="15">
        <f t="shared" si="216"/>
        <v>1501</v>
      </c>
      <c r="C1539" s="18" t="s">
        <v>4340</v>
      </c>
      <c r="D1539" s="18" t="s">
        <v>2114</v>
      </c>
      <c r="E1539" s="23" t="s">
        <v>1056</v>
      </c>
      <c r="F1539" s="23" t="s">
        <v>1056</v>
      </c>
      <c r="G1539" s="99">
        <v>1</v>
      </c>
      <c r="H1539" s="99">
        <v>85</v>
      </c>
      <c r="I1539" s="92" t="s">
        <v>3</v>
      </c>
      <c r="J1539" s="23" t="s">
        <v>1275</v>
      </c>
      <c r="K1539" s="24" t="s">
        <v>3632</v>
      </c>
      <c r="L1539" s="22" t="s">
        <v>4263</v>
      </c>
      <c r="M1539" s="22" t="s">
        <v>4323</v>
      </c>
      <c r="N1539" s="22" t="s">
        <v>2075</v>
      </c>
      <c r="O1539" s="22"/>
      <c r="P1539" s="246" t="s">
        <v>1533</v>
      </c>
      <c r="Q1539" s="191"/>
      <c r="R1539" s="1"/>
      <c r="S1539" s="1" t="str">
        <f t="shared" si="221"/>
        <v/>
      </c>
      <c r="T1539" s="1" t="str">
        <f>IF(ISNA(VLOOKUP(P1539,'NEW XEQM.c'!D:D,1,0)),"--",VLOOKUP(P1539,'NEW XEQM.c'!D:G,3,0))</f>
        <v>--</v>
      </c>
      <c r="U1539" s="1" t="s">
        <v>2075</v>
      </c>
      <c r="W1539" t="e">
        <f t="shared" si="217"/>
        <v>#VALUE!</v>
      </c>
    </row>
    <row r="1540" spans="1:23">
      <c r="A1540" s="16">
        <f t="shared" si="224"/>
        <v>1540</v>
      </c>
      <c r="B1540" s="15">
        <f t="shared" ref="B1540:B1603" si="225">IF(AND(MID(C1540,2,1)&lt;&gt;"/",MID(C1540,1,1)="/"),INT(B1539)+1,B1539+0.01)</f>
        <v>1502</v>
      </c>
      <c r="C1540" s="18" t="s">
        <v>3364</v>
      </c>
      <c r="D1540" s="18" t="s">
        <v>7</v>
      </c>
      <c r="E1540" s="23" t="s">
        <v>1057</v>
      </c>
      <c r="F1540" s="23" t="s">
        <v>1057</v>
      </c>
      <c r="G1540" s="99">
        <v>0</v>
      </c>
      <c r="H1540" s="99">
        <v>0</v>
      </c>
      <c r="I1540" s="92" t="s">
        <v>3</v>
      </c>
      <c r="J1540" s="23" t="s">
        <v>1275</v>
      </c>
      <c r="K1540" s="24" t="s">
        <v>3632</v>
      </c>
      <c r="L1540" s="22" t="s">
        <v>4263</v>
      </c>
      <c r="M1540" s="22" t="s">
        <v>4318</v>
      </c>
      <c r="N1540" s="22" t="s">
        <v>2075</v>
      </c>
      <c r="O1540" s="22"/>
      <c r="P1540" s="246" t="s">
        <v>1534</v>
      </c>
      <c r="Q1540" s="191"/>
      <c r="R1540" s="1"/>
      <c r="S1540" s="1" t="str">
        <f t="shared" si="221"/>
        <v/>
      </c>
      <c r="T1540" s="1" t="str">
        <f>IF(ISNA(VLOOKUP(P1540,'NEW XEQM.c'!D:D,1,0)),"--",VLOOKUP(P1540,'NEW XEQM.c'!D:G,3,0))</f>
        <v>--</v>
      </c>
      <c r="U1540" s="1" t="s">
        <v>2453</v>
      </c>
      <c r="W1540" t="e">
        <f t="shared" si="217"/>
        <v>#VALUE!</v>
      </c>
    </row>
    <row r="1541" spans="1:23">
      <c r="A1541" s="16">
        <f t="shared" si="224"/>
        <v>1541</v>
      </c>
      <c r="B1541" s="15">
        <f t="shared" si="225"/>
        <v>1503</v>
      </c>
      <c r="C1541" s="18" t="s">
        <v>4341</v>
      </c>
      <c r="D1541" s="18" t="s">
        <v>2560</v>
      </c>
      <c r="E1541" s="23" t="s">
        <v>156</v>
      </c>
      <c r="F1541" s="23" t="s">
        <v>156</v>
      </c>
      <c r="G1541" s="99">
        <v>0</v>
      </c>
      <c r="H1541" s="99">
        <v>99</v>
      </c>
      <c r="I1541" s="92" t="s">
        <v>3</v>
      </c>
      <c r="J1541" s="23" t="s">
        <v>1276</v>
      </c>
      <c r="K1541" s="24" t="s">
        <v>3528</v>
      </c>
      <c r="L1541" s="22" t="s">
        <v>4263</v>
      </c>
      <c r="M1541" s="22" t="s">
        <v>4322</v>
      </c>
      <c r="N1541" s="22" t="s">
        <v>2075</v>
      </c>
      <c r="O1541" s="18"/>
      <c r="P1541" s="246" t="s">
        <v>1537</v>
      </c>
      <c r="Q1541" s="191"/>
      <c r="R1541" s="1"/>
      <c r="S1541" s="1" t="str">
        <f t="shared" si="221"/>
        <v/>
      </c>
      <c r="T1541" s="1" t="str">
        <f>IF(ISNA(VLOOKUP(P1541,'NEW XEQM.c'!D:D,1,0)),"--",VLOOKUP(P1541,'NEW XEQM.c'!D:G,3,0))</f>
        <v>--</v>
      </c>
      <c r="U1541" s="1" t="s">
        <v>2075</v>
      </c>
      <c r="W1541" t="e">
        <f t="shared" ref="W1541:W1604" si="226">SUBSTITUTE(IF(AND(T1541="--",FIND("STD",E1541),FIND("fn",C1541)&gt;0,FIND("ITM_",P1541),I1541="CAT_FNCT"),E1541,""),"""","")</f>
        <v>#VALUE!</v>
      </c>
    </row>
    <row r="1542" spans="1:23">
      <c r="A1542" s="16">
        <f t="shared" si="224"/>
        <v>1542</v>
      </c>
      <c r="B1542" s="15">
        <f t="shared" si="225"/>
        <v>1504</v>
      </c>
      <c r="C1542" s="18" t="s">
        <v>3773</v>
      </c>
      <c r="D1542" s="18" t="s">
        <v>7</v>
      </c>
      <c r="E1542" s="23" t="s">
        <v>1060</v>
      </c>
      <c r="F1542" s="23" t="s">
        <v>1060</v>
      </c>
      <c r="G1542" s="99">
        <v>0</v>
      </c>
      <c r="H1542" s="99">
        <v>0</v>
      </c>
      <c r="I1542" s="92" t="s">
        <v>3</v>
      </c>
      <c r="J1542" s="23" t="s">
        <v>1275</v>
      </c>
      <c r="K1542" s="24" t="s">
        <v>3632</v>
      </c>
      <c r="L1542" s="22" t="s">
        <v>4263</v>
      </c>
      <c r="M1542" s="22" t="s">
        <v>4318</v>
      </c>
      <c r="N1542" s="22" t="s">
        <v>2075</v>
      </c>
      <c r="O1542" s="22"/>
      <c r="P1542" s="246" t="s">
        <v>1540</v>
      </c>
      <c r="Q1542" s="191"/>
      <c r="R1542" s="1"/>
      <c r="S1542" s="1" t="str">
        <f t="shared" si="221"/>
        <v/>
      </c>
      <c r="T1542" s="1" t="str">
        <f>IF(ISNA(VLOOKUP(P1542,'NEW XEQM.c'!D:D,1,0)),"--",VLOOKUP(P1542,'NEW XEQM.c'!D:G,3,0))</f>
        <v>--</v>
      </c>
      <c r="U1542" s="1" t="s">
        <v>2075</v>
      </c>
      <c r="W1542" t="e">
        <f t="shared" si="226"/>
        <v>#VALUE!</v>
      </c>
    </row>
    <row r="1543" spans="1:23">
      <c r="A1543" s="16">
        <f t="shared" si="224"/>
        <v>1543</v>
      </c>
      <c r="B1543" s="15">
        <f t="shared" si="225"/>
        <v>1505</v>
      </c>
      <c r="C1543" s="18" t="s">
        <v>3858</v>
      </c>
      <c r="D1543" s="18" t="s">
        <v>7</v>
      </c>
      <c r="E1543" s="23" t="s">
        <v>163</v>
      </c>
      <c r="F1543" s="23" t="s">
        <v>163</v>
      </c>
      <c r="G1543" s="99">
        <v>0</v>
      </c>
      <c r="H1543" s="99">
        <v>0</v>
      </c>
      <c r="I1543" s="92" t="s">
        <v>3</v>
      </c>
      <c r="J1543" s="23" t="s">
        <v>1275</v>
      </c>
      <c r="K1543" s="24" t="s">
        <v>3632</v>
      </c>
      <c r="L1543" s="22" t="s">
        <v>4264</v>
      </c>
      <c r="M1543" s="22" t="s">
        <v>4318</v>
      </c>
      <c r="N1543" s="22" t="s">
        <v>2075</v>
      </c>
      <c r="O1543" s="22"/>
      <c r="P1543" s="246" t="s">
        <v>3692</v>
      </c>
      <c r="Q1543" s="191"/>
      <c r="R1543" s="1"/>
      <c r="S1543" s="1" t="str">
        <f t="shared" si="221"/>
        <v/>
      </c>
      <c r="T1543" s="1" t="str">
        <f>IF(ISNA(VLOOKUP(P1543,'NEW XEQM.c'!D:D,1,0)),"--",VLOOKUP(P1543,'NEW XEQM.c'!D:G,3,0))</f>
        <v>LM</v>
      </c>
      <c r="U1543" s="1" t="s">
        <v>2440</v>
      </c>
      <c r="W1543" t="str">
        <f t="shared" si="226"/>
        <v/>
      </c>
    </row>
    <row r="1544" spans="1:23">
      <c r="A1544" s="16">
        <f t="shared" si="224"/>
        <v>1544</v>
      </c>
      <c r="B1544" s="15">
        <f t="shared" si="225"/>
        <v>1506</v>
      </c>
      <c r="C1544" s="18" t="s">
        <v>3859</v>
      </c>
      <c r="D1544" s="18" t="s">
        <v>7</v>
      </c>
      <c r="E1544" s="23" t="s">
        <v>1064</v>
      </c>
      <c r="F1544" s="23" t="s">
        <v>1064</v>
      </c>
      <c r="G1544" s="99">
        <v>0</v>
      </c>
      <c r="H1544" s="99">
        <v>0</v>
      </c>
      <c r="I1544" s="92" t="s">
        <v>3</v>
      </c>
      <c r="J1544" s="23" t="s">
        <v>1275</v>
      </c>
      <c r="K1544" s="24" t="s">
        <v>3632</v>
      </c>
      <c r="L1544" s="22" t="s">
        <v>4264</v>
      </c>
      <c r="M1544" s="22" t="s">
        <v>4318</v>
      </c>
      <c r="N1544" s="22" t="s">
        <v>2075</v>
      </c>
      <c r="O1544" s="22"/>
      <c r="P1544" s="246" t="s">
        <v>3693</v>
      </c>
      <c r="Q1544" s="191"/>
      <c r="R1544" s="1"/>
      <c r="S1544" s="1" t="str">
        <f t="shared" si="221"/>
        <v/>
      </c>
      <c r="T1544" s="1" t="str">
        <f>IF(ISNA(VLOOKUP(P1544,'NEW XEQM.c'!D:D,1,0)),"--",VLOOKUP(P1544,'NEW XEQM.c'!D:G,3,0))</f>
        <v>--</v>
      </c>
      <c r="U1544" s="1" t="s">
        <v>2075</v>
      </c>
      <c r="W1544" t="str">
        <f t="shared" si="226"/>
        <v>L STD_SUB_m STD_SUB_alpha</v>
      </c>
    </row>
    <row r="1545" spans="1:23">
      <c r="A1545" s="16">
        <f t="shared" si="224"/>
        <v>1545</v>
      </c>
      <c r="B1545" s="15">
        <f t="shared" si="225"/>
        <v>1507</v>
      </c>
      <c r="C1545" s="18" t="s">
        <v>3365</v>
      </c>
      <c r="D1545" s="38" t="s">
        <v>2561</v>
      </c>
      <c r="E1545" s="23" t="s">
        <v>1065</v>
      </c>
      <c r="F1545" s="23" t="s">
        <v>1065</v>
      </c>
      <c r="G1545" s="99">
        <v>0</v>
      </c>
      <c r="H1545" s="99">
        <v>0</v>
      </c>
      <c r="I1545" s="92" t="s">
        <v>3</v>
      </c>
      <c r="J1545" s="23" t="s">
        <v>1275</v>
      </c>
      <c r="K1545" s="24" t="s">
        <v>3632</v>
      </c>
      <c r="L1545" s="22" t="s">
        <v>4263</v>
      </c>
      <c r="M1545" s="22" t="s">
        <v>4318</v>
      </c>
      <c r="N1545" s="22" t="s">
        <v>2075</v>
      </c>
      <c r="O1545" s="22"/>
      <c r="P1545" s="246" t="s">
        <v>1549</v>
      </c>
      <c r="Q1545" s="191"/>
      <c r="R1545" s="1"/>
      <c r="S1545" s="1" t="str">
        <f t="shared" si="221"/>
        <v/>
      </c>
      <c r="T1545" s="1" t="str">
        <f>IF(ISNA(VLOOKUP(P1545,'NEW XEQM.c'!D:D,1,0)),"--",VLOOKUP(P1545,'NEW XEQM.c'!D:G,3,0))</f>
        <v>LNBETA</v>
      </c>
      <c r="U1545" s="1" t="s">
        <v>2440</v>
      </c>
      <c r="W1545" t="str">
        <f t="shared" si="226"/>
        <v/>
      </c>
    </row>
    <row r="1546" spans="1:23">
      <c r="A1546" s="16">
        <f t="shared" si="224"/>
        <v>1546</v>
      </c>
      <c r="B1546" s="15">
        <f t="shared" si="225"/>
        <v>1508</v>
      </c>
      <c r="C1546" s="18" t="s">
        <v>3366</v>
      </c>
      <c r="D1546" s="38" t="s">
        <v>2561</v>
      </c>
      <c r="E1546" s="23" t="s">
        <v>1066</v>
      </c>
      <c r="F1546" s="23" t="s">
        <v>1066</v>
      </c>
      <c r="G1546" s="99">
        <v>0</v>
      </c>
      <c r="H1546" s="99">
        <v>0</v>
      </c>
      <c r="I1546" s="92" t="s">
        <v>3</v>
      </c>
      <c r="J1546" s="23" t="s">
        <v>1275</v>
      </c>
      <c r="K1546" s="24" t="s">
        <v>3632</v>
      </c>
      <c r="L1546" s="22" t="s">
        <v>4264</v>
      </c>
      <c r="M1546" s="22" t="s">
        <v>4318</v>
      </c>
      <c r="N1546" s="22" t="s">
        <v>2075</v>
      </c>
      <c r="O1546" s="22"/>
      <c r="P1546" s="246" t="s">
        <v>1550</v>
      </c>
      <c r="Q1546" s="191"/>
      <c r="R1546" s="1"/>
      <c r="S1546" s="1" t="str">
        <f t="shared" si="221"/>
        <v/>
      </c>
      <c r="T1546" s="1" t="str">
        <f>IF(ISNA(VLOOKUP(P1546,'NEW XEQM.c'!D:D,1,0)),"--",VLOOKUP(P1546,'NEW XEQM.c'!D:G,3,0))</f>
        <v>LNGAMMA</v>
      </c>
      <c r="U1546" s="1" t="s">
        <v>2440</v>
      </c>
      <c r="W1546" t="str">
        <f t="shared" si="226"/>
        <v/>
      </c>
    </row>
    <row r="1547" spans="1:23">
      <c r="A1547" s="16">
        <f t="shared" si="224"/>
        <v>1547</v>
      </c>
      <c r="B1547" s="15">
        <f t="shared" si="225"/>
        <v>1509</v>
      </c>
      <c r="C1547" s="18" t="s">
        <v>3367</v>
      </c>
      <c r="D1547" s="18" t="s">
        <v>2334</v>
      </c>
      <c r="E1547" s="23" t="s">
        <v>164</v>
      </c>
      <c r="F1547" s="23" t="s">
        <v>164</v>
      </c>
      <c r="G1547" s="99">
        <v>0</v>
      </c>
      <c r="H1547" s="99">
        <v>0</v>
      </c>
      <c r="I1547" s="92" t="s">
        <v>3</v>
      </c>
      <c r="J1547" s="23" t="s">
        <v>1275</v>
      </c>
      <c r="K1547" s="24" t="s">
        <v>3633</v>
      </c>
      <c r="L1547" s="22" t="s">
        <v>4263</v>
      </c>
      <c r="M1547" s="22" t="s">
        <v>4320</v>
      </c>
      <c r="N1547" s="22" t="s">
        <v>2075</v>
      </c>
      <c r="O1547" s="22"/>
      <c r="P1547" s="246" t="s">
        <v>1551</v>
      </c>
      <c r="Q1547" s="191"/>
      <c r="R1547" s="1"/>
      <c r="S1547" s="1" t="str">
        <f t="shared" si="221"/>
        <v/>
      </c>
      <c r="T1547" s="1" t="str">
        <f>IF(ISNA(VLOOKUP(P1547,'NEW XEQM.c'!D:D,1,0)),"--",VLOOKUP(P1547,'NEW XEQM.c'!D:G,3,0))</f>
        <v>--</v>
      </c>
      <c r="U1547" s="1" t="s">
        <v>2075</v>
      </c>
      <c r="W1547" t="e">
        <f t="shared" si="226"/>
        <v>#VALUE!</v>
      </c>
    </row>
    <row r="1548" spans="1:23">
      <c r="A1548" s="16">
        <f t="shared" si="224"/>
        <v>1548</v>
      </c>
      <c r="B1548" s="15">
        <f t="shared" si="225"/>
        <v>1510</v>
      </c>
      <c r="C1548" s="18" t="s">
        <v>3367</v>
      </c>
      <c r="D1548" s="18" t="s">
        <v>2335</v>
      </c>
      <c r="E1548" s="23" t="s">
        <v>1067</v>
      </c>
      <c r="F1548" s="23" t="s">
        <v>1067</v>
      </c>
      <c r="G1548" s="99">
        <v>0</v>
      </c>
      <c r="H1548" s="99">
        <v>0</v>
      </c>
      <c r="I1548" s="92" t="s">
        <v>3</v>
      </c>
      <c r="J1548" s="23" t="s">
        <v>1275</v>
      </c>
      <c r="K1548" s="24" t="s">
        <v>3632</v>
      </c>
      <c r="L1548" s="22" t="s">
        <v>4263</v>
      </c>
      <c r="M1548" s="22" t="s">
        <v>4320</v>
      </c>
      <c r="N1548" s="22" t="s">
        <v>2075</v>
      </c>
      <c r="O1548" s="22"/>
      <c r="P1548" s="246" t="s">
        <v>1552</v>
      </c>
      <c r="Q1548" s="191"/>
      <c r="R1548" s="1"/>
      <c r="S1548" s="1" t="str">
        <f t="shared" si="221"/>
        <v/>
      </c>
      <c r="T1548" s="1" t="str">
        <f>IF(ISNA(VLOOKUP(P1548,'NEW XEQM.c'!D:D,1,0)),"--",VLOOKUP(P1548,'NEW XEQM.c'!D:G,3,0))</f>
        <v>--</v>
      </c>
      <c r="U1548" s="1" t="s">
        <v>2075</v>
      </c>
      <c r="W1548" t="e">
        <f t="shared" si="226"/>
        <v>#VALUE!</v>
      </c>
    </row>
    <row r="1549" spans="1:23">
      <c r="A1549" s="16">
        <f t="shared" si="224"/>
        <v>1549</v>
      </c>
      <c r="B1549" s="15">
        <f t="shared" si="225"/>
        <v>1511</v>
      </c>
      <c r="C1549" s="18" t="s">
        <v>3367</v>
      </c>
      <c r="D1549" s="18" t="s">
        <v>2336</v>
      </c>
      <c r="E1549" s="23" t="s">
        <v>1068</v>
      </c>
      <c r="F1549" s="23" t="s">
        <v>1068</v>
      </c>
      <c r="G1549" s="99">
        <v>0</v>
      </c>
      <c r="H1549" s="99">
        <v>0</v>
      </c>
      <c r="I1549" s="92" t="s">
        <v>3</v>
      </c>
      <c r="J1549" s="23" t="s">
        <v>1275</v>
      </c>
      <c r="K1549" s="24" t="s">
        <v>3632</v>
      </c>
      <c r="L1549" s="22" t="s">
        <v>4263</v>
      </c>
      <c r="M1549" s="22" t="s">
        <v>4320</v>
      </c>
      <c r="N1549" s="22" t="s">
        <v>2075</v>
      </c>
      <c r="O1549" s="22"/>
      <c r="P1549" s="246" t="s">
        <v>1553</v>
      </c>
      <c r="Q1549" s="191"/>
      <c r="R1549" s="1"/>
      <c r="S1549" s="1" t="str">
        <f t="shared" si="221"/>
        <v/>
      </c>
      <c r="T1549" s="1" t="str">
        <f>IF(ISNA(VLOOKUP(P1549,'NEW XEQM.c'!D:D,1,0)),"--",VLOOKUP(P1549,'NEW XEQM.c'!D:G,3,0))</f>
        <v>--</v>
      </c>
      <c r="U1549" s="1" t="s">
        <v>2075</v>
      </c>
      <c r="W1549" t="e">
        <f t="shared" si="226"/>
        <v>#VALUE!</v>
      </c>
    </row>
    <row r="1550" spans="1:23">
      <c r="A1550" s="16">
        <f t="shared" si="224"/>
        <v>1550</v>
      </c>
      <c r="B1550" s="15">
        <f t="shared" si="225"/>
        <v>1512</v>
      </c>
      <c r="C1550" s="18" t="s">
        <v>3367</v>
      </c>
      <c r="D1550" s="18" t="s">
        <v>2337</v>
      </c>
      <c r="E1550" s="23" t="s">
        <v>165</v>
      </c>
      <c r="F1550" s="23" t="s">
        <v>165</v>
      </c>
      <c r="G1550" s="99">
        <v>0</v>
      </c>
      <c r="H1550" s="99">
        <v>0</v>
      </c>
      <c r="I1550" s="92" t="s">
        <v>3</v>
      </c>
      <c r="J1550" s="23" t="s">
        <v>1275</v>
      </c>
      <c r="K1550" s="24" t="s">
        <v>3632</v>
      </c>
      <c r="L1550" s="22" t="s">
        <v>4263</v>
      </c>
      <c r="M1550" s="22" t="s">
        <v>4320</v>
      </c>
      <c r="N1550" s="22" t="s">
        <v>2075</v>
      </c>
      <c r="O1550" s="22"/>
      <c r="P1550" s="246" t="s">
        <v>1554</v>
      </c>
      <c r="Q1550" s="191"/>
      <c r="R1550" s="1"/>
      <c r="S1550" s="1" t="str">
        <f t="shared" si="221"/>
        <v/>
      </c>
      <c r="T1550" s="1" t="str">
        <f>IF(ISNA(VLOOKUP(P1550,'NEW XEQM.c'!D:D,1,0)),"--",VLOOKUP(P1550,'NEW XEQM.c'!D:G,3,0))</f>
        <v>--</v>
      </c>
      <c r="U1550" s="1" t="s">
        <v>2075</v>
      </c>
      <c r="W1550" t="e">
        <f t="shared" si="226"/>
        <v>#VALUE!</v>
      </c>
    </row>
    <row r="1551" spans="1:23">
      <c r="A1551" s="16">
        <f t="shared" si="224"/>
        <v>1551</v>
      </c>
      <c r="B1551" s="15">
        <f t="shared" si="225"/>
        <v>1513</v>
      </c>
      <c r="C1551" s="18" t="s">
        <v>3367</v>
      </c>
      <c r="D1551" s="18" t="s">
        <v>2338</v>
      </c>
      <c r="E1551" s="23" t="s">
        <v>166</v>
      </c>
      <c r="F1551" s="23" t="s">
        <v>166</v>
      </c>
      <c r="G1551" s="99">
        <v>0</v>
      </c>
      <c r="H1551" s="99">
        <v>0</v>
      </c>
      <c r="I1551" s="92" t="s">
        <v>3</v>
      </c>
      <c r="J1551" s="23" t="s">
        <v>1275</v>
      </c>
      <c r="K1551" s="24" t="s">
        <v>3632</v>
      </c>
      <c r="L1551" s="22" t="s">
        <v>4263</v>
      </c>
      <c r="M1551" s="22" t="s">
        <v>4320</v>
      </c>
      <c r="N1551" s="22" t="s">
        <v>2075</v>
      </c>
      <c r="O1551" s="22"/>
      <c r="P1551" s="246" t="s">
        <v>1555</v>
      </c>
      <c r="Q1551" s="191"/>
      <c r="R1551" s="1"/>
      <c r="S1551" s="1" t="str">
        <f t="shared" si="221"/>
        <v/>
      </c>
      <c r="T1551" s="1" t="str">
        <f>IF(ISNA(VLOOKUP(P1551,'NEW XEQM.c'!D:D,1,0)),"--",VLOOKUP(P1551,'NEW XEQM.c'!D:G,3,0))</f>
        <v>--</v>
      </c>
      <c r="U1551" s="1" t="s">
        <v>2075</v>
      </c>
      <c r="W1551" t="str">
        <f t="shared" si="226"/>
        <v>LOAD STD_SIGMA</v>
      </c>
    </row>
    <row r="1552" spans="1:23">
      <c r="A1552" s="16">
        <f t="shared" si="224"/>
        <v>1552</v>
      </c>
      <c r="B1552" s="15">
        <f t="shared" si="225"/>
        <v>1514</v>
      </c>
      <c r="C1552" s="18" t="s">
        <v>4308</v>
      </c>
      <c r="D1552" s="18" t="s">
        <v>11</v>
      </c>
      <c r="E1552" s="23" t="s">
        <v>167</v>
      </c>
      <c r="F1552" s="23" t="s">
        <v>167</v>
      </c>
      <c r="G1552" s="99">
        <v>0</v>
      </c>
      <c r="H1552" s="99">
        <v>99</v>
      </c>
      <c r="I1552" s="92" t="s">
        <v>3</v>
      </c>
      <c r="J1552" s="23" t="s">
        <v>1275</v>
      </c>
      <c r="K1552" s="24" t="s">
        <v>3632</v>
      </c>
      <c r="L1552" s="22" t="s">
        <v>4263</v>
      </c>
      <c r="M1552" s="22" t="s">
        <v>4319</v>
      </c>
      <c r="N1552" s="22" t="s">
        <v>2075</v>
      </c>
      <c r="O1552" s="22"/>
      <c r="P1552" s="246" t="s">
        <v>1556</v>
      </c>
      <c r="Q1552" s="191"/>
      <c r="R1552" s="1"/>
      <c r="S1552" s="1" t="str">
        <f t="shared" si="221"/>
        <v/>
      </c>
      <c r="T1552" s="1" t="str">
        <f>IF(ISNA(VLOOKUP(P1552,'NEW XEQM.c'!D:D,1,0)),"--",VLOOKUP(P1552,'NEW XEQM.c'!D:G,3,0))</f>
        <v>--</v>
      </c>
      <c r="U1552" s="1" t="s">
        <v>2075</v>
      </c>
      <c r="W1552" t="e">
        <f t="shared" si="226"/>
        <v>#VALUE!</v>
      </c>
    </row>
    <row r="1553" spans="1:23">
      <c r="A1553" s="16">
        <f t="shared" si="224"/>
        <v>1553</v>
      </c>
      <c r="B1553" s="15">
        <f t="shared" si="225"/>
        <v>1515</v>
      </c>
      <c r="C1553" s="18" t="s">
        <v>3368</v>
      </c>
      <c r="D1553" s="18" t="s">
        <v>7</v>
      </c>
      <c r="E1553" s="23" t="s">
        <v>1069</v>
      </c>
      <c r="F1553" s="23" t="s">
        <v>1069</v>
      </c>
      <c r="G1553" s="99">
        <v>0</v>
      </c>
      <c r="H1553" s="99">
        <v>0</v>
      </c>
      <c r="I1553" s="92" t="s">
        <v>3</v>
      </c>
      <c r="J1553" s="23" t="s">
        <v>1275</v>
      </c>
      <c r="K1553" s="24" t="s">
        <v>3632</v>
      </c>
      <c r="L1553" s="22" t="s">
        <v>4263</v>
      </c>
      <c r="M1553" s="22" t="s">
        <v>4318</v>
      </c>
      <c r="N1553" s="22" t="s">
        <v>2075</v>
      </c>
      <c r="O1553" s="22"/>
      <c r="P1553" s="246" t="s">
        <v>1557</v>
      </c>
      <c r="Q1553" s="191"/>
      <c r="R1553" s="1"/>
      <c r="S1553" s="1" t="str">
        <f t="shared" si="221"/>
        <v/>
      </c>
      <c r="T1553" s="1" t="str">
        <f>IF(ISNA(VLOOKUP(P1553,'NEW XEQM.c'!D:D,1,0)),"--",VLOOKUP(P1553,'NEW XEQM.c'!D:G,3,0))</f>
        <v>--</v>
      </c>
      <c r="U1553" s="1" t="s">
        <v>2075</v>
      </c>
      <c r="W1553" t="e">
        <f t="shared" si="226"/>
        <v>#VALUE!</v>
      </c>
    </row>
    <row r="1554" spans="1:23">
      <c r="A1554" s="16">
        <f t="shared" si="224"/>
        <v>1554</v>
      </c>
      <c r="B1554" s="15">
        <f t="shared" si="225"/>
        <v>1516</v>
      </c>
      <c r="C1554" s="18" t="s">
        <v>3950</v>
      </c>
      <c r="D1554" s="18" t="s">
        <v>7</v>
      </c>
      <c r="E1554" s="23" t="s">
        <v>174</v>
      </c>
      <c r="F1554" s="23" t="s">
        <v>174</v>
      </c>
      <c r="G1554" s="99">
        <v>0</v>
      </c>
      <c r="H1554" s="99">
        <v>0</v>
      </c>
      <c r="I1554" s="92" t="s">
        <v>3</v>
      </c>
      <c r="J1554" s="23" t="s">
        <v>1275</v>
      </c>
      <c r="K1554" s="24" t="s">
        <v>3632</v>
      </c>
      <c r="L1554" s="22" t="s">
        <v>4263</v>
      </c>
      <c r="M1554" s="22" t="s">
        <v>4318</v>
      </c>
      <c r="N1554" s="22" t="s">
        <v>2075</v>
      </c>
      <c r="O1554" s="22"/>
      <c r="P1554" s="246" t="s">
        <v>1569</v>
      </c>
      <c r="Q1554" s="191"/>
      <c r="R1554" s="1"/>
      <c r="S1554" s="1" t="str">
        <f t="shared" si="221"/>
        <v/>
      </c>
      <c r="T1554" s="1" t="str">
        <f>IF(ISNA(VLOOKUP(P1554,'NEW XEQM.c'!D:D,1,0)),"--",VLOOKUP(P1554,'NEW XEQM.c'!D:G,3,0))</f>
        <v>--</v>
      </c>
      <c r="U1554" s="1" t="s">
        <v>2075</v>
      </c>
      <c r="W1554" t="e">
        <f t="shared" si="226"/>
        <v>#VALUE!</v>
      </c>
    </row>
    <row r="1555" spans="1:23">
      <c r="A1555" s="16">
        <f t="shared" si="224"/>
        <v>1555</v>
      </c>
      <c r="B1555" s="15">
        <f t="shared" si="225"/>
        <v>1517</v>
      </c>
      <c r="C1555" s="18" t="s">
        <v>3369</v>
      </c>
      <c r="D1555" s="18" t="s">
        <v>7</v>
      </c>
      <c r="E1555" s="23" t="s">
        <v>175</v>
      </c>
      <c r="F1555" s="23" t="s">
        <v>175</v>
      </c>
      <c r="G1555" s="99">
        <v>0</v>
      </c>
      <c r="H1555" s="99">
        <v>0</v>
      </c>
      <c r="I1555" s="92" t="s">
        <v>3</v>
      </c>
      <c r="J1555" s="23" t="s">
        <v>1275</v>
      </c>
      <c r="K1555" s="24" t="s">
        <v>3632</v>
      </c>
      <c r="L1555" s="22" t="s">
        <v>4263</v>
      </c>
      <c r="M1555" s="22" t="s">
        <v>4318</v>
      </c>
      <c r="N1555" s="22" t="s">
        <v>2075</v>
      </c>
      <c r="O1555" s="22"/>
      <c r="P1555" s="246" t="s">
        <v>1570</v>
      </c>
      <c r="Q1555" s="191"/>
      <c r="R1555" s="1"/>
      <c r="S1555" s="1" t="str">
        <f t="shared" si="221"/>
        <v/>
      </c>
      <c r="T1555" s="1" t="str">
        <f>IF(ISNA(VLOOKUP(P1555,'NEW XEQM.c'!D:D,1,0)),"--",VLOOKUP(P1555,'NEW XEQM.c'!D:G,3,0))</f>
        <v>--</v>
      </c>
      <c r="U1555" s="1" t="s">
        <v>2075</v>
      </c>
      <c r="W1555" t="e">
        <f t="shared" si="226"/>
        <v>#VALUE!</v>
      </c>
    </row>
    <row r="1556" spans="1:23">
      <c r="A1556" s="16">
        <f t="shared" si="224"/>
        <v>1556</v>
      </c>
      <c r="B1556" s="15">
        <f t="shared" si="225"/>
        <v>1518</v>
      </c>
      <c r="C1556" s="54" t="s">
        <v>4019</v>
      </c>
      <c r="D1556" s="54" t="s">
        <v>7</v>
      </c>
      <c r="E1556" s="72" t="s">
        <v>1079</v>
      </c>
      <c r="F1556" s="55" t="s">
        <v>3743</v>
      </c>
      <c r="G1556" s="100">
        <v>0</v>
      </c>
      <c r="H1556" s="100">
        <v>0</v>
      </c>
      <c r="I1556" s="92" t="s">
        <v>3</v>
      </c>
      <c r="J1556" s="23" t="s">
        <v>1275</v>
      </c>
      <c r="K1556" s="24" t="s">
        <v>3632</v>
      </c>
      <c r="L1556" s="22" t="s">
        <v>4263</v>
      </c>
      <c r="M1556" s="22" t="s">
        <v>4320</v>
      </c>
      <c r="N1556" s="22" t="s">
        <v>2075</v>
      </c>
      <c r="O1556" s="11"/>
      <c r="P1556" s="246" t="s">
        <v>3849</v>
      </c>
      <c r="Q1556" s="191"/>
      <c r="R1556" s="1"/>
      <c r="S1556" s="1" t="str">
        <f t="shared" si="221"/>
        <v>NOT EQUAL</v>
      </c>
      <c r="T1556" s="1" t="str">
        <f>IF(ISNA(VLOOKUP(P1556,'NEW XEQM.c'!D:D,1,0)),"--",VLOOKUP(P1556,'NEW XEQM.c'!D:G,3,0))</f>
        <v>--</v>
      </c>
      <c r="U1556" s="1" t="s">
        <v>2075</v>
      </c>
      <c r="W1556" t="e">
        <f t="shared" si="226"/>
        <v>#VALUE!</v>
      </c>
    </row>
    <row r="1557" spans="1:23">
      <c r="A1557" s="16">
        <f t="shared" si="224"/>
        <v>1557</v>
      </c>
      <c r="B1557" s="15">
        <f t="shared" si="225"/>
        <v>1519</v>
      </c>
      <c r="C1557" s="18" t="s">
        <v>3370</v>
      </c>
      <c r="D1557" s="18" t="s">
        <v>7</v>
      </c>
      <c r="E1557" s="23" t="s">
        <v>178</v>
      </c>
      <c r="F1557" s="23" t="s">
        <v>178</v>
      </c>
      <c r="G1557" s="99">
        <v>0</v>
      </c>
      <c r="H1557" s="99">
        <v>0</v>
      </c>
      <c r="I1557" s="92" t="s">
        <v>3</v>
      </c>
      <c r="J1557" s="23" t="s">
        <v>1275</v>
      </c>
      <c r="K1557" s="24" t="s">
        <v>3632</v>
      </c>
      <c r="L1557" s="22" t="s">
        <v>4263</v>
      </c>
      <c r="M1557" s="22" t="s">
        <v>4318</v>
      </c>
      <c r="N1557" s="22" t="s">
        <v>2075</v>
      </c>
      <c r="O1557" s="22"/>
      <c r="P1557" s="246" t="s">
        <v>1578</v>
      </c>
      <c r="Q1557" s="191"/>
      <c r="R1557" s="1"/>
      <c r="S1557" s="1" t="str">
        <f t="shared" si="221"/>
        <v/>
      </c>
      <c r="T1557" s="1" t="str">
        <f>IF(ISNA(VLOOKUP(P1557,'NEW XEQM.c'!D:D,1,0)),"--",VLOOKUP(P1557,'NEW XEQM.c'!D:G,3,0))</f>
        <v>--</v>
      </c>
      <c r="U1557" s="1" t="s">
        <v>2457</v>
      </c>
      <c r="W1557" t="e">
        <f t="shared" si="226"/>
        <v>#VALUE!</v>
      </c>
    </row>
    <row r="1558" spans="1:23">
      <c r="A1558" s="16">
        <f t="shared" si="224"/>
        <v>1558</v>
      </c>
      <c r="B1558" s="15">
        <f t="shared" si="225"/>
        <v>1520</v>
      </c>
      <c r="C1558" s="18" t="s">
        <v>4342</v>
      </c>
      <c r="D1558" s="18" t="s">
        <v>7</v>
      </c>
      <c r="E1558" s="23" t="s">
        <v>179</v>
      </c>
      <c r="F1558" s="23" t="s">
        <v>179</v>
      </c>
      <c r="G1558" s="99">
        <v>0</v>
      </c>
      <c r="H1558" s="99">
        <v>0</v>
      </c>
      <c r="I1558" s="92" t="s">
        <v>3</v>
      </c>
      <c r="J1558" s="23" t="s">
        <v>1275</v>
      </c>
      <c r="K1558" s="24" t="s">
        <v>3632</v>
      </c>
      <c r="L1558" s="22" t="s">
        <v>4263</v>
      </c>
      <c r="M1558" s="22" t="s">
        <v>4318</v>
      </c>
      <c r="N1558" s="22" t="s">
        <v>2075</v>
      </c>
      <c r="O1558" s="22"/>
      <c r="P1558" s="246" t="s">
        <v>1579</v>
      </c>
      <c r="Q1558" s="191"/>
      <c r="R1558" s="1"/>
      <c r="S1558" s="1" t="str">
        <f t="shared" si="221"/>
        <v/>
      </c>
      <c r="T1558" s="1" t="str">
        <f>IF(ISNA(VLOOKUP(P1558,'NEW XEQM.c'!D:D,1,0)),"--",VLOOKUP(P1558,'NEW XEQM.c'!D:G,3,0))</f>
        <v>--</v>
      </c>
      <c r="U1558" s="1" t="s">
        <v>2075</v>
      </c>
      <c r="W1558" t="e">
        <f t="shared" si="226"/>
        <v>#VALUE!</v>
      </c>
    </row>
    <row r="1559" spans="1:23">
      <c r="A1559" s="16">
        <f t="shared" si="224"/>
        <v>1559</v>
      </c>
      <c r="B1559" s="15">
        <f t="shared" si="225"/>
        <v>1521</v>
      </c>
      <c r="C1559" s="18" t="s">
        <v>3774</v>
      </c>
      <c r="D1559" s="18" t="s">
        <v>7</v>
      </c>
      <c r="E1559" s="23" t="s">
        <v>1084</v>
      </c>
      <c r="F1559" s="23" t="s">
        <v>1084</v>
      </c>
      <c r="G1559" s="99">
        <v>0</v>
      </c>
      <c r="H1559" s="99">
        <v>0</v>
      </c>
      <c r="I1559" s="92" t="s">
        <v>3</v>
      </c>
      <c r="J1559" s="23" t="s">
        <v>1275</v>
      </c>
      <c r="K1559" s="24" t="s">
        <v>3632</v>
      </c>
      <c r="L1559" s="22" t="s">
        <v>4263</v>
      </c>
      <c r="M1559" s="22" t="s">
        <v>4318</v>
      </c>
      <c r="N1559" s="22" t="s">
        <v>2075</v>
      </c>
      <c r="O1559" s="22"/>
      <c r="P1559" s="246" t="s">
        <v>1588</v>
      </c>
      <c r="Q1559" s="191"/>
      <c r="R1559" s="1"/>
      <c r="S1559" s="1" t="str">
        <f t="shared" si="221"/>
        <v/>
      </c>
      <c r="T1559" s="1" t="str">
        <f>IF(ISNA(VLOOKUP(P1559,'NEW XEQM.c'!D:D,1,0)),"--",VLOOKUP(P1559,'NEW XEQM.c'!D:G,3,0))</f>
        <v>--</v>
      </c>
      <c r="U1559" s="1" t="s">
        <v>2075</v>
      </c>
      <c r="W1559" t="e">
        <f t="shared" si="226"/>
        <v>#VALUE!</v>
      </c>
    </row>
    <row r="1560" spans="1:23">
      <c r="A1560" s="16">
        <f t="shared" si="224"/>
        <v>1560</v>
      </c>
      <c r="B1560" s="15">
        <f t="shared" si="225"/>
        <v>1522</v>
      </c>
      <c r="C1560" s="18" t="s">
        <v>4343</v>
      </c>
      <c r="D1560" s="18" t="s">
        <v>2114</v>
      </c>
      <c r="E1560" s="23" t="s">
        <v>1085</v>
      </c>
      <c r="F1560" s="23" t="s">
        <v>1085</v>
      </c>
      <c r="G1560" s="99">
        <v>0</v>
      </c>
      <c r="H1560" s="99">
        <v>99</v>
      </c>
      <c r="I1560" s="92" t="s">
        <v>3</v>
      </c>
      <c r="J1560" s="23" t="s">
        <v>1275</v>
      </c>
      <c r="K1560" s="24" t="s">
        <v>3632</v>
      </c>
      <c r="L1560" s="22" t="s">
        <v>4263</v>
      </c>
      <c r="M1560" s="22" t="s">
        <v>4323</v>
      </c>
      <c r="N1560" s="22" t="s">
        <v>2075</v>
      </c>
      <c r="O1560" s="22"/>
      <c r="P1560" s="246" t="s">
        <v>1592</v>
      </c>
      <c r="Q1560" s="191"/>
      <c r="R1560" s="1"/>
      <c r="S1560" s="1" t="str">
        <f t="shared" si="221"/>
        <v/>
      </c>
      <c r="T1560" s="1" t="str">
        <f>IF(ISNA(VLOOKUP(P1560,'NEW XEQM.c'!D:D,1,0)),"--",VLOOKUP(P1560,'NEW XEQM.c'!D:G,3,0))</f>
        <v>--</v>
      </c>
      <c r="U1560" s="1" t="s">
        <v>2075</v>
      </c>
      <c r="W1560" t="e">
        <f t="shared" si="226"/>
        <v>#VALUE!</v>
      </c>
    </row>
    <row r="1561" spans="1:23">
      <c r="A1561" s="16">
        <f t="shared" si="224"/>
        <v>1561</v>
      </c>
      <c r="B1561" s="15">
        <f t="shared" si="225"/>
        <v>1523</v>
      </c>
      <c r="C1561" s="18" t="s">
        <v>3351</v>
      </c>
      <c r="D1561" s="18" t="s">
        <v>3933</v>
      </c>
      <c r="E1561" s="23" t="s">
        <v>191</v>
      </c>
      <c r="F1561" s="23" t="s">
        <v>191</v>
      </c>
      <c r="G1561" s="99">
        <v>0</v>
      </c>
      <c r="H1561" s="99">
        <v>0</v>
      </c>
      <c r="I1561" s="130" t="s">
        <v>3</v>
      </c>
      <c r="J1561" s="23" t="s">
        <v>1275</v>
      </c>
      <c r="K1561" s="24" t="s">
        <v>3632</v>
      </c>
      <c r="L1561" s="22" t="s">
        <v>4263</v>
      </c>
      <c r="M1561" s="22" t="s">
        <v>4318</v>
      </c>
      <c r="N1561" s="22" t="s">
        <v>4890</v>
      </c>
      <c r="O1561" s="22"/>
      <c r="P1561" s="246" t="s">
        <v>1595</v>
      </c>
      <c r="Q1561" s="191"/>
      <c r="R1561" s="1"/>
      <c r="S1561" s="1" t="str">
        <f t="shared" si="221"/>
        <v/>
      </c>
      <c r="T1561" s="1" t="str">
        <f>IF(ISNA(VLOOKUP(P1561,'NEW XEQM.c'!D:D,1,0)),"--",VLOOKUP(P1561,'NEW XEQM.c'!D:G,3,0))</f>
        <v>MULPI</v>
      </c>
      <c r="U1561" s="1" t="s">
        <v>2439</v>
      </c>
      <c r="W1561" t="str">
        <f t="shared" si="226"/>
        <v/>
      </c>
    </row>
    <row r="1562" spans="1:23">
      <c r="A1562" s="16">
        <f t="shared" si="224"/>
        <v>1562</v>
      </c>
      <c r="B1562" s="15">
        <f t="shared" si="225"/>
        <v>1524</v>
      </c>
      <c r="C1562" s="18" t="s">
        <v>3371</v>
      </c>
      <c r="D1562" s="18" t="s">
        <v>2114</v>
      </c>
      <c r="E1562" s="23" t="s">
        <v>192</v>
      </c>
      <c r="F1562" s="23" t="s">
        <v>192</v>
      </c>
      <c r="G1562" s="99">
        <v>0</v>
      </c>
      <c r="H1562" s="99">
        <v>99</v>
      </c>
      <c r="I1562" s="92" t="s">
        <v>3</v>
      </c>
      <c r="J1562" s="23" t="s">
        <v>1276</v>
      </c>
      <c r="K1562" s="24" t="s">
        <v>3528</v>
      </c>
      <c r="L1562" s="22" t="s">
        <v>4263</v>
      </c>
      <c r="M1562" s="22" t="s">
        <v>4323</v>
      </c>
      <c r="N1562" s="22" t="s">
        <v>2075</v>
      </c>
      <c r="O1562" s="22"/>
      <c r="P1562" s="246" t="s">
        <v>1596</v>
      </c>
      <c r="Q1562" s="191"/>
      <c r="R1562" s="1"/>
      <c r="S1562" s="1" t="str">
        <f t="shared" si="221"/>
        <v/>
      </c>
      <c r="T1562" s="1" t="str">
        <f>IF(ISNA(VLOOKUP(P1562,'NEW XEQM.c'!D:D,1,0)),"--",VLOOKUP(P1562,'NEW XEQM.c'!D:G,3,0))</f>
        <v>--</v>
      </c>
      <c r="U1562" s="1" t="s">
        <v>2075</v>
      </c>
      <c r="W1562" t="e">
        <f t="shared" si="226"/>
        <v>#VALUE!</v>
      </c>
    </row>
    <row r="1563" spans="1:23">
      <c r="A1563" s="16">
        <f t="shared" si="224"/>
        <v>1563</v>
      </c>
      <c r="B1563" s="15">
        <f t="shared" si="225"/>
        <v>1525</v>
      </c>
      <c r="C1563" t="s">
        <v>4021</v>
      </c>
      <c r="D1563" t="s">
        <v>7</v>
      </c>
      <c r="E1563" s="23" t="s">
        <v>1086</v>
      </c>
      <c r="F1563" s="23" t="s">
        <v>196</v>
      </c>
      <c r="G1563" s="99">
        <v>0</v>
      </c>
      <c r="H1563">
        <v>0</v>
      </c>
      <c r="I1563" t="s">
        <v>3</v>
      </c>
      <c r="J1563" t="s">
        <v>1275</v>
      </c>
      <c r="K1563" t="s">
        <v>4020</v>
      </c>
      <c r="L1563" t="s">
        <v>4263</v>
      </c>
      <c r="M1563" s="22" t="s">
        <v>4320</v>
      </c>
      <c r="N1563" s="22" t="s">
        <v>2075</v>
      </c>
      <c r="O1563" s="22"/>
      <c r="P1563" s="246" t="s">
        <v>1600</v>
      </c>
      <c r="Q1563" s="191"/>
      <c r="R1563" s="1"/>
      <c r="S1563" s="1" t="str">
        <f t="shared" si="221"/>
        <v>NOT EQUAL</v>
      </c>
      <c r="T1563" s="1" t="str">
        <f>IF(ISNA(VLOOKUP(P1563,'NEW XEQM.c'!D:D,1,0)),"--",VLOOKUP(P1563,'NEW XEQM.c'!D:G,3,0))</f>
        <v>--</v>
      </c>
      <c r="U1563" s="1" t="s">
        <v>2075</v>
      </c>
      <c r="W1563" t="e">
        <f t="shared" si="226"/>
        <v>#VALUE!</v>
      </c>
    </row>
    <row r="1564" spans="1:23">
      <c r="A1564" s="16">
        <f t="shared" si="224"/>
        <v>1564</v>
      </c>
      <c r="B1564" s="15">
        <f t="shared" si="225"/>
        <v>1526</v>
      </c>
      <c r="C1564" t="s">
        <v>4022</v>
      </c>
      <c r="D1564" t="s">
        <v>4023</v>
      </c>
      <c r="E1564" s="23" t="s">
        <v>1087</v>
      </c>
      <c r="F1564" s="23" t="s">
        <v>1088</v>
      </c>
      <c r="G1564" s="99">
        <v>0</v>
      </c>
      <c r="H1564" s="99">
        <v>99</v>
      </c>
      <c r="I1564" s="92" t="s">
        <v>3</v>
      </c>
      <c r="J1564" s="23" t="s">
        <v>1276</v>
      </c>
      <c r="K1564" t="s">
        <v>4020</v>
      </c>
      <c r="L1564" t="s">
        <v>4263</v>
      </c>
      <c r="M1564" s="22" t="s">
        <v>4323</v>
      </c>
      <c r="N1564" s="22" t="s">
        <v>2075</v>
      </c>
      <c r="O1564" s="22"/>
      <c r="P1564" s="246" t="s">
        <v>1601</v>
      </c>
      <c r="Q1564" s="191"/>
      <c r="R1564" s="1"/>
      <c r="S1564" s="1" t="str">
        <f t="shared" si="221"/>
        <v>NOT EQUAL</v>
      </c>
      <c r="T1564" s="1" t="str">
        <f>IF(ISNA(VLOOKUP(P1564,'NEW XEQM.c'!D:D,1,0)),"--",VLOOKUP(P1564,'NEW XEQM.c'!D:G,3,0))</f>
        <v>--</v>
      </c>
      <c r="U1564" s="1" t="s">
        <v>2075</v>
      </c>
      <c r="W1564" t="e">
        <f t="shared" si="226"/>
        <v>#VALUE!</v>
      </c>
    </row>
    <row r="1565" spans="1:23">
      <c r="A1565" s="16">
        <f t="shared" si="224"/>
        <v>1565</v>
      </c>
      <c r="B1565" s="15">
        <f t="shared" si="225"/>
        <v>1527</v>
      </c>
      <c r="C1565" t="s">
        <v>4024</v>
      </c>
      <c r="D1565" t="s">
        <v>7</v>
      </c>
      <c r="E1565" s="23" t="s">
        <v>1089</v>
      </c>
      <c r="F1565" s="23" t="s">
        <v>197</v>
      </c>
      <c r="G1565" s="99">
        <v>0</v>
      </c>
      <c r="H1565">
        <v>0</v>
      </c>
      <c r="I1565" t="s">
        <v>3</v>
      </c>
      <c r="J1565" t="s">
        <v>1275</v>
      </c>
      <c r="K1565" t="s">
        <v>4020</v>
      </c>
      <c r="L1565" t="s">
        <v>4263</v>
      </c>
      <c r="M1565" s="22" t="s">
        <v>4318</v>
      </c>
      <c r="N1565" s="22" t="s">
        <v>2075</v>
      </c>
      <c r="O1565" s="22"/>
      <c r="P1565" s="246" t="s">
        <v>1602</v>
      </c>
      <c r="Q1565" s="191"/>
      <c r="R1565" s="1"/>
      <c r="S1565" s="1" t="str">
        <f t="shared" si="221"/>
        <v>NOT EQUAL</v>
      </c>
      <c r="T1565" s="1" t="str">
        <f>IF(ISNA(VLOOKUP(P1565,'NEW XEQM.c'!D:D,1,0)),"--",VLOOKUP(P1565,'NEW XEQM.c'!D:G,3,0))</f>
        <v>--</v>
      </c>
      <c r="U1565" s="1" t="s">
        <v>2075</v>
      </c>
      <c r="W1565" t="e">
        <f t="shared" si="226"/>
        <v>#VALUE!</v>
      </c>
    </row>
    <row r="1566" spans="1:23">
      <c r="A1566" s="16">
        <f t="shared" si="224"/>
        <v>1566</v>
      </c>
      <c r="B1566" s="15">
        <f t="shared" si="225"/>
        <v>1528</v>
      </c>
      <c r="C1566" t="s">
        <v>3355</v>
      </c>
      <c r="D1566" t="s">
        <v>1603</v>
      </c>
      <c r="E1566" s="23" t="s">
        <v>2228</v>
      </c>
      <c r="F1566" s="23" t="s">
        <v>2228</v>
      </c>
      <c r="G1566" s="99">
        <v>0</v>
      </c>
      <c r="H1566">
        <v>0</v>
      </c>
      <c r="I1566" t="s">
        <v>3</v>
      </c>
      <c r="J1566" t="s">
        <v>1275</v>
      </c>
      <c r="K1566" t="s">
        <v>4020</v>
      </c>
      <c r="L1566" t="s">
        <v>4263</v>
      </c>
      <c r="M1566" s="22" t="s">
        <v>4318</v>
      </c>
      <c r="N1566" s="22" t="s">
        <v>2075</v>
      </c>
      <c r="O1566" s="22"/>
      <c r="P1566" s="246" t="s">
        <v>1603</v>
      </c>
      <c r="Q1566" s="191"/>
      <c r="R1566" s="1"/>
      <c r="S1566" s="1" t="str">
        <f t="shared" si="221"/>
        <v/>
      </c>
      <c r="T1566" s="1" t="str">
        <f>IF(ISNA(VLOOKUP(P1566,'NEW XEQM.c'!D:D,1,0)),"--",VLOOKUP(P1566,'NEW XEQM.c'!D:G,3,0))</f>
        <v>MDY</v>
      </c>
      <c r="U1566" s="1" t="s">
        <v>2075</v>
      </c>
      <c r="W1566" t="e">
        <f t="shared" si="226"/>
        <v>#VALUE!</v>
      </c>
    </row>
    <row r="1567" spans="1:23">
      <c r="A1567" s="16">
        <f t="shared" si="224"/>
        <v>1567</v>
      </c>
      <c r="B1567" s="15">
        <f t="shared" si="225"/>
        <v>1529</v>
      </c>
      <c r="C1567" t="s">
        <v>4025</v>
      </c>
      <c r="D1567" t="s">
        <v>7</v>
      </c>
      <c r="E1567" s="23" t="s">
        <v>1090</v>
      </c>
      <c r="F1567" s="23" t="s">
        <v>82</v>
      </c>
      <c r="G1567" s="99">
        <v>0</v>
      </c>
      <c r="H1567">
        <v>0</v>
      </c>
      <c r="I1567" t="s">
        <v>3</v>
      </c>
      <c r="J1567" t="s">
        <v>1276</v>
      </c>
      <c r="K1567" t="s">
        <v>4020</v>
      </c>
      <c r="L1567" t="s">
        <v>4263</v>
      </c>
      <c r="M1567" s="22" t="s">
        <v>4320</v>
      </c>
      <c r="N1567" s="22" t="s">
        <v>2075</v>
      </c>
      <c r="O1567" s="22"/>
      <c r="P1567" s="246" t="s">
        <v>1604</v>
      </c>
      <c r="Q1567" s="191"/>
      <c r="R1567" s="1"/>
      <c r="S1567" s="1" t="str">
        <f t="shared" si="221"/>
        <v>NOT EQUAL</v>
      </c>
      <c r="T1567" s="1" t="str">
        <f>IF(ISNA(VLOOKUP(P1567,'NEW XEQM.c'!D:D,1,0)),"--",VLOOKUP(P1567,'NEW XEQM.c'!D:G,3,0))</f>
        <v>--</v>
      </c>
      <c r="U1567" s="1" t="s">
        <v>2075</v>
      </c>
      <c r="W1567" t="e">
        <f t="shared" si="226"/>
        <v>#VALUE!</v>
      </c>
    </row>
    <row r="1568" spans="1:23">
      <c r="A1568" s="16">
        <f t="shared" si="224"/>
        <v>1568</v>
      </c>
      <c r="B1568" s="15">
        <f t="shared" si="225"/>
        <v>1530</v>
      </c>
      <c r="C1568" t="s">
        <v>4025</v>
      </c>
      <c r="D1568" t="s">
        <v>2114</v>
      </c>
      <c r="E1568" s="23" t="s">
        <v>1091</v>
      </c>
      <c r="F1568" s="23" t="s">
        <v>198</v>
      </c>
      <c r="G1568" s="99">
        <v>0</v>
      </c>
      <c r="H1568">
        <v>99</v>
      </c>
      <c r="I1568" t="s">
        <v>3</v>
      </c>
      <c r="J1568" t="s">
        <v>1276</v>
      </c>
      <c r="K1568" t="s">
        <v>4020</v>
      </c>
      <c r="L1568" t="s">
        <v>4263</v>
      </c>
      <c r="M1568" s="22" t="s">
        <v>4320</v>
      </c>
      <c r="N1568" s="22" t="s">
        <v>2075</v>
      </c>
      <c r="O1568" s="22"/>
      <c r="P1568" s="246" t="s">
        <v>2351</v>
      </c>
      <c r="Q1568" s="191"/>
      <c r="R1568" s="1"/>
      <c r="S1568" s="1" t="str">
        <f t="shared" si="221"/>
        <v>NOT EQUAL</v>
      </c>
      <c r="T1568" s="1" t="str">
        <f>IF(ISNA(VLOOKUP(P1568,'NEW XEQM.c'!D:D,1,0)),"--",VLOOKUP(P1568,'NEW XEQM.c'!D:G,3,0))</f>
        <v>--</v>
      </c>
      <c r="U1568" s="1" t="s">
        <v>2075</v>
      </c>
      <c r="W1568" t="e">
        <f t="shared" si="226"/>
        <v>#VALUE!</v>
      </c>
    </row>
    <row r="1569" spans="1:23">
      <c r="A1569" s="16">
        <f t="shared" si="224"/>
        <v>1569</v>
      </c>
      <c r="B1569" s="15">
        <f t="shared" si="225"/>
        <v>1531</v>
      </c>
      <c r="C1569" t="s">
        <v>4026</v>
      </c>
      <c r="D1569" t="s">
        <v>7</v>
      </c>
      <c r="E1569" s="23" t="s">
        <v>1093</v>
      </c>
      <c r="F1569" s="23" t="s">
        <v>1094</v>
      </c>
      <c r="G1569" s="99">
        <v>0</v>
      </c>
      <c r="H1569">
        <v>0</v>
      </c>
      <c r="I1569" t="s">
        <v>3</v>
      </c>
      <c r="J1569" t="s">
        <v>1275</v>
      </c>
      <c r="K1569" t="s">
        <v>4020</v>
      </c>
      <c r="L1569" t="s">
        <v>4263</v>
      </c>
      <c r="M1569" s="22" t="s">
        <v>4318</v>
      </c>
      <c r="N1569" s="22" t="s">
        <v>2075</v>
      </c>
      <c r="O1569" s="22"/>
      <c r="P1569" s="246" t="s">
        <v>1605</v>
      </c>
      <c r="Q1569" s="191"/>
      <c r="R1569" s="1"/>
      <c r="S1569" s="1" t="str">
        <f t="shared" si="221"/>
        <v>NOT EQUAL</v>
      </c>
      <c r="T1569" s="1" t="str">
        <f>IF(ISNA(VLOOKUP(P1569,'NEW XEQM.c'!D:D,1,0)),"--",VLOOKUP(P1569,'NEW XEQM.c'!D:G,3,0))</f>
        <v>--</v>
      </c>
      <c r="U1569" s="1" t="s">
        <v>2075</v>
      </c>
      <c r="W1569" t="e">
        <f t="shared" si="226"/>
        <v>#VALUE!</v>
      </c>
    </row>
    <row r="1570" spans="1:23">
      <c r="A1570" s="16">
        <f t="shared" si="224"/>
        <v>1570</v>
      </c>
      <c r="B1570" s="15">
        <f t="shared" si="225"/>
        <v>1532</v>
      </c>
      <c r="C1570" t="s">
        <v>4027</v>
      </c>
      <c r="D1570" t="s">
        <v>7</v>
      </c>
      <c r="E1570" s="23" t="s">
        <v>1095</v>
      </c>
      <c r="F1570" s="23" t="s">
        <v>199</v>
      </c>
      <c r="G1570" s="99">
        <v>0</v>
      </c>
      <c r="H1570">
        <v>0</v>
      </c>
      <c r="I1570" t="s">
        <v>3</v>
      </c>
      <c r="J1570" t="s">
        <v>1275</v>
      </c>
      <c r="K1570" t="s">
        <v>4020</v>
      </c>
      <c r="L1570" t="s">
        <v>4263</v>
      </c>
      <c r="M1570" s="22" t="s">
        <v>4320</v>
      </c>
      <c r="N1570" s="22" t="s">
        <v>2075</v>
      </c>
      <c r="O1570" s="22"/>
      <c r="P1570" s="246" t="s">
        <v>1606</v>
      </c>
      <c r="Q1570" s="191"/>
      <c r="R1570" s="1"/>
      <c r="S1570" s="1" t="str">
        <f t="shared" ref="S1570:S1633" si="227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2075</v>
      </c>
      <c r="W1570" t="e">
        <f t="shared" si="226"/>
        <v>#VALUE!</v>
      </c>
    </row>
    <row r="1571" spans="1:23">
      <c r="A1571" s="16">
        <f t="shared" si="224"/>
        <v>1571</v>
      </c>
      <c r="B1571" s="15">
        <f t="shared" si="225"/>
        <v>1533</v>
      </c>
      <c r="C1571" t="s">
        <v>4028</v>
      </c>
      <c r="D1571" t="s">
        <v>4029</v>
      </c>
      <c r="E1571" s="23" t="s">
        <v>1096</v>
      </c>
      <c r="F1571" s="23" t="s">
        <v>200</v>
      </c>
      <c r="G1571" s="99">
        <v>0</v>
      </c>
      <c r="H1571">
        <v>0</v>
      </c>
      <c r="I1571" t="s">
        <v>3</v>
      </c>
      <c r="J1571" t="s">
        <v>1276</v>
      </c>
      <c r="K1571" t="s">
        <v>3528</v>
      </c>
      <c r="L1571" t="s">
        <v>4263</v>
      </c>
      <c r="M1571" s="22" t="s">
        <v>4320</v>
      </c>
      <c r="N1571" s="22" t="s">
        <v>2075</v>
      </c>
      <c r="O1571" s="22"/>
      <c r="P1571" s="246" t="s">
        <v>1607</v>
      </c>
      <c r="Q1571" s="191"/>
      <c r="R1571" s="1"/>
      <c r="S1571" s="1" t="str">
        <f t="shared" si="227"/>
        <v>NOT EQUAL</v>
      </c>
      <c r="T1571" s="1" t="str">
        <f>IF(ISNA(VLOOKUP(P1571,'NEW XEQM.c'!D:D,1,0)),"--",VLOOKUP(P1571,'NEW XEQM.c'!D:G,3,0))</f>
        <v>--</v>
      </c>
      <c r="U1571" s="1" t="s">
        <v>2075</v>
      </c>
      <c r="W1571" t="e">
        <f t="shared" si="226"/>
        <v>#VALUE!</v>
      </c>
    </row>
    <row r="1572" spans="1:23">
      <c r="A1572" s="16">
        <f t="shared" si="224"/>
        <v>1572</v>
      </c>
      <c r="B1572" s="15">
        <f t="shared" si="225"/>
        <v>1534</v>
      </c>
      <c r="C1572" t="s">
        <v>4030</v>
      </c>
      <c r="D1572" t="s">
        <v>7</v>
      </c>
      <c r="E1572" s="23" t="s">
        <v>1097</v>
      </c>
      <c r="F1572" s="23" t="s">
        <v>201</v>
      </c>
      <c r="G1572" s="99">
        <v>0</v>
      </c>
      <c r="H1572">
        <v>0</v>
      </c>
      <c r="I1572" t="s">
        <v>3</v>
      </c>
      <c r="J1572" t="s">
        <v>1275</v>
      </c>
      <c r="K1572" t="s">
        <v>4020</v>
      </c>
      <c r="L1572" t="s">
        <v>4263</v>
      </c>
      <c r="M1572" s="22" t="s">
        <v>4320</v>
      </c>
      <c r="N1572" s="22" t="s">
        <v>2075</v>
      </c>
      <c r="O1572" s="22"/>
      <c r="P1572" s="246" t="s">
        <v>1608</v>
      </c>
      <c r="Q1572" s="191"/>
      <c r="R1572" s="1"/>
      <c r="S1572" s="1" t="str">
        <f t="shared" si="227"/>
        <v>NOT EQUAL</v>
      </c>
      <c r="T1572" s="1" t="str">
        <f>IF(ISNA(VLOOKUP(P1572,'NEW XEQM.c'!D:D,1,0)),"--",VLOOKUP(P1572,'NEW XEQM.c'!D:G,3,0))</f>
        <v>--</v>
      </c>
      <c r="U1572" s="1" t="s">
        <v>2075</v>
      </c>
      <c r="W1572" t="e">
        <f t="shared" si="226"/>
        <v>#VALUE!</v>
      </c>
    </row>
    <row r="1573" spans="1:23">
      <c r="A1573" s="16">
        <f t="shared" si="224"/>
        <v>1573</v>
      </c>
      <c r="B1573" s="15">
        <f t="shared" si="225"/>
        <v>1535</v>
      </c>
      <c r="C1573" t="s">
        <v>4031</v>
      </c>
      <c r="D1573" t="s">
        <v>7</v>
      </c>
      <c r="E1573" s="23" t="s">
        <v>202</v>
      </c>
      <c r="F1573" s="23" t="s">
        <v>202</v>
      </c>
      <c r="G1573" s="99">
        <v>0</v>
      </c>
      <c r="H1573">
        <v>0</v>
      </c>
      <c r="I1573" t="s">
        <v>3</v>
      </c>
      <c r="J1573" t="s">
        <v>1275</v>
      </c>
      <c r="K1573" t="s">
        <v>4020</v>
      </c>
      <c r="L1573" t="s">
        <v>4263</v>
      </c>
      <c r="M1573" s="22" t="s">
        <v>4318</v>
      </c>
      <c r="N1573" s="22" t="s">
        <v>2075</v>
      </c>
      <c r="O1573" s="22"/>
      <c r="P1573" s="246" t="s">
        <v>1609</v>
      </c>
      <c r="Q1573" s="191"/>
      <c r="R1573" s="1"/>
      <c r="S1573" s="1" t="str">
        <f t="shared" si="227"/>
        <v/>
      </c>
      <c r="T1573" s="1" t="str">
        <f>IF(ISNA(VLOOKUP(P1573,'NEW XEQM.c'!D:D,1,0)),"--",VLOOKUP(P1573,'NEW XEQM.c'!D:G,3,0))</f>
        <v>--</v>
      </c>
      <c r="U1573" s="1" t="s">
        <v>2075</v>
      </c>
      <c r="W1573" t="e">
        <f t="shared" si="226"/>
        <v>#VALUE!</v>
      </c>
    </row>
    <row r="1574" spans="1:23">
      <c r="A1574" s="16">
        <f t="shared" si="224"/>
        <v>1574</v>
      </c>
      <c r="B1574" s="15">
        <f t="shared" si="225"/>
        <v>1536</v>
      </c>
      <c r="C1574" t="s">
        <v>4032</v>
      </c>
      <c r="D1574" t="s">
        <v>7</v>
      </c>
      <c r="E1574" s="23" t="s">
        <v>1098</v>
      </c>
      <c r="F1574" s="23" t="s">
        <v>83</v>
      </c>
      <c r="G1574" s="99">
        <v>0</v>
      </c>
      <c r="H1574">
        <v>0</v>
      </c>
      <c r="I1574" t="s">
        <v>3</v>
      </c>
      <c r="J1574" t="s">
        <v>1275</v>
      </c>
      <c r="K1574" t="s">
        <v>4020</v>
      </c>
      <c r="L1574" t="s">
        <v>4263</v>
      </c>
      <c r="M1574" s="22" t="s">
        <v>4318</v>
      </c>
      <c r="N1574" s="22" t="s">
        <v>2075</v>
      </c>
      <c r="O1574" s="22"/>
      <c r="P1574" s="246" t="s">
        <v>1610</v>
      </c>
      <c r="Q1574" s="191"/>
      <c r="R1574" s="1"/>
      <c r="S1574" s="1" t="str">
        <f t="shared" si="227"/>
        <v>NOT EQUAL</v>
      </c>
      <c r="T1574" s="1" t="str">
        <f>IF(ISNA(VLOOKUP(P1574,'NEW XEQM.c'!D:D,1,0)),"--",VLOOKUP(P1574,'NEW XEQM.c'!D:G,3,0))</f>
        <v>M.NEW</v>
      </c>
      <c r="U1574" s="1" t="s">
        <v>2075</v>
      </c>
      <c r="W1574" t="e">
        <f t="shared" si="226"/>
        <v>#VALUE!</v>
      </c>
    </row>
    <row r="1575" spans="1:23">
      <c r="A1575" s="16">
        <f t="shared" si="224"/>
        <v>1575</v>
      </c>
      <c r="B1575" s="15">
        <f t="shared" si="225"/>
        <v>1537</v>
      </c>
      <c r="C1575" t="s">
        <v>4033</v>
      </c>
      <c r="D1575" t="s">
        <v>7</v>
      </c>
      <c r="E1575" s="23" t="s">
        <v>1099</v>
      </c>
      <c r="F1575" s="23" t="s">
        <v>1100</v>
      </c>
      <c r="G1575" s="99">
        <v>0</v>
      </c>
      <c r="H1575">
        <v>0</v>
      </c>
      <c r="I1575" t="s">
        <v>3</v>
      </c>
      <c r="J1575" t="s">
        <v>1275</v>
      </c>
      <c r="K1575" t="s">
        <v>4020</v>
      </c>
      <c r="L1575" t="s">
        <v>4263</v>
      </c>
      <c r="M1575" s="22" t="s">
        <v>4320</v>
      </c>
      <c r="N1575" s="22" t="s">
        <v>2075</v>
      </c>
      <c r="O1575" s="22"/>
      <c r="P1575" s="246" t="s">
        <v>1611</v>
      </c>
      <c r="Q1575" s="191"/>
      <c r="R1575" s="1"/>
      <c r="S1575" s="1" t="str">
        <f t="shared" si="227"/>
        <v>NOT EQUAL</v>
      </c>
      <c r="T1575" s="1" t="str">
        <f>IF(ISNA(VLOOKUP(P1575,'NEW XEQM.c'!D:D,1,0)),"--",VLOOKUP(P1575,'NEW XEQM.c'!D:G,3,0))</f>
        <v>--</v>
      </c>
      <c r="U1575" s="1" t="s">
        <v>2075</v>
      </c>
      <c r="W1575" t="e">
        <f t="shared" si="226"/>
        <v>#VALUE!</v>
      </c>
    </row>
    <row r="1576" spans="1:23">
      <c r="A1576" s="16">
        <f t="shared" si="224"/>
        <v>1576</v>
      </c>
      <c r="B1576" s="15">
        <f t="shared" si="225"/>
        <v>1538</v>
      </c>
      <c r="C1576" t="s">
        <v>4034</v>
      </c>
      <c r="D1576" t="s">
        <v>7</v>
      </c>
      <c r="E1576" s="23" t="s">
        <v>1101</v>
      </c>
      <c r="F1576" s="23" t="s">
        <v>1102</v>
      </c>
      <c r="G1576" s="99">
        <v>0</v>
      </c>
      <c r="H1576">
        <v>0</v>
      </c>
      <c r="I1576" t="s">
        <v>3</v>
      </c>
      <c r="J1576" t="s">
        <v>1275</v>
      </c>
      <c r="K1576" t="s">
        <v>4020</v>
      </c>
      <c r="L1576" t="s">
        <v>4263</v>
      </c>
      <c r="M1576" s="22" t="s">
        <v>4318</v>
      </c>
      <c r="N1576" s="22" t="s">
        <v>2075</v>
      </c>
      <c r="O1576" s="22"/>
      <c r="P1576" s="246" t="s">
        <v>1612</v>
      </c>
      <c r="Q1576" s="191"/>
      <c r="R1576" s="1"/>
      <c r="S1576" s="1" t="str">
        <f t="shared" si="227"/>
        <v>NOT EQUAL</v>
      </c>
      <c r="T1576" s="1" t="str">
        <f>IF(ISNA(VLOOKUP(P1576,'NEW XEQM.c'!D:D,1,0)),"--",VLOOKUP(P1576,'NEW XEQM.c'!D:G,3,0))</f>
        <v>--</v>
      </c>
      <c r="U1576" s="1" t="s">
        <v>2075</v>
      </c>
      <c r="W1576" t="e">
        <f t="shared" si="226"/>
        <v>#VALUE!</v>
      </c>
    </row>
    <row r="1577" spans="1:23">
      <c r="A1577" s="16">
        <f t="shared" si="224"/>
        <v>1577</v>
      </c>
      <c r="B1577" s="15">
        <f t="shared" si="225"/>
        <v>1539</v>
      </c>
      <c r="C1577" t="s">
        <v>4035</v>
      </c>
      <c r="D1577" t="s">
        <v>7</v>
      </c>
      <c r="E1577" s="23" t="s">
        <v>6166</v>
      </c>
      <c r="F1577" s="23" t="s">
        <v>6163</v>
      </c>
      <c r="G1577" s="99">
        <v>0</v>
      </c>
      <c r="H1577">
        <v>0</v>
      </c>
      <c r="I1577" t="s">
        <v>3</v>
      </c>
      <c r="J1577" t="s">
        <v>1275</v>
      </c>
      <c r="K1577" t="s">
        <v>4020</v>
      </c>
      <c r="L1577" t="s">
        <v>4263</v>
      </c>
      <c r="M1577" s="22" t="s">
        <v>4318</v>
      </c>
      <c r="N1577" s="22" t="s">
        <v>2075</v>
      </c>
      <c r="O1577" s="22"/>
      <c r="P1577" s="246" t="s">
        <v>2353</v>
      </c>
      <c r="Q1577" s="191"/>
      <c r="R1577" s="1"/>
      <c r="S1577" s="1" t="str">
        <f t="shared" si="227"/>
        <v>NOT EQUAL</v>
      </c>
      <c r="T1577" s="1" t="str">
        <f>IF(ISNA(VLOOKUP(P1577,'NEW XEQM.c'!D:D,1,0)),"--",VLOOKUP(P1577,'NEW XEQM.c'!D:G,3,0))</f>
        <v>--</v>
      </c>
      <c r="U1577" s="1" t="s">
        <v>2075</v>
      </c>
      <c r="W1577" t="str">
        <f t="shared" si="226"/>
        <v>M.R STD_RIGHT_OVER_LEFT_ARROW R</v>
      </c>
    </row>
    <row r="1578" spans="1:23">
      <c r="A1578" s="16">
        <f t="shared" si="224"/>
        <v>1578</v>
      </c>
      <c r="B1578" s="15">
        <f t="shared" si="225"/>
        <v>1540</v>
      </c>
      <c r="C1578" t="s">
        <v>3260</v>
      </c>
      <c r="D1578" t="s">
        <v>7</v>
      </c>
      <c r="E1578" s="23" t="s">
        <v>2532</v>
      </c>
      <c r="F1578" s="23" t="s">
        <v>2532</v>
      </c>
      <c r="G1578" s="44">
        <v>0</v>
      </c>
      <c r="H1578" s="99">
        <v>0</v>
      </c>
      <c r="I1578" t="s">
        <v>3</v>
      </c>
      <c r="J1578" t="s">
        <v>1275</v>
      </c>
      <c r="K1578" t="s">
        <v>4020</v>
      </c>
      <c r="L1578" t="s">
        <v>4264</v>
      </c>
      <c r="M1578" s="22" t="s">
        <v>4318</v>
      </c>
      <c r="N1578" s="22" t="s">
        <v>2075</v>
      </c>
      <c r="O1578" s="22"/>
      <c r="P1578" s="246" t="s">
        <v>2533</v>
      </c>
      <c r="Q1578" s="191"/>
      <c r="R1578" s="1"/>
      <c r="S1578" s="1" t="str">
        <f t="shared" si="227"/>
        <v/>
      </c>
      <c r="T1578" s="1" t="str">
        <f>IF(ISNA(VLOOKUP(P1578,'NEW XEQM.c'!D:D,1,0)),"--",VLOOKUP(P1578,'NEW XEQM.c'!D:G,3,0))</f>
        <v>SINCPI</v>
      </c>
      <c r="U1578" s="1" t="s">
        <v>2439</v>
      </c>
      <c r="W1578" t="str">
        <f t="shared" si="226"/>
        <v/>
      </c>
    </row>
    <row r="1579" spans="1:23">
      <c r="A1579" s="16">
        <f t="shared" si="224"/>
        <v>1579</v>
      </c>
      <c r="B1579" s="15">
        <f t="shared" si="225"/>
        <v>1541</v>
      </c>
      <c r="C1579" t="s">
        <v>4028</v>
      </c>
      <c r="D1579" t="s">
        <v>4036</v>
      </c>
      <c r="E1579" s="23" t="s">
        <v>1103</v>
      </c>
      <c r="F1579" s="23" t="s">
        <v>205</v>
      </c>
      <c r="G1579" s="99">
        <v>0</v>
      </c>
      <c r="H1579">
        <v>0</v>
      </c>
      <c r="I1579" t="s">
        <v>3</v>
      </c>
      <c r="J1579" t="s">
        <v>1276</v>
      </c>
      <c r="K1579" t="s">
        <v>3528</v>
      </c>
      <c r="L1579" t="s">
        <v>4263</v>
      </c>
      <c r="M1579" s="22" t="s">
        <v>4320</v>
      </c>
      <c r="N1579" s="22" t="s">
        <v>2075</v>
      </c>
      <c r="O1579" s="22"/>
      <c r="P1579" s="246" t="s">
        <v>1614</v>
      </c>
      <c r="Q1579" s="191"/>
      <c r="R1579" s="1"/>
      <c r="S1579" s="1" t="str">
        <f t="shared" si="227"/>
        <v>NOT EQUAL</v>
      </c>
      <c r="T1579" s="1" t="str">
        <f>IF(ISNA(VLOOKUP(P1579,'NEW XEQM.c'!D:D,1,0)),"--",VLOOKUP(P1579,'NEW XEQM.c'!D:G,3,0))</f>
        <v>--</v>
      </c>
      <c r="U1579" s="1" t="s">
        <v>2075</v>
      </c>
      <c r="W1579" t="e">
        <f t="shared" si="226"/>
        <v>#VALUE!</v>
      </c>
    </row>
    <row r="1580" spans="1:23">
      <c r="A1580" s="16">
        <f t="shared" si="224"/>
        <v>1580</v>
      </c>
      <c r="B1580" s="15">
        <f t="shared" si="225"/>
        <v>1542</v>
      </c>
      <c r="C1580" s="18" t="s">
        <v>3371</v>
      </c>
      <c r="D1580" s="18" t="s">
        <v>7</v>
      </c>
      <c r="E1580" s="23" t="s">
        <v>1106</v>
      </c>
      <c r="F1580" s="23" t="s">
        <v>1106</v>
      </c>
      <c r="G1580" s="99">
        <v>0</v>
      </c>
      <c r="H1580" s="99">
        <v>0</v>
      </c>
      <c r="I1580" s="92" t="s">
        <v>3</v>
      </c>
      <c r="J1580" s="23" t="s">
        <v>1275</v>
      </c>
      <c r="K1580" s="24" t="s">
        <v>3632</v>
      </c>
      <c r="L1580" s="22" t="s">
        <v>4263</v>
      </c>
      <c r="M1580" s="22" t="s">
        <v>4318</v>
      </c>
      <c r="N1580" s="22" t="s">
        <v>2075</v>
      </c>
      <c r="O1580" s="22"/>
      <c r="P1580" s="246" t="s">
        <v>1635</v>
      </c>
      <c r="Q1580" s="191"/>
      <c r="R1580" s="1"/>
      <c r="S1580" s="1" t="str">
        <f t="shared" si="227"/>
        <v/>
      </c>
      <c r="T1580" s="1" t="str">
        <f>IF(ISNA(VLOOKUP(P1580,'NEW XEQM.c'!D:D,1,0)),"--",VLOOKUP(P1580,'NEW XEQM.c'!D:G,3,0))</f>
        <v>--</v>
      </c>
      <c r="U1580" s="1" t="s">
        <v>2075</v>
      </c>
      <c r="W1580" t="e">
        <f t="shared" si="226"/>
        <v>#VALUE!</v>
      </c>
    </row>
    <row r="1581" spans="1:23">
      <c r="A1581" s="16">
        <f t="shared" si="224"/>
        <v>1581</v>
      </c>
      <c r="B1581" s="15">
        <f t="shared" si="225"/>
        <v>1543</v>
      </c>
      <c r="C1581" s="18" t="s">
        <v>3372</v>
      </c>
      <c r="D1581" s="18" t="s">
        <v>7</v>
      </c>
      <c r="E1581" s="23" t="s">
        <v>1112</v>
      </c>
      <c r="F1581" s="23" t="s">
        <v>1112</v>
      </c>
      <c r="G1581" s="99">
        <v>0</v>
      </c>
      <c r="H1581" s="99">
        <v>0</v>
      </c>
      <c r="I1581" s="92" t="s">
        <v>3</v>
      </c>
      <c r="J1581" s="23" t="s">
        <v>1275</v>
      </c>
      <c r="K1581" s="24" t="s">
        <v>3528</v>
      </c>
      <c r="L1581" s="22" t="s">
        <v>4263</v>
      </c>
      <c r="M1581" s="22" t="s">
        <v>4318</v>
      </c>
      <c r="N1581" s="22" t="s">
        <v>2075</v>
      </c>
      <c r="O1581" s="22"/>
      <c r="P1581" s="246" t="s">
        <v>1646</v>
      </c>
      <c r="Q1581" s="191"/>
      <c r="R1581" s="1"/>
      <c r="S1581" s="1" t="str">
        <f t="shared" si="227"/>
        <v/>
      </c>
      <c r="T1581" s="1" t="str">
        <f>IF(ISNA(VLOOKUP(P1581,'NEW XEQM.c'!D:D,1,0)),"--",VLOOKUP(P1581,'NEW XEQM.c'!D:G,3,0))</f>
        <v>--</v>
      </c>
      <c r="U1581" s="1" t="s">
        <v>2075</v>
      </c>
      <c r="W1581" t="e">
        <f t="shared" si="226"/>
        <v>#VALUE!</v>
      </c>
    </row>
    <row r="1582" spans="1:23">
      <c r="A1582" s="16">
        <f t="shared" si="224"/>
        <v>1582</v>
      </c>
      <c r="B1582" s="15">
        <f t="shared" si="225"/>
        <v>1544</v>
      </c>
      <c r="C1582" s="63" t="s">
        <v>3187</v>
      </c>
      <c r="D1582" s="63" t="s">
        <v>7</v>
      </c>
      <c r="E1582" s="64" t="s">
        <v>1006</v>
      </c>
      <c r="F1582" s="64" t="s">
        <v>1006</v>
      </c>
      <c r="G1582" s="62">
        <v>0</v>
      </c>
      <c r="H1582" s="62">
        <v>0</v>
      </c>
      <c r="I1582" s="92" t="s">
        <v>3</v>
      </c>
      <c r="J1582" s="23" t="s">
        <v>1275</v>
      </c>
      <c r="K1582" s="65" t="s">
        <v>3632</v>
      </c>
      <c r="L1582" s="66" t="s">
        <v>4263</v>
      </c>
      <c r="M1582" s="22" t="s">
        <v>4318</v>
      </c>
      <c r="N1582" s="22" t="s">
        <v>2075</v>
      </c>
      <c r="O1582" s="66"/>
      <c r="P1582" s="246" t="s">
        <v>1395</v>
      </c>
      <c r="Q1582" s="191"/>
      <c r="R1582" s="1"/>
      <c r="S1582" s="1" t="str">
        <f t="shared" si="227"/>
        <v/>
      </c>
      <c r="T1582" s="1" t="str">
        <f>IF(ISNA(VLOOKUP(P1582,'NEW XEQM.c'!D:D,1,0)),"--",VLOOKUP(P1582,'NEW XEQM.c'!D:G,3,0))</f>
        <v>--</v>
      </c>
      <c r="U1582" s="237" t="s">
        <v>2453</v>
      </c>
      <c r="W1582" t="e">
        <f t="shared" si="226"/>
        <v>#VALUE!</v>
      </c>
    </row>
    <row r="1583" spans="1:23">
      <c r="A1583" s="16">
        <f t="shared" si="224"/>
        <v>1583</v>
      </c>
      <c r="B1583" s="15">
        <f t="shared" si="225"/>
        <v>1545</v>
      </c>
      <c r="C1583" s="63" t="s">
        <v>3198</v>
      </c>
      <c r="D1583" s="63" t="s">
        <v>7</v>
      </c>
      <c r="E1583" s="64" t="s">
        <v>1171</v>
      </c>
      <c r="F1583" s="64" t="s">
        <v>254</v>
      </c>
      <c r="G1583" s="62">
        <v>0</v>
      </c>
      <c r="H1583" s="62">
        <v>99</v>
      </c>
      <c r="I1583" s="92" t="s">
        <v>3</v>
      </c>
      <c r="J1583" s="23" t="s">
        <v>1275</v>
      </c>
      <c r="K1583" s="65" t="s">
        <v>3632</v>
      </c>
      <c r="L1583" s="66" t="s">
        <v>4263</v>
      </c>
      <c r="M1583" s="22" t="s">
        <v>4323</v>
      </c>
      <c r="N1583" s="22" t="s">
        <v>2075</v>
      </c>
      <c r="O1583" s="66"/>
      <c r="P1583" s="246" t="s">
        <v>1777</v>
      </c>
      <c r="Q1583" s="191"/>
      <c r="R1583" s="1"/>
      <c r="S1583" s="1" t="str">
        <f t="shared" si="227"/>
        <v>NOT EQUAL</v>
      </c>
      <c r="T1583" s="1" t="str">
        <f>IF(ISNA(VLOOKUP(P1583,'NEW XEQM.c'!D:D,1,0)),"--",VLOOKUP(P1583,'NEW XEQM.c'!D:G,3,0))</f>
        <v>--</v>
      </c>
      <c r="U1583" s="1" t="s">
        <v>2453</v>
      </c>
      <c r="W1583" t="str">
        <f t="shared" si="226"/>
        <v>STO STD_DOWN_ARROW</v>
      </c>
    </row>
    <row r="1584" spans="1:23">
      <c r="A1584" s="16">
        <f t="shared" si="224"/>
        <v>1584</v>
      </c>
      <c r="B1584" s="15">
        <f t="shared" si="225"/>
        <v>1546</v>
      </c>
      <c r="C1584" s="18" t="s">
        <v>4374</v>
      </c>
      <c r="D1584" s="18" t="s">
        <v>2560</v>
      </c>
      <c r="E1584" s="23" t="s">
        <v>231</v>
      </c>
      <c r="F1584" s="23" t="s">
        <v>231</v>
      </c>
      <c r="G1584" s="99">
        <v>0</v>
      </c>
      <c r="H1584" s="99">
        <v>99</v>
      </c>
      <c r="I1584" s="92" t="s">
        <v>3</v>
      </c>
      <c r="J1584" s="23" t="s">
        <v>1275</v>
      </c>
      <c r="K1584" s="24" t="s">
        <v>3632</v>
      </c>
      <c r="L1584" s="22" t="s">
        <v>4263</v>
      </c>
      <c r="M1584" s="22" t="s">
        <v>4322</v>
      </c>
      <c r="N1584" s="22" t="s">
        <v>2075</v>
      </c>
      <c r="O1584" s="22"/>
      <c r="P1584" s="246" t="s">
        <v>1658</v>
      </c>
      <c r="Q1584" s="191"/>
      <c r="R1584" s="1"/>
      <c r="S1584" s="1" t="str">
        <f t="shared" si="227"/>
        <v/>
      </c>
      <c r="T1584" s="1" t="str">
        <f>IF(ISNA(VLOOKUP(P1584,'NEW XEQM.c'!D:D,1,0)),"--",VLOOKUP(P1584,'NEW XEQM.c'!D:G,3,0))</f>
        <v>--</v>
      </c>
      <c r="U1584" s="1" t="s">
        <v>2075</v>
      </c>
      <c r="W1584" t="e">
        <f t="shared" si="226"/>
        <v>#VALUE!</v>
      </c>
    </row>
    <row r="1585" spans="1:23">
      <c r="A1585" s="16">
        <f t="shared" si="224"/>
        <v>1585</v>
      </c>
      <c r="B1585" s="15">
        <f t="shared" si="225"/>
        <v>1547</v>
      </c>
      <c r="C1585" s="18" t="s">
        <v>4155</v>
      </c>
      <c r="D1585" s="18" t="s">
        <v>4215</v>
      </c>
      <c r="E1585" s="23" t="s">
        <v>232</v>
      </c>
      <c r="F1585" s="23" t="s">
        <v>232</v>
      </c>
      <c r="G1585" s="99">
        <v>0</v>
      </c>
      <c r="H1585" s="99">
        <v>99</v>
      </c>
      <c r="I1585" s="92" t="s">
        <v>3</v>
      </c>
      <c r="J1585" s="23" t="s">
        <v>1275</v>
      </c>
      <c r="K1585" s="24" t="s">
        <v>3632</v>
      </c>
      <c r="L1585" s="22" t="s">
        <v>4263</v>
      </c>
      <c r="M1585" s="22" t="s">
        <v>4322</v>
      </c>
      <c r="N1585" s="22" t="s">
        <v>2075</v>
      </c>
      <c r="O1585" s="22"/>
      <c r="P1585" s="246" t="s">
        <v>1659</v>
      </c>
      <c r="Q1585" s="191"/>
      <c r="R1585" s="1"/>
      <c r="S1585" s="1" t="str">
        <f t="shared" si="227"/>
        <v/>
      </c>
      <c r="T1585" s="1" t="str">
        <f>IF(ISNA(VLOOKUP(P1585,'NEW XEQM.c'!D:D,1,0)),"--",VLOOKUP(P1585,'NEW XEQM.c'!D:G,3,0))</f>
        <v>--</v>
      </c>
      <c r="U1585" s="1" t="s">
        <v>2075</v>
      </c>
      <c r="W1585" t="e">
        <f t="shared" si="226"/>
        <v>#VALUE!</v>
      </c>
    </row>
    <row r="1586" spans="1:23">
      <c r="A1586" s="16">
        <f t="shared" si="224"/>
        <v>1586</v>
      </c>
      <c r="B1586" s="15">
        <f t="shared" si="225"/>
        <v>1548</v>
      </c>
      <c r="C1586" s="18" t="s">
        <v>4487</v>
      </c>
      <c r="D1586" s="18" t="s">
        <v>7</v>
      </c>
      <c r="E1586" s="23" t="s">
        <v>1117</v>
      </c>
      <c r="F1586" s="23" t="s">
        <v>1117</v>
      </c>
      <c r="G1586" s="99">
        <v>0</v>
      </c>
      <c r="H1586" s="99">
        <v>0</v>
      </c>
      <c r="I1586" s="92" t="s">
        <v>3</v>
      </c>
      <c r="J1586" s="23" t="s">
        <v>1275</v>
      </c>
      <c r="K1586" s="24" t="s">
        <v>3632</v>
      </c>
      <c r="L1586" s="22" t="s">
        <v>4263</v>
      </c>
      <c r="M1586" s="22" t="s">
        <v>4318</v>
      </c>
      <c r="N1586" s="22" t="s">
        <v>2075</v>
      </c>
      <c r="O1586" s="22"/>
      <c r="P1586" s="246" t="s">
        <v>1660</v>
      </c>
      <c r="Q1586" s="191"/>
      <c r="R1586" s="1"/>
      <c r="S1586" s="1" t="str">
        <f t="shared" si="227"/>
        <v/>
      </c>
      <c r="T1586" s="1" t="str">
        <f>IF(ISNA(VLOOKUP(P1586,'NEW XEQM.c'!D:D,1,0)),"--",VLOOKUP(P1586,'NEW XEQM.c'!D:G,3,0))</f>
        <v>--</v>
      </c>
      <c r="U1586" s="1" t="s">
        <v>2075</v>
      </c>
      <c r="W1586" t="e">
        <f t="shared" si="226"/>
        <v>#VALUE!</v>
      </c>
    </row>
    <row r="1587" spans="1:23">
      <c r="A1587" s="16">
        <f t="shared" si="224"/>
        <v>1587</v>
      </c>
      <c r="B1587" s="15">
        <f t="shared" si="225"/>
        <v>1549</v>
      </c>
      <c r="C1587" s="103" t="s">
        <v>3929</v>
      </c>
      <c r="D1587" s="110" t="s">
        <v>3944</v>
      </c>
      <c r="E1587" s="109" t="s">
        <v>5008</v>
      </c>
      <c r="F1587" s="109" t="s">
        <v>5008</v>
      </c>
      <c r="G1587" s="104">
        <v>0</v>
      </c>
      <c r="H1587" s="104">
        <v>0</v>
      </c>
      <c r="I1587" s="105" t="s">
        <v>3</v>
      </c>
      <c r="J1587" s="105" t="s">
        <v>1275</v>
      </c>
      <c r="K1587" s="106" t="s">
        <v>3632</v>
      </c>
      <c r="L1587" s="107" t="s">
        <v>4263</v>
      </c>
      <c r="M1587" s="22" t="s">
        <v>4318</v>
      </c>
      <c r="N1587" s="22" t="s">
        <v>2075</v>
      </c>
      <c r="O1587" s="107"/>
      <c r="P1587" s="246" t="s">
        <v>1661</v>
      </c>
      <c r="Q1587" s="191"/>
      <c r="R1587" s="1"/>
      <c r="S1587" s="1" t="str">
        <f t="shared" si="227"/>
        <v/>
      </c>
      <c r="T1587" s="1" t="str">
        <f>IF(ISNA(VLOOKUP(P1587,'NEW XEQM.c'!D:D,1,0)),"--",VLOOKUP(P1587,'NEW XEQM.c'!D:G,3,0))</f>
        <v>PLOT</v>
      </c>
      <c r="U1587" s="1" t="s">
        <v>2456</v>
      </c>
      <c r="W1587" t="e">
        <f t="shared" si="226"/>
        <v>#VALUE!</v>
      </c>
    </row>
    <row r="1588" spans="1:23">
      <c r="A1588" s="16">
        <f t="shared" si="224"/>
        <v>1588</v>
      </c>
      <c r="B1588" s="15">
        <f t="shared" si="225"/>
        <v>1550</v>
      </c>
      <c r="C1588" s="18" t="s">
        <v>3860</v>
      </c>
      <c r="D1588" s="18" t="s">
        <v>7</v>
      </c>
      <c r="E1588" s="23" t="s">
        <v>1119</v>
      </c>
      <c r="F1588" s="23" t="s">
        <v>1119</v>
      </c>
      <c r="G1588" s="99">
        <v>0</v>
      </c>
      <c r="H1588" s="99">
        <v>0</v>
      </c>
      <c r="I1588" s="92" t="s">
        <v>3</v>
      </c>
      <c r="J1588" s="23" t="s">
        <v>1275</v>
      </c>
      <c r="K1588" s="24" t="s">
        <v>3632</v>
      </c>
      <c r="L1588" s="22" t="s">
        <v>4264</v>
      </c>
      <c r="M1588" s="22" t="s">
        <v>4318</v>
      </c>
      <c r="N1588" s="22" t="s">
        <v>2075</v>
      </c>
      <c r="O1588" s="22"/>
      <c r="P1588" s="246" t="s">
        <v>3694</v>
      </c>
      <c r="Q1588" s="191"/>
      <c r="R1588" s="1"/>
      <c r="S1588" s="1" t="str">
        <f t="shared" si="227"/>
        <v/>
      </c>
      <c r="T1588" s="1" t="str">
        <f>IF(ISNA(VLOOKUP(P1588,'NEW XEQM.c'!D:D,1,0)),"--",VLOOKUP(P1588,'NEW XEQM.c'!D:G,3,0))</f>
        <v>--</v>
      </c>
      <c r="U1588" s="1" t="s">
        <v>2075</v>
      </c>
      <c r="W1588" t="str">
        <f t="shared" si="226"/>
        <v>P STD_SUB_n</v>
      </c>
    </row>
    <row r="1589" spans="1:23">
      <c r="A1589" s="16">
        <f t="shared" si="224"/>
        <v>1589</v>
      </c>
      <c r="B1589" s="15">
        <f t="shared" si="225"/>
        <v>1551</v>
      </c>
      <c r="C1589" s="18" t="s">
        <v>4488</v>
      </c>
      <c r="D1589" s="18" t="s">
        <v>7</v>
      </c>
      <c r="E1589" s="23" t="s">
        <v>1120</v>
      </c>
      <c r="F1589" s="23" t="s">
        <v>1120</v>
      </c>
      <c r="G1589" s="99">
        <v>0</v>
      </c>
      <c r="H1589" s="99">
        <v>0</v>
      </c>
      <c r="I1589" s="92" t="s">
        <v>3</v>
      </c>
      <c r="J1589" s="23" t="s">
        <v>1275</v>
      </c>
      <c r="K1589" s="24" t="s">
        <v>3632</v>
      </c>
      <c r="L1589" s="22" t="s">
        <v>4263</v>
      </c>
      <c r="M1589" s="22" t="s">
        <v>4318</v>
      </c>
      <c r="N1589" s="22" t="s">
        <v>2075</v>
      </c>
      <c r="O1589" s="22"/>
      <c r="P1589" s="246" t="s">
        <v>1662</v>
      </c>
      <c r="Q1589" s="191"/>
      <c r="R1589" s="1"/>
      <c r="S1589" s="1" t="str">
        <f t="shared" si="227"/>
        <v/>
      </c>
      <c r="T1589" s="1" t="str">
        <f>IF(ISNA(VLOOKUP(P1589,'NEW XEQM.c'!D:D,1,0)),"--",VLOOKUP(P1589,'NEW XEQM.c'!D:G,3,0))</f>
        <v>--</v>
      </c>
      <c r="U1589" s="1" t="s">
        <v>2075</v>
      </c>
      <c r="W1589" t="e">
        <f t="shared" si="226"/>
        <v>#VALUE!</v>
      </c>
    </row>
    <row r="1590" spans="1:23">
      <c r="A1590" s="16">
        <f t="shared" si="224"/>
        <v>1590</v>
      </c>
      <c r="B1590" s="15">
        <f t="shared" si="225"/>
        <v>1552</v>
      </c>
      <c r="C1590" s="18" t="s">
        <v>3367</v>
      </c>
      <c r="D1590" s="18" t="s">
        <v>2394</v>
      </c>
      <c r="E1590" s="23" t="s">
        <v>2395</v>
      </c>
      <c r="F1590" s="23" t="s">
        <v>2395</v>
      </c>
      <c r="G1590" s="99">
        <v>0</v>
      </c>
      <c r="H1590" s="99">
        <v>0</v>
      </c>
      <c r="I1590" s="92" t="s">
        <v>3</v>
      </c>
      <c r="J1590" s="23" t="s">
        <v>1275</v>
      </c>
      <c r="K1590" s="24" t="s">
        <v>3632</v>
      </c>
      <c r="L1590" s="22" t="s">
        <v>4263</v>
      </c>
      <c r="M1590" s="22" t="s">
        <v>4320</v>
      </c>
      <c r="N1590" s="22" t="s">
        <v>2075</v>
      </c>
      <c r="O1590" s="22"/>
      <c r="P1590" s="246" t="s">
        <v>2396</v>
      </c>
      <c r="Q1590" s="191"/>
      <c r="R1590" s="1"/>
      <c r="S1590" s="1" t="str">
        <f t="shared" si="227"/>
        <v/>
      </c>
      <c r="T1590" s="1" t="str">
        <f>IF(ISNA(VLOOKUP(P1590,'NEW XEQM.c'!D:D,1,0)),"--",VLOOKUP(P1590,'NEW XEQM.c'!D:G,3,0))</f>
        <v>--</v>
      </c>
      <c r="U1590" s="1" t="s">
        <v>2075</v>
      </c>
      <c r="W1590" t="e">
        <f t="shared" si="226"/>
        <v>#VALUE!</v>
      </c>
    </row>
    <row r="1591" spans="1:23">
      <c r="A1591" s="16">
        <f t="shared" si="224"/>
        <v>1591</v>
      </c>
      <c r="B1591" s="15">
        <f t="shared" si="225"/>
        <v>1553</v>
      </c>
      <c r="C1591" s="18" t="s">
        <v>4308</v>
      </c>
      <c r="D1591" s="18" t="s">
        <v>3686</v>
      </c>
      <c r="E1591" s="73" t="s">
        <v>1123</v>
      </c>
      <c r="F1591" s="73" t="s">
        <v>1123</v>
      </c>
      <c r="G1591" s="79">
        <v>0</v>
      </c>
      <c r="H1591" s="79">
        <v>0</v>
      </c>
      <c r="I1591" s="92" t="s">
        <v>3</v>
      </c>
      <c r="J1591" s="23" t="s">
        <v>1275</v>
      </c>
      <c r="K1591" s="24" t="s">
        <v>3632</v>
      </c>
      <c r="L1591" s="22" t="s">
        <v>4263</v>
      </c>
      <c r="M1591" s="22" t="s">
        <v>4318</v>
      </c>
      <c r="N1591" s="22" t="s">
        <v>2075</v>
      </c>
      <c r="O1591" s="22"/>
      <c r="P1591" s="246" t="s">
        <v>1669</v>
      </c>
      <c r="Q1591" s="191"/>
      <c r="R1591" s="1"/>
      <c r="S1591" s="1" t="str">
        <f t="shared" si="227"/>
        <v/>
      </c>
      <c r="T1591" s="1" t="str">
        <f>IF(ISNA(VLOOKUP(P1591,'NEW XEQM.c'!D:D,1,0)),"--",VLOOKUP(P1591,'NEW XEQM.c'!D:G,3,0))</f>
        <v>--</v>
      </c>
      <c r="U1591" s="1" t="s">
        <v>2075</v>
      </c>
      <c r="W1591" t="e">
        <f t="shared" si="226"/>
        <v>#VALUE!</v>
      </c>
    </row>
    <row r="1592" spans="1:23">
      <c r="A1592" s="1">
        <f t="shared" ref="A1592:A1593" si="228">IF(B1592=INT(B1592),ROW(),"")</f>
        <v>1592</v>
      </c>
      <c r="B1592" s="15">
        <f t="shared" ref="B1592:B1593" si="229">IF(AND(MID(C1592,2,1)&lt;&gt;"/",MID(C1592,1,1)="/"),INT(B1591)+1,B1591+0.01)</f>
        <v>1554</v>
      </c>
      <c r="C1592" s="59" t="s">
        <v>3514</v>
      </c>
      <c r="D1592" s="59" t="s">
        <v>7</v>
      </c>
      <c r="E1592" s="130" t="str">
        <f t="shared" ref="E1592:E1593" si="230">CHAR(34)&amp;IF(B1592&lt;10,"000",IF(B1592&lt;100,"00",IF(B1592&lt;1000,"0","")))&amp;$B1592&amp;CHAR(34)</f>
        <v>"1554"</v>
      </c>
      <c r="F1592" s="130" t="str">
        <f t="shared" ref="F1592:F1593" si="231">E1592</f>
        <v>"1554"</v>
      </c>
      <c r="G1592" s="131">
        <v>0</v>
      </c>
      <c r="H1592" s="131">
        <v>0</v>
      </c>
      <c r="I1592" s="130" t="s">
        <v>27</v>
      </c>
      <c r="J1592" s="130" t="s">
        <v>1275</v>
      </c>
      <c r="K1592" s="61" t="s">
        <v>3528</v>
      </c>
      <c r="L1592" t="s">
        <v>4263</v>
      </c>
      <c r="M1592" t="s">
        <v>4320</v>
      </c>
      <c r="N1592" t="s">
        <v>2075</v>
      </c>
      <c r="P1592" s="246" t="str">
        <f t="shared" ref="P1592:P1593" si="232">"ITM_"&amp;IF(B1592&lt;10,"000",IF(B1592&lt;100,"00",IF(B1592&lt;1000,"0","")))&amp;$B1592</f>
        <v>ITM_1554</v>
      </c>
      <c r="Q1592" s="191"/>
      <c r="R1592" s="1"/>
      <c r="S1592" s="1" t="str">
        <f t="shared" ref="S1592:S1593" si="233">IF(E1592=F1592,"","NOT EQUAL")</f>
        <v/>
      </c>
      <c r="T1592" s="1" t="str">
        <f>IF(ISNA(VLOOKUP(P1592,'NEW XEQM.c'!D:D,1,0)),"--",VLOOKUP(P1592,'NEW XEQM.c'!D:G,3,0))</f>
        <v>--</v>
      </c>
      <c r="U1592" s="1" t="s">
        <v>2075</v>
      </c>
      <c r="W1592" t="e">
        <f t="shared" si="226"/>
        <v>#VALUE!</v>
      </c>
    </row>
    <row r="1593" spans="1:23">
      <c r="A1593" s="1">
        <f t="shared" si="228"/>
        <v>1593</v>
      </c>
      <c r="B1593" s="15">
        <f t="shared" si="229"/>
        <v>1555</v>
      </c>
      <c r="C1593" s="59" t="s">
        <v>3514</v>
      </c>
      <c r="D1593" s="59" t="s">
        <v>7</v>
      </c>
      <c r="E1593" s="130" t="str">
        <f t="shared" si="230"/>
        <v>"1555"</v>
      </c>
      <c r="F1593" s="130" t="str">
        <f t="shared" si="231"/>
        <v>"1555"</v>
      </c>
      <c r="G1593" s="131">
        <v>0</v>
      </c>
      <c r="H1593" s="131">
        <v>0</v>
      </c>
      <c r="I1593" s="130" t="s">
        <v>27</v>
      </c>
      <c r="J1593" s="130" t="s">
        <v>1275</v>
      </c>
      <c r="K1593" s="61" t="s">
        <v>3528</v>
      </c>
      <c r="L1593" t="s">
        <v>4263</v>
      </c>
      <c r="M1593" t="s">
        <v>4320</v>
      </c>
      <c r="N1593" t="s">
        <v>2075</v>
      </c>
      <c r="P1593" s="246" t="str">
        <f t="shared" si="232"/>
        <v>ITM_1555</v>
      </c>
      <c r="Q1593" s="191"/>
      <c r="R1593" s="1"/>
      <c r="S1593" s="1" t="str">
        <f t="shared" si="233"/>
        <v/>
      </c>
      <c r="T1593" s="1" t="str">
        <f>IF(ISNA(VLOOKUP(P1593,'NEW XEQM.c'!D:D,1,0)),"--",VLOOKUP(P1593,'NEW XEQM.c'!D:G,3,0))</f>
        <v>--</v>
      </c>
      <c r="U1593" s="1" t="s">
        <v>2075</v>
      </c>
      <c r="W1593" t="e">
        <f t="shared" si="226"/>
        <v>#VALUE!</v>
      </c>
    </row>
    <row r="1594" spans="1:23">
      <c r="A1594" s="16">
        <f t="shared" si="224"/>
        <v>1594</v>
      </c>
      <c r="B1594" s="15">
        <f t="shared" si="225"/>
        <v>1556</v>
      </c>
      <c r="C1594" s="18" t="s">
        <v>4344</v>
      </c>
      <c r="D1594" s="18" t="s">
        <v>2114</v>
      </c>
      <c r="E1594" s="23" t="s">
        <v>241</v>
      </c>
      <c r="F1594" s="23" t="s">
        <v>241</v>
      </c>
      <c r="G1594" s="99">
        <v>0</v>
      </c>
      <c r="H1594" s="99">
        <v>99</v>
      </c>
      <c r="I1594" s="92" t="s">
        <v>3</v>
      </c>
      <c r="J1594" s="23" t="s">
        <v>1275</v>
      </c>
      <c r="K1594" s="24" t="s">
        <v>4082</v>
      </c>
      <c r="L1594" s="22" t="s">
        <v>4263</v>
      </c>
      <c r="M1594" s="22" t="s">
        <v>4323</v>
      </c>
      <c r="N1594" s="22" t="s">
        <v>2075</v>
      </c>
      <c r="O1594" s="22"/>
      <c r="P1594" s="246" t="s">
        <v>1675</v>
      </c>
      <c r="Q1594" s="191"/>
      <c r="R1594" s="1"/>
      <c r="S1594" s="1" t="str">
        <f t="shared" si="227"/>
        <v/>
      </c>
      <c r="T1594" s="1" t="str">
        <f>IF(ISNA(VLOOKUP(P1594,'NEW XEQM.c'!D:D,1,0)),"--",VLOOKUP(P1594,'NEW XEQM.c'!D:G,3,0))</f>
        <v>--</v>
      </c>
      <c r="U1594" s="1" t="s">
        <v>2075</v>
      </c>
      <c r="W1594" t="e">
        <f t="shared" si="226"/>
        <v>#VALUE!</v>
      </c>
    </row>
    <row r="1595" spans="1:23">
      <c r="A1595" s="16">
        <f t="shared" si="224"/>
        <v>1595</v>
      </c>
      <c r="B1595" s="15">
        <f t="shared" si="225"/>
        <v>1557</v>
      </c>
      <c r="C1595" s="18" t="s">
        <v>3351</v>
      </c>
      <c r="D1595" s="18" t="s">
        <v>3931</v>
      </c>
      <c r="E1595" s="23" t="s">
        <v>1126</v>
      </c>
      <c r="F1595" s="23" t="s">
        <v>1126</v>
      </c>
      <c r="G1595" s="99">
        <v>0</v>
      </c>
      <c r="H1595" s="99">
        <v>0</v>
      </c>
      <c r="I1595" s="92" t="s">
        <v>3</v>
      </c>
      <c r="J1595" s="23" t="s">
        <v>1275</v>
      </c>
      <c r="K1595" s="24" t="s">
        <v>3632</v>
      </c>
      <c r="L1595" s="22" t="s">
        <v>4263</v>
      </c>
      <c r="M1595" s="22" t="s">
        <v>4318</v>
      </c>
      <c r="N1595" s="22" t="s">
        <v>2075</v>
      </c>
      <c r="O1595" s="22"/>
      <c r="P1595" s="246" t="s">
        <v>1679</v>
      </c>
      <c r="Q1595" s="191"/>
      <c r="R1595" s="1"/>
      <c r="S1595" s="1" t="str">
        <f t="shared" si="227"/>
        <v/>
      </c>
      <c r="T1595" s="1" t="str">
        <f>IF(ISNA(VLOOKUP(P1595,'NEW XEQM.c'!D:D,1,0)),"--",VLOOKUP(P1595,'NEW XEQM.c'!D:G,3,0))</f>
        <v>RAD</v>
      </c>
      <c r="U1595" s="1" t="s">
        <v>2439</v>
      </c>
      <c r="W1595" t="e">
        <f t="shared" si="226"/>
        <v>#VALUE!</v>
      </c>
    </row>
    <row r="1596" spans="1:23">
      <c r="A1596" s="1">
        <f t="shared" si="224"/>
        <v>1596</v>
      </c>
      <c r="B1596" s="15">
        <f t="shared" si="225"/>
        <v>1558</v>
      </c>
      <c r="C1596" s="59" t="s">
        <v>3514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1275</v>
      </c>
      <c r="K1596" s="61" t="s">
        <v>3528</v>
      </c>
      <c r="L1596" t="s">
        <v>4263</v>
      </c>
      <c r="M1596" t="s">
        <v>4320</v>
      </c>
      <c r="N1596" t="s">
        <v>2075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27"/>
        <v/>
      </c>
      <c r="T1596" s="1" t="str">
        <f>IF(ISNA(VLOOKUP(P1596,'NEW XEQM.c'!D:D,1,0)),"--",VLOOKUP(P1596,'NEW XEQM.c'!D:G,3,0))</f>
        <v>--</v>
      </c>
      <c r="U1596" s="1" t="s">
        <v>2075</v>
      </c>
      <c r="W1596" t="e">
        <f t="shared" si="226"/>
        <v>#VALUE!</v>
      </c>
    </row>
    <row r="1597" spans="1:23">
      <c r="A1597" s="16">
        <f t="shared" ref="A1597:A1660" si="234">IF(B1597=INT(B1597),ROW(),"")</f>
        <v>1597</v>
      </c>
      <c r="B1597" s="15">
        <f t="shared" si="225"/>
        <v>1559</v>
      </c>
      <c r="C1597" s="18" t="s">
        <v>3374</v>
      </c>
      <c r="D1597" s="18" t="s">
        <v>7</v>
      </c>
      <c r="E1597" s="23" t="s">
        <v>245</v>
      </c>
      <c r="F1597" s="23" t="s">
        <v>245</v>
      </c>
      <c r="G1597" s="99">
        <v>0</v>
      </c>
      <c r="H1597" s="99">
        <v>0</v>
      </c>
      <c r="I1597" s="92" t="s">
        <v>3</v>
      </c>
      <c r="J1597" s="23" t="s">
        <v>1275</v>
      </c>
      <c r="K1597" s="24" t="s">
        <v>3632</v>
      </c>
      <c r="L1597" s="22" t="s">
        <v>4263</v>
      </c>
      <c r="M1597" s="22" t="s">
        <v>4318</v>
      </c>
      <c r="N1597" s="22" t="s">
        <v>2075</v>
      </c>
      <c r="O1597" s="22"/>
      <c r="P1597" s="246" t="s">
        <v>1680</v>
      </c>
      <c r="Q1597" s="191"/>
      <c r="R1597" s="1"/>
      <c r="S1597" s="1" t="str">
        <f t="shared" si="227"/>
        <v/>
      </c>
      <c r="T1597" s="1" t="str">
        <f>IF(ISNA(VLOOKUP(P1597,'NEW XEQM.c'!D:D,1,0)),"--",VLOOKUP(P1597,'NEW XEQM.c'!D:G,3,0))</f>
        <v>RAN#</v>
      </c>
      <c r="U1597" s="1" t="s">
        <v>2440</v>
      </c>
      <c r="W1597" t="e">
        <f t="shared" si="226"/>
        <v>#VALUE!</v>
      </c>
    </row>
    <row r="1598" spans="1:23">
      <c r="A1598" s="16">
        <f t="shared" si="234"/>
        <v>1598</v>
      </c>
      <c r="B1598" s="15">
        <f t="shared" si="225"/>
        <v>1560</v>
      </c>
      <c r="C1598" s="18" t="s">
        <v>3516</v>
      </c>
      <c r="D1598" s="18" t="s">
        <v>2561</v>
      </c>
      <c r="E1598" s="23" t="s">
        <v>258</v>
      </c>
      <c r="F1598" s="23" t="s">
        <v>258</v>
      </c>
      <c r="G1598" s="99">
        <v>0</v>
      </c>
      <c r="H1598" s="99">
        <v>0</v>
      </c>
      <c r="I1598" s="92" t="s">
        <v>3</v>
      </c>
      <c r="J1598" s="23" t="s">
        <v>1275</v>
      </c>
      <c r="K1598" s="24" t="s">
        <v>3528</v>
      </c>
      <c r="L1598" s="22" t="s">
        <v>4263</v>
      </c>
      <c r="M1598" s="194" t="s">
        <v>4318</v>
      </c>
      <c r="N1598" s="22" t="s">
        <v>2075</v>
      </c>
      <c r="O1598" s="22" t="s">
        <v>246</v>
      </c>
      <c r="P1598" s="246" t="s">
        <v>1681</v>
      </c>
      <c r="Q1598" s="191"/>
      <c r="R1598" s="1"/>
      <c r="S1598" s="1" t="str">
        <f t="shared" si="227"/>
        <v/>
      </c>
      <c r="T1598" s="1" t="str">
        <f>IF(ISNA(VLOOKUP(P1598,'NEW XEQM.c'!D:D,1,0)),"--",VLOOKUP(P1598,'NEW XEQM.c'!D:G,3,0))</f>
        <v>--</v>
      </c>
      <c r="U1598" s="1" t="s">
        <v>2075</v>
      </c>
      <c r="W1598" t="e">
        <f t="shared" si="226"/>
        <v>#VALUE!</v>
      </c>
    </row>
    <row r="1599" spans="1:23">
      <c r="A1599" s="16">
        <f t="shared" si="234"/>
        <v>1599</v>
      </c>
      <c r="B1599" s="15">
        <f t="shared" si="225"/>
        <v>1561</v>
      </c>
      <c r="C1599" s="18" t="s">
        <v>3375</v>
      </c>
      <c r="D1599" s="18" t="s">
        <v>2114</v>
      </c>
      <c r="E1599" s="23" t="s">
        <v>1128</v>
      </c>
      <c r="F1599" s="23" t="s">
        <v>248</v>
      </c>
      <c r="G1599" s="99">
        <v>0</v>
      </c>
      <c r="H1599" s="99">
        <v>99</v>
      </c>
      <c r="I1599" s="92" t="s">
        <v>3</v>
      </c>
      <c r="J1599" s="23" t="s">
        <v>1275</v>
      </c>
      <c r="K1599" s="24" t="s">
        <v>3632</v>
      </c>
      <c r="L1599" s="22" t="s">
        <v>4263</v>
      </c>
      <c r="M1599" s="22" t="s">
        <v>4323</v>
      </c>
      <c r="N1599" s="22" t="s">
        <v>2075</v>
      </c>
      <c r="O1599" s="18"/>
      <c r="P1599" s="246" t="s">
        <v>1683</v>
      </c>
      <c r="Q1599" s="191"/>
      <c r="R1599" s="1"/>
      <c r="S1599" s="1" t="str">
        <f t="shared" si="227"/>
        <v>NOT EQUAL</v>
      </c>
      <c r="T1599" s="1" t="str">
        <f>IF(ISNA(VLOOKUP(P1599,'NEW XEQM.c'!D:D,1,0)),"--",VLOOKUP(P1599,'NEW XEQM.c'!D:G,3,0))</f>
        <v>--</v>
      </c>
      <c r="U1599" s="1" t="s">
        <v>2075</v>
      </c>
      <c r="W1599" t="e">
        <f t="shared" si="226"/>
        <v>#VALUE!</v>
      </c>
    </row>
    <row r="1600" spans="1:23">
      <c r="A1600" s="16">
        <f t="shared" si="234"/>
        <v>1600</v>
      </c>
      <c r="B1600" s="15">
        <f t="shared" si="225"/>
        <v>1562</v>
      </c>
      <c r="C1600" s="18" t="s">
        <v>3376</v>
      </c>
      <c r="D1600" s="18" t="s">
        <v>7</v>
      </c>
      <c r="E1600" s="23" t="s">
        <v>1129</v>
      </c>
      <c r="F1600" s="23" t="s">
        <v>1129</v>
      </c>
      <c r="G1600" s="99">
        <v>0</v>
      </c>
      <c r="H1600" s="99">
        <v>0</v>
      </c>
      <c r="I1600" s="92" t="s">
        <v>3</v>
      </c>
      <c r="J1600" s="23" t="s">
        <v>1275</v>
      </c>
      <c r="K1600" s="24" t="s">
        <v>3632</v>
      </c>
      <c r="L1600" s="22" t="s">
        <v>4263</v>
      </c>
      <c r="M1600" s="22" t="s">
        <v>4318</v>
      </c>
      <c r="N1600" s="22" t="s">
        <v>2075</v>
      </c>
      <c r="O1600" s="22"/>
      <c r="P1600" s="246" t="s">
        <v>1684</v>
      </c>
      <c r="Q1600" s="191"/>
      <c r="R1600" s="1"/>
      <c r="S1600" s="1" t="str">
        <f t="shared" si="227"/>
        <v/>
      </c>
      <c r="T1600" s="1" t="str">
        <f>IF(ISNA(VLOOKUP(P1600,'NEW XEQM.c'!D:D,1,0)),"--",VLOOKUP(P1600,'NEW XEQM.c'!D:G,3,0))</f>
        <v>RCLEL</v>
      </c>
      <c r="U1600" s="1" t="s">
        <v>2453</v>
      </c>
      <c r="W1600" t="e">
        <f t="shared" si="226"/>
        <v>#VALUE!</v>
      </c>
    </row>
    <row r="1601" spans="1:23">
      <c r="A1601" s="16">
        <f t="shared" si="234"/>
        <v>1601</v>
      </c>
      <c r="B1601" s="15">
        <f t="shared" si="225"/>
        <v>1563</v>
      </c>
      <c r="C1601" s="18" t="s">
        <v>3377</v>
      </c>
      <c r="D1601" s="18" t="s">
        <v>7</v>
      </c>
      <c r="E1601" s="23" t="s">
        <v>1130</v>
      </c>
      <c r="F1601" s="23" t="s">
        <v>1130</v>
      </c>
      <c r="G1601" s="99">
        <v>0</v>
      </c>
      <c r="H1601" s="99">
        <v>0</v>
      </c>
      <c r="I1601" s="92" t="s">
        <v>3</v>
      </c>
      <c r="J1601" s="23" t="s">
        <v>1275</v>
      </c>
      <c r="K1601" s="24" t="s">
        <v>3632</v>
      </c>
      <c r="L1601" s="22" t="s">
        <v>4263</v>
      </c>
      <c r="M1601" s="22" t="s">
        <v>4318</v>
      </c>
      <c r="N1601" s="22" t="s">
        <v>2075</v>
      </c>
      <c r="O1601" s="22"/>
      <c r="P1601" s="246" t="s">
        <v>1685</v>
      </c>
      <c r="Q1601" s="191"/>
      <c r="R1601" s="1"/>
      <c r="S1601" s="1" t="str">
        <f t="shared" si="227"/>
        <v/>
      </c>
      <c r="T1601" s="1" t="str">
        <f>IF(ISNA(VLOOKUP(P1601,'NEW XEQM.c'!D:D,1,0)),"--",VLOOKUP(P1601,'NEW XEQM.c'!D:G,3,0))</f>
        <v>--</v>
      </c>
      <c r="U1601" s="1" t="s">
        <v>2453</v>
      </c>
      <c r="W1601" t="e">
        <f t="shared" si="226"/>
        <v>#VALUE!</v>
      </c>
    </row>
    <row r="1602" spans="1:23">
      <c r="A1602" s="16">
        <f t="shared" si="234"/>
        <v>1602</v>
      </c>
      <c r="B1602" s="15">
        <f t="shared" si="225"/>
        <v>1564</v>
      </c>
      <c r="C1602" s="18" t="s">
        <v>3378</v>
      </c>
      <c r="D1602" s="18" t="s">
        <v>2114</v>
      </c>
      <c r="E1602" s="23" t="s">
        <v>1131</v>
      </c>
      <c r="F1602" s="23" t="s">
        <v>1131</v>
      </c>
      <c r="G1602" s="99">
        <v>0</v>
      </c>
      <c r="H1602" s="99">
        <v>99</v>
      </c>
      <c r="I1602" s="92" t="s">
        <v>3</v>
      </c>
      <c r="J1602" s="23" t="s">
        <v>1275</v>
      </c>
      <c r="K1602" s="24" t="s">
        <v>3632</v>
      </c>
      <c r="L1602" s="22" t="s">
        <v>4263</v>
      </c>
      <c r="M1602" s="22" t="s">
        <v>4323</v>
      </c>
      <c r="N1602" s="22" t="s">
        <v>2075</v>
      </c>
      <c r="O1602" s="22"/>
      <c r="P1602" s="246" t="s">
        <v>1686</v>
      </c>
      <c r="Q1602" s="191"/>
      <c r="R1602" s="1"/>
      <c r="S1602" s="1" t="str">
        <f t="shared" si="227"/>
        <v/>
      </c>
      <c r="T1602" s="1" t="str">
        <f>IF(ISNA(VLOOKUP(P1602,'NEW XEQM.c'!D:D,1,0)),"--",VLOOKUP(P1602,'NEW XEQM.c'!D:G,3,0))</f>
        <v>--</v>
      </c>
      <c r="U1602" s="1" t="s">
        <v>2453</v>
      </c>
      <c r="W1602" t="e">
        <f t="shared" si="226"/>
        <v>#VALUE!</v>
      </c>
    </row>
    <row r="1603" spans="1:23">
      <c r="A1603" s="16">
        <f t="shared" si="234"/>
        <v>1603</v>
      </c>
      <c r="B1603" s="15">
        <f t="shared" si="225"/>
        <v>1565</v>
      </c>
      <c r="C1603" s="18" t="s">
        <v>3803</v>
      </c>
      <c r="D1603" s="18" t="s">
        <v>11</v>
      </c>
      <c r="E1603" s="23" t="s">
        <v>1134</v>
      </c>
      <c r="F1603" s="23" t="s">
        <v>1134</v>
      </c>
      <c r="G1603" s="99">
        <v>0</v>
      </c>
      <c r="H1603" s="102">
        <v>99</v>
      </c>
      <c r="I1603" s="92" t="s">
        <v>3</v>
      </c>
      <c r="J1603" s="23" t="s">
        <v>1275</v>
      </c>
      <c r="K1603" s="24" t="s">
        <v>3632</v>
      </c>
      <c r="L1603" s="22" t="s">
        <v>4263</v>
      </c>
      <c r="M1603" s="22" t="s">
        <v>4319</v>
      </c>
      <c r="N1603" s="22" t="s">
        <v>2075</v>
      </c>
      <c r="O1603" s="22"/>
      <c r="P1603" s="246" t="s">
        <v>1690</v>
      </c>
      <c r="Q1603" s="191"/>
      <c r="R1603" s="1"/>
      <c r="S1603" s="1" t="str">
        <f t="shared" si="227"/>
        <v/>
      </c>
      <c r="T1603" s="1" t="str">
        <f>IF(ISNA(VLOOKUP(P1603,'NEW XEQM.c'!D:D,1,0)),"--",VLOOKUP(P1603,'NEW XEQM.c'!D:G,3,0))</f>
        <v>--</v>
      </c>
      <c r="U1603" s="1" t="s">
        <v>2075</v>
      </c>
      <c r="W1603" t="e">
        <f t="shared" si="226"/>
        <v>#VALUE!</v>
      </c>
    </row>
    <row r="1604" spans="1:23">
      <c r="A1604" s="16">
        <f t="shared" si="234"/>
        <v>1604</v>
      </c>
      <c r="B1604" s="15">
        <f t="shared" ref="B1604:B1667" si="235">IF(AND(MID(C1604,2,1)&lt;&gt;"/",MID(C1604,1,1)="/"),INT(B1603)+1,B1603+0.01)</f>
        <v>1566</v>
      </c>
      <c r="C1604" s="18" t="s">
        <v>3379</v>
      </c>
      <c r="D1604" s="18" t="s">
        <v>7</v>
      </c>
      <c r="E1604" s="23" t="s">
        <v>256</v>
      </c>
      <c r="F1604" s="23" t="s">
        <v>256</v>
      </c>
      <c r="G1604" s="99">
        <v>0</v>
      </c>
      <c r="H1604" s="99">
        <v>0</v>
      </c>
      <c r="I1604" s="92" t="s">
        <v>3</v>
      </c>
      <c r="J1604" s="23" t="s">
        <v>1275</v>
      </c>
      <c r="K1604" s="24" t="s">
        <v>3632</v>
      </c>
      <c r="L1604" s="22" t="s">
        <v>4264</v>
      </c>
      <c r="M1604" s="22" t="s">
        <v>4318</v>
      </c>
      <c r="N1604" s="22" t="s">
        <v>2075</v>
      </c>
      <c r="O1604" s="22"/>
      <c r="P1604" s="246" t="s">
        <v>1694</v>
      </c>
      <c r="Q1604" s="191"/>
      <c r="R1604" s="1"/>
      <c r="S1604" s="1" t="str">
        <f t="shared" si="227"/>
        <v/>
      </c>
      <c r="T1604" s="1" t="str">
        <f>IF(ISNA(VLOOKUP(P1604,'NEW XEQM.c'!D:D,1,0)),"--",VLOOKUP(P1604,'NEW XEQM.c'!D:G,3,0))</f>
        <v>RE</v>
      </c>
      <c r="U1604" s="1" t="s">
        <v>2444</v>
      </c>
      <c r="W1604" t="e">
        <f t="shared" si="226"/>
        <v>#VALUE!</v>
      </c>
    </row>
    <row r="1605" spans="1:23">
      <c r="A1605" s="16">
        <f t="shared" si="234"/>
        <v>1605</v>
      </c>
      <c r="B1605" s="15">
        <f t="shared" si="235"/>
        <v>1567</v>
      </c>
      <c r="C1605" s="18" t="s">
        <v>5439</v>
      </c>
      <c r="D1605" s="18" t="s">
        <v>7</v>
      </c>
      <c r="E1605" s="23" t="s">
        <v>4393</v>
      </c>
      <c r="F1605" s="23" t="s">
        <v>4393</v>
      </c>
      <c r="G1605" s="99">
        <v>0</v>
      </c>
      <c r="H1605" s="99">
        <v>0</v>
      </c>
      <c r="I1605" s="92" t="s">
        <v>3</v>
      </c>
      <c r="J1605" s="23" t="s">
        <v>1275</v>
      </c>
      <c r="K1605" s="24" t="s">
        <v>3633</v>
      </c>
      <c r="L1605" s="22" t="s">
        <v>4263</v>
      </c>
      <c r="M1605" s="22" t="s">
        <v>4320</v>
      </c>
      <c r="N1605" s="22" t="s">
        <v>2075</v>
      </c>
      <c r="O1605" s="22"/>
      <c r="P1605" s="246" t="s">
        <v>4391</v>
      </c>
      <c r="Q1605" s="191"/>
      <c r="R1605" s="1"/>
      <c r="S1605" s="1" t="str">
        <f t="shared" si="227"/>
        <v/>
      </c>
      <c r="T1605" s="1" t="str">
        <f>IF(ISNA(VLOOKUP(P1605,'NEW XEQM.c'!D:D,1,0)),"--",VLOOKUP(P1605,'NEW XEQM.c'!D:G,3,0))</f>
        <v>--</v>
      </c>
      <c r="U1605" s="1" t="s">
        <v>2075</v>
      </c>
      <c r="W1605" t="e">
        <f t="shared" ref="W1605:W1668" si="236">SUBSTITUTE(IF(AND(T1605="--",FIND("STD",E1605),FIND("fn",C1605)&gt;0,FIND("ITM_",P1605),I1605="CAT_FNCT"),E1605,""),"""","")</f>
        <v>#VALUE!</v>
      </c>
    </row>
    <row r="1606" spans="1:23">
      <c r="A1606" s="16">
        <f t="shared" si="234"/>
        <v>1606</v>
      </c>
      <c r="B1606" s="15">
        <f t="shared" si="235"/>
        <v>1568</v>
      </c>
      <c r="C1606" s="18" t="s">
        <v>3380</v>
      </c>
      <c r="D1606" s="18" t="s">
        <v>47</v>
      </c>
      <c r="E1606" s="23" t="s">
        <v>1137</v>
      </c>
      <c r="F1606" s="23" t="s">
        <v>1137</v>
      </c>
      <c r="G1606" s="99">
        <v>0</v>
      </c>
      <c r="H1606" s="99">
        <v>0</v>
      </c>
      <c r="I1606" s="92" t="s">
        <v>3</v>
      </c>
      <c r="J1606" s="23" t="s">
        <v>1275</v>
      </c>
      <c r="K1606" s="24" t="s">
        <v>4082</v>
      </c>
      <c r="L1606" s="22" t="s">
        <v>4263</v>
      </c>
      <c r="M1606" s="22" t="s">
        <v>4320</v>
      </c>
      <c r="N1606" s="22" t="s">
        <v>2075</v>
      </c>
      <c r="O1606" s="22"/>
      <c r="P1606" s="246" t="s">
        <v>1698</v>
      </c>
      <c r="Q1606" s="191"/>
      <c r="R1606" s="1"/>
      <c r="S1606" s="1" t="str">
        <f t="shared" si="227"/>
        <v/>
      </c>
      <c r="T1606" s="1" t="str">
        <f>IF(ISNA(VLOOKUP(P1606,'NEW XEQM.c'!D:D,1,0)),"--",VLOOKUP(P1606,'NEW XEQM.c'!D:G,3,0))</f>
        <v>--</v>
      </c>
      <c r="U1606" s="1" t="s">
        <v>2075</v>
      </c>
      <c r="W1606" t="e">
        <f t="shared" si="236"/>
        <v>#VALUE!</v>
      </c>
    </row>
    <row r="1607" spans="1:23">
      <c r="A1607" s="16">
        <f t="shared" si="234"/>
        <v>1607</v>
      </c>
      <c r="B1607" s="15">
        <f t="shared" si="235"/>
        <v>1569</v>
      </c>
      <c r="C1607" s="18" t="s">
        <v>3381</v>
      </c>
      <c r="D1607" s="18" t="s">
        <v>7</v>
      </c>
      <c r="E1607" s="23" t="s">
        <v>1138</v>
      </c>
      <c r="F1607" s="23" t="s">
        <v>1138</v>
      </c>
      <c r="G1607" s="99">
        <v>0</v>
      </c>
      <c r="H1607" s="99">
        <v>0</v>
      </c>
      <c r="I1607" s="92" t="s">
        <v>3</v>
      </c>
      <c r="J1607" s="23" t="s">
        <v>1275</v>
      </c>
      <c r="K1607" s="24" t="s">
        <v>3632</v>
      </c>
      <c r="L1607" s="22" t="s">
        <v>4263</v>
      </c>
      <c r="M1607" s="22" t="s">
        <v>4318</v>
      </c>
      <c r="N1607" s="22" t="s">
        <v>2075</v>
      </c>
      <c r="O1607" s="22"/>
      <c r="P1607" s="246" t="s">
        <v>1699</v>
      </c>
      <c r="Q1607" s="191"/>
      <c r="R1607" s="1"/>
      <c r="S1607" s="1" t="str">
        <f t="shared" si="227"/>
        <v/>
      </c>
      <c r="T1607" s="1" t="str">
        <f>IF(ISNA(VLOOKUP(P1607,'NEW XEQM.c'!D:D,1,0)),"--",VLOOKUP(P1607,'NEW XEQM.c'!D:G,3,0))</f>
        <v>--</v>
      </c>
      <c r="U1607" s="1" t="s">
        <v>2444</v>
      </c>
      <c r="W1607" t="str">
        <f t="shared" si="236"/>
        <v>RE STD_RIGHT_ARROW CX</v>
      </c>
    </row>
    <row r="1608" spans="1:23">
      <c r="A1608" s="16">
        <f t="shared" si="234"/>
        <v>1608</v>
      </c>
      <c r="B1608" s="15">
        <f t="shared" si="235"/>
        <v>1570</v>
      </c>
      <c r="C1608" s="18" t="s">
        <v>3382</v>
      </c>
      <c r="D1608" s="18" t="s">
        <v>7</v>
      </c>
      <c r="E1608" s="23" t="s">
        <v>6162</v>
      </c>
      <c r="F1608" s="23" t="s">
        <v>6162</v>
      </c>
      <c r="G1608" s="99">
        <v>0</v>
      </c>
      <c r="H1608" s="99">
        <v>0</v>
      </c>
      <c r="I1608" s="92" t="s">
        <v>3</v>
      </c>
      <c r="J1608" s="23" t="s">
        <v>1275</v>
      </c>
      <c r="K1608" s="24" t="s">
        <v>3632</v>
      </c>
      <c r="L1608" s="22" t="s">
        <v>4263</v>
      </c>
      <c r="M1608" s="22" t="s">
        <v>4318</v>
      </c>
      <c r="N1608" s="22" t="s">
        <v>2075</v>
      </c>
      <c r="O1608" s="22"/>
      <c r="P1608" s="246" t="s">
        <v>1700</v>
      </c>
      <c r="Q1608" s="191"/>
      <c r="R1608" s="1"/>
      <c r="S1608" s="1" t="str">
        <f t="shared" si="227"/>
        <v/>
      </c>
      <c r="T1608" s="1" t="str">
        <f>IF(ISNA(VLOOKUP(P1608,'NEW XEQM.c'!D:D,1,0)),"--",VLOOKUP(P1608,'NEW XEQM.c'!D:G,3,0))</f>
        <v>RE&lt;&gt;IM</v>
      </c>
      <c r="U1608" s="1" t="s">
        <v>2444</v>
      </c>
      <c r="W1608" t="str">
        <f t="shared" si="236"/>
        <v/>
      </c>
    </row>
    <row r="1609" spans="1:23">
      <c r="A1609" s="1">
        <f t="shared" si="234"/>
        <v>1609</v>
      </c>
      <c r="B1609" s="15">
        <f t="shared" si="235"/>
        <v>1571</v>
      </c>
      <c r="C1609" s="59" t="s">
        <v>3514</v>
      </c>
      <c r="D1609" s="59" t="s">
        <v>7</v>
      </c>
      <c r="E1609" s="130" t="str">
        <f t="shared" ref="E1609:E1610" si="237">CHAR(34)&amp;IF(B1609&lt;10,"000",IF(B1609&lt;100,"00",IF(B1609&lt;1000,"0","")))&amp;$B1609&amp;CHAR(34)</f>
        <v>"1571"</v>
      </c>
      <c r="F1609" s="130" t="str">
        <f t="shared" ref="F1609:F1610" si="238">E1609</f>
        <v>"1571"</v>
      </c>
      <c r="G1609" s="131">
        <v>0</v>
      </c>
      <c r="H1609" s="131">
        <v>0</v>
      </c>
      <c r="I1609" s="130" t="s">
        <v>27</v>
      </c>
      <c r="J1609" s="130" t="s">
        <v>1275</v>
      </c>
      <c r="K1609" s="61" t="s">
        <v>3528</v>
      </c>
      <c r="L1609" t="s">
        <v>4263</v>
      </c>
      <c r="M1609" t="s">
        <v>4320</v>
      </c>
      <c r="N1609" t="s">
        <v>2075</v>
      </c>
      <c r="P1609" s="246" t="str">
        <f t="shared" ref="P1609:P1610" si="239">"ITM_"&amp;IF(B1609&lt;10,"000",IF(B1609&lt;100,"00",IF(B1609&lt;1000,"0","")))&amp;$B1609</f>
        <v>ITM_1571</v>
      </c>
      <c r="Q1609" s="191"/>
      <c r="R1609" s="1"/>
      <c r="S1609" s="1" t="str">
        <f t="shared" ref="S1609:S1610" si="240">IF(E1609=F1609,"","NOT EQUAL")</f>
        <v/>
      </c>
      <c r="T1609" s="1" t="str">
        <f>IF(ISNA(VLOOKUP(P1609,'NEW XEQM.c'!D:D,1,0)),"--",VLOOKUP(P1609,'NEW XEQM.c'!D:G,3,0))</f>
        <v>--</v>
      </c>
      <c r="U1609" s="1" t="s">
        <v>2075</v>
      </c>
      <c r="W1609" t="e">
        <f t="shared" si="236"/>
        <v>#VALUE!</v>
      </c>
    </row>
    <row r="1610" spans="1:23">
      <c r="A1610" s="1">
        <f t="shared" si="234"/>
        <v>1610</v>
      </c>
      <c r="B1610" s="15">
        <f t="shared" si="235"/>
        <v>1572</v>
      </c>
      <c r="C1610" s="59" t="s">
        <v>3514</v>
      </c>
      <c r="D1610" s="59" t="s">
        <v>7</v>
      </c>
      <c r="E1610" s="130" t="str">
        <f t="shared" si="237"/>
        <v>"1572"</v>
      </c>
      <c r="F1610" s="130" t="str">
        <f t="shared" si="238"/>
        <v>"1572"</v>
      </c>
      <c r="G1610" s="131">
        <v>0</v>
      </c>
      <c r="H1610" s="131">
        <v>0</v>
      </c>
      <c r="I1610" s="130" t="s">
        <v>27</v>
      </c>
      <c r="J1610" s="130" t="s">
        <v>1275</v>
      </c>
      <c r="K1610" s="61" t="s">
        <v>3528</v>
      </c>
      <c r="L1610" t="s">
        <v>4263</v>
      </c>
      <c r="M1610" t="s">
        <v>4320</v>
      </c>
      <c r="N1610" t="s">
        <v>2075</v>
      </c>
      <c r="P1610" s="246" t="str">
        <f t="shared" si="239"/>
        <v>ITM_1572</v>
      </c>
      <c r="Q1610" s="191"/>
      <c r="R1610" s="1"/>
      <c r="S1610" s="1" t="str">
        <f t="shared" si="240"/>
        <v/>
      </c>
      <c r="T1610" s="1" t="str">
        <f>IF(ISNA(VLOOKUP(P1610,'NEW XEQM.c'!D:D,1,0)),"--",VLOOKUP(P1610,'NEW XEQM.c'!D:G,3,0))</f>
        <v>--</v>
      </c>
      <c r="U1610" s="1" t="s">
        <v>2075</v>
      </c>
      <c r="W1610" t="e">
        <f t="shared" si="236"/>
        <v>#VALUE!</v>
      </c>
    </row>
    <row r="1611" spans="1:23">
      <c r="A1611" s="16">
        <f t="shared" si="234"/>
        <v>1611</v>
      </c>
      <c r="B1611" s="15">
        <f t="shared" si="235"/>
        <v>1573</v>
      </c>
      <c r="C1611" s="118" t="s">
        <v>4056</v>
      </c>
      <c r="D1611" s="118" t="s">
        <v>11</v>
      </c>
      <c r="E1611" s="119" t="s">
        <v>4057</v>
      </c>
      <c r="F1611" s="119" t="s">
        <v>4057</v>
      </c>
      <c r="G1611" s="201">
        <v>0</v>
      </c>
      <c r="H1611" s="201" t="s">
        <v>4885</v>
      </c>
      <c r="I1611" s="92" t="s">
        <v>3</v>
      </c>
      <c r="J1611" s="23" t="s">
        <v>1275</v>
      </c>
      <c r="K1611" s="24" t="s">
        <v>3632</v>
      </c>
      <c r="L1611" s="22" t="s">
        <v>4263</v>
      </c>
      <c r="M1611" s="22" t="s">
        <v>4319</v>
      </c>
      <c r="N1611" s="22" t="s">
        <v>2075</v>
      </c>
      <c r="O1611" s="120"/>
      <c r="P1611" s="246" t="s">
        <v>4055</v>
      </c>
      <c r="Q1611" s="191"/>
      <c r="R1611" s="1"/>
      <c r="S1611" s="1" t="str">
        <f t="shared" si="227"/>
        <v/>
      </c>
      <c r="T1611" s="1" t="str">
        <f>IF(ISNA(VLOOKUP(P1611,'NEW XEQM.c'!D:D,1,0)),"--",VLOOKUP(P1611,'NEW XEQM.c'!D:G,3,0))</f>
        <v>--</v>
      </c>
      <c r="U1611" s="1" t="s">
        <v>2075</v>
      </c>
      <c r="W1611" t="e">
        <f t="shared" si="236"/>
        <v>#VALUE!</v>
      </c>
    </row>
    <row r="1612" spans="1:23">
      <c r="A1612" s="16">
        <f t="shared" si="234"/>
        <v>1612</v>
      </c>
      <c r="B1612" s="15">
        <f t="shared" si="235"/>
        <v>1574</v>
      </c>
      <c r="C1612" s="18" t="s">
        <v>4037</v>
      </c>
      <c r="D1612" s="18" t="s">
        <v>7</v>
      </c>
      <c r="E1612" s="23" t="s">
        <v>1141</v>
      </c>
      <c r="F1612" s="23" t="s">
        <v>1141</v>
      </c>
      <c r="G1612" s="99">
        <v>0</v>
      </c>
      <c r="H1612" s="99">
        <v>0</v>
      </c>
      <c r="I1612" s="92" t="s">
        <v>3</v>
      </c>
      <c r="J1612" s="23" t="s">
        <v>1275</v>
      </c>
      <c r="K1612" s="24" t="s">
        <v>3632</v>
      </c>
      <c r="L1612" s="22" t="s">
        <v>4263</v>
      </c>
      <c r="M1612" s="22" t="s">
        <v>4318</v>
      </c>
      <c r="N1612" s="22" t="s">
        <v>2075</v>
      </c>
      <c r="O1612" s="22"/>
      <c r="P1612" s="246" t="s">
        <v>1709</v>
      </c>
      <c r="Q1612" s="191"/>
      <c r="R1612" s="1"/>
      <c r="S1612" s="1" t="str">
        <f t="shared" si="227"/>
        <v/>
      </c>
      <c r="T1612" s="1" t="str">
        <f>IF(ISNA(VLOOKUP(P1612,'NEW XEQM.c'!D:D,1,0)),"--",VLOOKUP(P1612,'NEW XEQM.c'!D:G,3,0))</f>
        <v>--</v>
      </c>
      <c r="U1612" s="1" t="s">
        <v>2075</v>
      </c>
      <c r="W1612" t="e">
        <f t="shared" si="236"/>
        <v>#VALUE!</v>
      </c>
    </row>
    <row r="1613" spans="1:23">
      <c r="A1613" s="16">
        <f t="shared" si="234"/>
        <v>1613</v>
      </c>
      <c r="B1613" s="15">
        <f t="shared" si="235"/>
        <v>1575</v>
      </c>
      <c r="C1613" s="63" t="s">
        <v>3213</v>
      </c>
      <c r="D1613" s="63" t="s">
        <v>7</v>
      </c>
      <c r="E1613" s="64" t="s">
        <v>5907</v>
      </c>
      <c r="F1613" s="64" t="s">
        <v>5907</v>
      </c>
      <c r="G1613" s="62">
        <v>0</v>
      </c>
      <c r="H1613" s="62">
        <v>0</v>
      </c>
      <c r="I1613" s="92" t="s">
        <v>3</v>
      </c>
      <c r="J1613" s="23" t="s">
        <v>1275</v>
      </c>
      <c r="K1613" s="65" t="s">
        <v>3632</v>
      </c>
      <c r="L1613" s="66" t="s">
        <v>4263</v>
      </c>
      <c r="M1613" s="22" t="s">
        <v>4318</v>
      </c>
      <c r="N1613" s="22" t="s">
        <v>2075</v>
      </c>
      <c r="O1613" s="66"/>
      <c r="P1613" s="246" t="s">
        <v>1430</v>
      </c>
      <c r="Q1613" s="191"/>
      <c r="R1613" s="1"/>
      <c r="S1613" s="1" t="str">
        <f t="shared" si="227"/>
        <v/>
      </c>
      <c r="T1613" s="1" t="str">
        <f>IF(ISNA(VLOOKUP(P1613,'NEW XEQM.c'!D:D,1,0)),"--",VLOOKUP(P1613,'NEW XEQM.c'!D:G,3,0))</f>
        <v>e^X-1</v>
      </c>
      <c r="U1613" s="1" t="s">
        <v>2440</v>
      </c>
      <c r="W1613" t="str">
        <f t="shared" si="236"/>
        <v/>
      </c>
    </row>
    <row r="1614" spans="1:23">
      <c r="A1614" s="16">
        <f t="shared" ref="A1614" si="241">IF(B1614=INT(B1614),ROW(),"")</f>
        <v>1614</v>
      </c>
      <c r="B1614" s="15">
        <f t="shared" ref="B1614" si="242">IF(AND(MID(C1614,2,1)&lt;&gt;"/",MID(C1614,1,1)="/"),INT(B1613)+1,B1613+0.01)</f>
        <v>1576</v>
      </c>
      <c r="C1614" s="18" t="s">
        <v>5791</v>
      </c>
      <c r="D1614" s="18" t="s">
        <v>2560</v>
      </c>
      <c r="E1614" s="23" t="s">
        <v>5792</v>
      </c>
      <c r="F1614" s="23" t="s">
        <v>5792</v>
      </c>
      <c r="G1614" s="99">
        <v>0</v>
      </c>
      <c r="H1614" s="99">
        <v>0</v>
      </c>
      <c r="I1614" s="92" t="s">
        <v>3</v>
      </c>
      <c r="J1614" s="23" t="s">
        <v>1275</v>
      </c>
      <c r="K1614" s="24" t="s">
        <v>3633</v>
      </c>
      <c r="L1614" s="22" t="s">
        <v>4263</v>
      </c>
      <c r="M1614" s="22" t="s">
        <v>4320</v>
      </c>
      <c r="N1614" s="22" t="s">
        <v>2075</v>
      </c>
      <c r="O1614" s="22"/>
      <c r="P1614" s="246" t="s">
        <v>5795</v>
      </c>
      <c r="Q1614" s="191"/>
      <c r="R1614" s="1"/>
      <c r="S1614" s="1" t="str">
        <f t="shared" ref="S1614" si="243">IF(E1614=F1614,"","NOT EQUAL")</f>
        <v/>
      </c>
      <c r="T1614" s="1" t="str">
        <f>IF(ISNA(VLOOKUP(P1614,'NEW XEQM.c'!D:D,1,0)),"--",VLOOKUP(P1614,'NEW XEQM.c'!D:G,3,0))</f>
        <v>--</v>
      </c>
      <c r="U1614" s="1" t="s">
        <v>2075</v>
      </c>
      <c r="W1614" t="e">
        <f t="shared" ref="W1614" si="244">SUBSTITUTE(IF(AND(T1614="--",FIND("STD",E1614),FIND("fn",C1614)&gt;0,FIND("ITM_",P1614),I1614="CAT_FNCT"),E1614,""),"""","")</f>
        <v>#VALUE!</v>
      </c>
    </row>
    <row r="1615" spans="1:23">
      <c r="A1615" s="16">
        <f t="shared" si="234"/>
        <v>1615</v>
      </c>
      <c r="B1615" s="15">
        <f t="shared" si="235"/>
        <v>1577</v>
      </c>
      <c r="C1615" s="19" t="s">
        <v>3805</v>
      </c>
      <c r="D1615" s="18" t="s">
        <v>11</v>
      </c>
      <c r="E1615" s="23" t="s">
        <v>1144</v>
      </c>
      <c r="F1615" s="23" t="s">
        <v>1144</v>
      </c>
      <c r="G1615" s="99">
        <v>1</v>
      </c>
      <c r="H1615" s="102">
        <v>34</v>
      </c>
      <c r="I1615" s="92" t="s">
        <v>3</v>
      </c>
      <c r="J1615" s="23" t="s">
        <v>1275</v>
      </c>
      <c r="K1615" s="24" t="s">
        <v>3632</v>
      </c>
      <c r="L1615" s="22" t="s">
        <v>4263</v>
      </c>
      <c r="M1615" s="22" t="s">
        <v>4319</v>
      </c>
      <c r="N1615" s="22" t="s">
        <v>2075</v>
      </c>
      <c r="O1615" s="22"/>
      <c r="P1615" s="246" t="s">
        <v>1714</v>
      </c>
      <c r="Q1615" s="191"/>
      <c r="R1615" s="1"/>
      <c r="S1615" s="1" t="str">
        <f t="shared" si="227"/>
        <v/>
      </c>
      <c r="T1615" s="1" t="str">
        <f>IF(ISNA(VLOOKUP(P1615,'NEW XEQM.c'!D:D,1,0)),"--",VLOOKUP(P1615,'NEW XEQM.c'!D:G,3,0))</f>
        <v>--</v>
      </c>
      <c r="U1615" s="1" t="s">
        <v>2075</v>
      </c>
      <c r="W1615" t="e">
        <f t="shared" si="236"/>
        <v>#VALUE!</v>
      </c>
    </row>
    <row r="1616" spans="1:23">
      <c r="A1616" s="16">
        <f t="shared" si="234"/>
        <v>1616</v>
      </c>
      <c r="B1616" s="15">
        <f t="shared" si="235"/>
        <v>1578</v>
      </c>
      <c r="C1616" s="18" t="s">
        <v>4038</v>
      </c>
      <c r="D1616" s="18" t="s">
        <v>7</v>
      </c>
      <c r="E1616" s="23" t="s">
        <v>265</v>
      </c>
      <c r="F1616" s="23" t="s">
        <v>265</v>
      </c>
      <c r="G1616" s="99">
        <v>0</v>
      </c>
      <c r="H1616" s="99">
        <v>0</v>
      </c>
      <c r="I1616" s="92" t="s">
        <v>3</v>
      </c>
      <c r="J1616" s="23" t="s">
        <v>1275</v>
      </c>
      <c r="K1616" s="24" t="s">
        <v>3632</v>
      </c>
      <c r="L1616" s="22" t="s">
        <v>4263</v>
      </c>
      <c r="M1616" s="22" t="s">
        <v>4318</v>
      </c>
      <c r="N1616" s="22" t="s">
        <v>2075</v>
      </c>
      <c r="O1616" s="22"/>
      <c r="P1616" s="246" t="s">
        <v>1715</v>
      </c>
      <c r="Q1616" s="191"/>
      <c r="R1616" s="1"/>
      <c r="S1616" s="1" t="str">
        <f t="shared" si="227"/>
        <v/>
      </c>
      <c r="T1616" s="1" t="str">
        <f>IF(ISNA(VLOOKUP(P1616,'NEW XEQM.c'!D:D,1,0)),"--",VLOOKUP(P1616,'NEW XEQM.c'!D:G,3,0))</f>
        <v>--</v>
      </c>
      <c r="U1616" s="1" t="s">
        <v>2075</v>
      </c>
      <c r="W1616" t="e">
        <f t="shared" si="236"/>
        <v>#VALUE!</v>
      </c>
    </row>
    <row r="1617" spans="1:23">
      <c r="A1617" s="16">
        <f t="shared" si="234"/>
        <v>1617</v>
      </c>
      <c r="B1617" s="15">
        <f t="shared" si="235"/>
        <v>1579</v>
      </c>
      <c r="C1617" s="18" t="s">
        <v>4302</v>
      </c>
      <c r="D1617" s="18" t="s">
        <v>3753</v>
      </c>
      <c r="E1617" s="23" t="s">
        <v>1146</v>
      </c>
      <c r="F1617" s="23" t="s">
        <v>1146</v>
      </c>
      <c r="G1617" s="99">
        <v>0</v>
      </c>
      <c r="H1617" s="99">
        <v>0</v>
      </c>
      <c r="I1617" s="92" t="s">
        <v>3</v>
      </c>
      <c r="J1617" s="23" t="s">
        <v>1276</v>
      </c>
      <c r="K1617" s="24" t="s">
        <v>3528</v>
      </c>
      <c r="L1617" s="22" t="s">
        <v>4263</v>
      </c>
      <c r="M1617" s="22" t="s">
        <v>4318</v>
      </c>
      <c r="N1617" s="22" t="s">
        <v>2075</v>
      </c>
      <c r="O1617" s="22"/>
      <c r="P1617" s="246" t="s">
        <v>1717</v>
      </c>
      <c r="Q1617" s="191"/>
      <c r="R1617" s="1"/>
      <c r="S1617" s="1" t="str">
        <f t="shared" si="227"/>
        <v/>
      </c>
      <c r="T1617" s="1" t="str">
        <f>IF(ISNA(VLOOKUP(P1617,'NEW XEQM.c'!D:D,1,0)),"--",VLOOKUP(P1617,'NEW XEQM.c'!D:G,3,0))</f>
        <v>--</v>
      </c>
      <c r="U1617" s="1" t="s">
        <v>2075</v>
      </c>
      <c r="W1617" t="e">
        <f t="shared" si="236"/>
        <v>#VALUE!</v>
      </c>
    </row>
    <row r="1618" spans="1:23">
      <c r="A1618" s="16">
        <f t="shared" si="234"/>
        <v>1618</v>
      </c>
      <c r="B1618" s="15">
        <f t="shared" si="235"/>
        <v>1580</v>
      </c>
      <c r="C1618" s="18" t="s">
        <v>4135</v>
      </c>
      <c r="D1618" s="18" t="s">
        <v>7</v>
      </c>
      <c r="E1618" s="23" t="s">
        <v>1147</v>
      </c>
      <c r="F1618" s="23" t="s">
        <v>1147</v>
      </c>
      <c r="G1618" s="99">
        <v>0</v>
      </c>
      <c r="H1618" s="99">
        <v>0</v>
      </c>
      <c r="I1618" s="92" t="s">
        <v>3</v>
      </c>
      <c r="J1618" s="23" t="s">
        <v>1275</v>
      </c>
      <c r="K1618" s="24" t="s">
        <v>3632</v>
      </c>
      <c r="L1618" s="22" t="s">
        <v>4263</v>
      </c>
      <c r="M1618" s="22" t="s">
        <v>4318</v>
      </c>
      <c r="N1618" s="22" t="s">
        <v>2075</v>
      </c>
      <c r="O1618" s="22"/>
      <c r="P1618" s="246" t="s">
        <v>1718</v>
      </c>
      <c r="Q1618" s="191"/>
      <c r="R1618" s="1"/>
      <c r="S1618" s="1" t="str">
        <f t="shared" si="227"/>
        <v/>
      </c>
      <c r="T1618" s="1" t="str">
        <f>IF(ISNA(VLOOKUP(P1618,'NEW XEQM.c'!D:D,1,0)),"--",VLOOKUP(P1618,'NEW XEQM.c'!D:G,3,0))</f>
        <v>--</v>
      </c>
      <c r="U1618" s="1" t="s">
        <v>2075</v>
      </c>
      <c r="W1618" t="e">
        <f t="shared" si="236"/>
        <v>#VALUE!</v>
      </c>
    </row>
    <row r="1619" spans="1:23">
      <c r="A1619" s="16">
        <f t="shared" si="234"/>
        <v>1619</v>
      </c>
      <c r="B1619" s="15">
        <f t="shared" si="235"/>
        <v>1581</v>
      </c>
      <c r="C1619" s="18" t="s">
        <v>4136</v>
      </c>
      <c r="D1619" s="18" t="s">
        <v>7</v>
      </c>
      <c r="E1619" s="23" t="s">
        <v>266</v>
      </c>
      <c r="F1619" s="23" t="s">
        <v>266</v>
      </c>
      <c r="G1619" s="99">
        <v>0</v>
      </c>
      <c r="H1619" s="99">
        <v>0</v>
      </c>
      <c r="I1619" s="92" t="s">
        <v>3</v>
      </c>
      <c r="J1619" s="23" t="s">
        <v>1275</v>
      </c>
      <c r="K1619" s="24" t="s">
        <v>3632</v>
      </c>
      <c r="L1619" s="22" t="s">
        <v>4263</v>
      </c>
      <c r="M1619" s="22" t="s">
        <v>4318</v>
      </c>
      <c r="N1619" s="22" t="s">
        <v>2075</v>
      </c>
      <c r="O1619" s="22"/>
      <c r="P1619" s="246" t="s">
        <v>1719</v>
      </c>
      <c r="Q1619" s="191"/>
      <c r="R1619" s="1"/>
      <c r="S1619" s="1" t="str">
        <f t="shared" si="227"/>
        <v/>
      </c>
      <c r="T1619" s="1" t="str">
        <f>IF(ISNA(VLOOKUP(P1619,'NEW XEQM.c'!D:D,1,0)),"--",VLOOKUP(P1619,'NEW XEQM.c'!D:G,3,0))</f>
        <v>--</v>
      </c>
      <c r="U1619" s="1" t="s">
        <v>2075</v>
      </c>
      <c r="W1619" t="e">
        <f t="shared" si="236"/>
        <v>#VALUE!</v>
      </c>
    </row>
    <row r="1620" spans="1:23">
      <c r="A1620" s="16">
        <f t="shared" si="234"/>
        <v>1620</v>
      </c>
      <c r="B1620" s="15">
        <f t="shared" si="235"/>
        <v>1582</v>
      </c>
      <c r="C1620" s="18" t="s">
        <v>4137</v>
      </c>
      <c r="D1620" s="18" t="s">
        <v>7</v>
      </c>
      <c r="E1620" s="23" t="s">
        <v>267</v>
      </c>
      <c r="F1620" s="23" t="s">
        <v>267</v>
      </c>
      <c r="G1620" s="99">
        <v>0</v>
      </c>
      <c r="H1620" s="99">
        <v>0</v>
      </c>
      <c r="I1620" s="92" t="s">
        <v>3</v>
      </c>
      <c r="J1620" s="23" t="s">
        <v>1275</v>
      </c>
      <c r="K1620" s="24" t="s">
        <v>3632</v>
      </c>
      <c r="L1620" s="22" t="s">
        <v>4263</v>
      </c>
      <c r="M1620" s="22" t="s">
        <v>4318</v>
      </c>
      <c r="N1620" s="22" t="s">
        <v>2075</v>
      </c>
      <c r="O1620" s="22"/>
      <c r="P1620" s="246" t="s">
        <v>1720</v>
      </c>
      <c r="Q1620" s="191"/>
      <c r="R1620" s="1"/>
      <c r="S1620" s="1" t="str">
        <f t="shared" si="227"/>
        <v/>
      </c>
      <c r="T1620" s="1" t="str">
        <f>IF(ISNA(VLOOKUP(P1620,'NEW XEQM.c'!D:D,1,0)),"--",VLOOKUP(P1620,'NEW XEQM.c'!D:G,3,0))</f>
        <v>--</v>
      </c>
      <c r="U1620" s="1" t="s">
        <v>2075</v>
      </c>
      <c r="W1620" t="e">
        <f t="shared" si="236"/>
        <v>#VALUE!</v>
      </c>
    </row>
    <row r="1621" spans="1:23">
      <c r="A1621" s="16">
        <f t="shared" si="234"/>
        <v>1621</v>
      </c>
      <c r="B1621" s="15">
        <f t="shared" si="235"/>
        <v>1583</v>
      </c>
      <c r="C1621" s="18" t="s">
        <v>4138</v>
      </c>
      <c r="D1621" s="18" t="s">
        <v>7</v>
      </c>
      <c r="E1621" s="23" t="s">
        <v>268</v>
      </c>
      <c r="F1621" s="23" t="s">
        <v>268</v>
      </c>
      <c r="G1621" s="99">
        <v>0</v>
      </c>
      <c r="H1621" s="99">
        <v>0</v>
      </c>
      <c r="I1621" s="92" t="s">
        <v>3</v>
      </c>
      <c r="J1621" s="23" t="s">
        <v>1275</v>
      </c>
      <c r="K1621" s="24" t="s">
        <v>3632</v>
      </c>
      <c r="L1621" s="22" t="s">
        <v>4263</v>
      </c>
      <c r="M1621" s="22" t="s">
        <v>4318</v>
      </c>
      <c r="N1621" s="22" t="s">
        <v>2075</v>
      </c>
      <c r="O1621" s="22"/>
      <c r="P1621" s="246" t="s">
        <v>1721</v>
      </c>
      <c r="Q1621" s="191"/>
      <c r="R1621" s="1"/>
      <c r="S1621" s="1" t="str">
        <f t="shared" si="227"/>
        <v/>
      </c>
      <c r="T1621" s="1" t="str">
        <f>IF(ISNA(VLOOKUP(P1621,'NEW XEQM.c'!D:D,1,0)),"--",VLOOKUP(P1621,'NEW XEQM.c'!D:G,3,0))</f>
        <v>--</v>
      </c>
      <c r="U1621" s="1" t="s">
        <v>2075</v>
      </c>
      <c r="W1621" t="e">
        <f t="shared" si="236"/>
        <v>#VALUE!</v>
      </c>
    </row>
    <row r="1622" spans="1:23">
      <c r="A1622" s="16">
        <f t="shared" si="234"/>
        <v>1622</v>
      </c>
      <c r="B1622" s="15">
        <f t="shared" si="235"/>
        <v>1584</v>
      </c>
      <c r="C1622" s="18" t="s">
        <v>4101</v>
      </c>
      <c r="D1622" s="18" t="s">
        <v>7</v>
      </c>
      <c r="E1622" s="23" t="s">
        <v>4102</v>
      </c>
      <c r="F1622" s="23" t="s">
        <v>4102</v>
      </c>
      <c r="G1622" s="99">
        <v>0</v>
      </c>
      <c r="H1622" s="99">
        <v>0</v>
      </c>
      <c r="I1622" s="92" t="s">
        <v>3</v>
      </c>
      <c r="J1622" s="23" t="s">
        <v>1275</v>
      </c>
      <c r="K1622" s="24" t="s">
        <v>3632</v>
      </c>
      <c r="L1622" s="22" t="s">
        <v>4263</v>
      </c>
      <c r="M1622" s="22" t="s">
        <v>4318</v>
      </c>
      <c r="N1622" s="22" t="s">
        <v>2075</v>
      </c>
      <c r="O1622" s="22"/>
      <c r="P1622" s="246" t="s">
        <v>4126</v>
      </c>
      <c r="Q1622" s="191"/>
      <c r="R1622" s="1"/>
      <c r="S1622" s="1" t="str">
        <f t="shared" si="227"/>
        <v/>
      </c>
      <c r="T1622" s="1" t="str">
        <f>IF(ISNA(VLOOKUP(P1622,'NEW XEQM.c'!D:D,1,0)),"--",VLOOKUP(P1622,'NEW XEQM.c'!D:G,3,0))</f>
        <v>--</v>
      </c>
      <c r="U1622" s="1" t="s">
        <v>2075</v>
      </c>
      <c r="W1622" t="str">
        <f t="shared" si="236"/>
        <v>STD_psi (u,m)</v>
      </c>
    </row>
    <row r="1623" spans="1:23">
      <c r="A1623" s="16">
        <f t="shared" si="234"/>
        <v>1623</v>
      </c>
      <c r="B1623" s="15">
        <f t="shared" si="235"/>
        <v>1585</v>
      </c>
      <c r="C1623" s="18" t="s">
        <v>3385</v>
      </c>
      <c r="D1623" s="18" t="s">
        <v>7</v>
      </c>
      <c r="E1623" s="23" t="s">
        <v>465</v>
      </c>
      <c r="F1623" s="23" t="s">
        <v>465</v>
      </c>
      <c r="G1623" s="99">
        <v>0</v>
      </c>
      <c r="H1623" s="99">
        <v>0</v>
      </c>
      <c r="I1623" s="92" t="s">
        <v>3</v>
      </c>
      <c r="J1623" s="23" t="s">
        <v>1275</v>
      </c>
      <c r="K1623" s="24" t="s">
        <v>3632</v>
      </c>
      <c r="L1623" s="22" t="s">
        <v>4263</v>
      </c>
      <c r="M1623" s="22" t="s">
        <v>4318</v>
      </c>
      <c r="N1623" s="22" t="s">
        <v>2075</v>
      </c>
      <c r="O1623" s="22"/>
      <c r="P1623" s="246" t="s">
        <v>3156</v>
      </c>
      <c r="Q1623" s="191"/>
      <c r="R1623" s="1"/>
      <c r="S1623" s="1" t="str">
        <f t="shared" si="227"/>
        <v/>
      </c>
      <c r="T1623" s="1" t="str">
        <f>IF(ISNA(VLOOKUP(P1623,'NEW XEQM.c'!D:D,1,0)),"--",VLOOKUP(P1623,'NEW XEQM.c'!D:G,3,0))</f>
        <v>--</v>
      </c>
      <c r="U1623" s="1"/>
      <c r="W1623" t="e">
        <f t="shared" si="236"/>
        <v>#VALUE!</v>
      </c>
    </row>
    <row r="1624" spans="1:23">
      <c r="A1624" s="16">
        <f t="shared" si="234"/>
        <v>1624</v>
      </c>
      <c r="B1624" s="15">
        <f t="shared" si="235"/>
        <v>1586</v>
      </c>
      <c r="C1624" s="18" t="s">
        <v>3386</v>
      </c>
      <c r="D1624" s="18" t="s">
        <v>5032</v>
      </c>
      <c r="E1624" s="23" t="s">
        <v>275</v>
      </c>
      <c r="F1624" s="23" t="s">
        <v>275</v>
      </c>
      <c r="G1624" s="99">
        <v>0</v>
      </c>
      <c r="H1624" s="99">
        <v>0</v>
      </c>
      <c r="I1624" s="92" t="s">
        <v>3</v>
      </c>
      <c r="J1624" s="23" t="s">
        <v>1275</v>
      </c>
      <c r="K1624" s="24" t="s">
        <v>3632</v>
      </c>
      <c r="L1624" s="22" t="s">
        <v>4263</v>
      </c>
      <c r="M1624" s="22" t="s">
        <v>4320</v>
      </c>
      <c r="N1624" s="22" t="s">
        <v>2075</v>
      </c>
      <c r="O1624" s="22"/>
      <c r="P1624" s="246" t="s">
        <v>1729</v>
      </c>
      <c r="Q1624" s="191"/>
      <c r="R1624" s="1"/>
      <c r="S1624" s="1" t="str">
        <f t="shared" si="227"/>
        <v/>
      </c>
      <c r="T1624" s="1" t="str">
        <f>IF(ISNA(VLOOKUP(P1624,'NEW XEQM.c'!D:D,1,0)),"--",VLOOKUP(P1624,'NEW XEQM.c'!D:G,3,0))</f>
        <v>--</v>
      </c>
      <c r="U1624" s="1" t="s">
        <v>2075</v>
      </c>
      <c r="W1624" t="e">
        <f t="shared" si="236"/>
        <v>#VALUE!</v>
      </c>
    </row>
    <row r="1625" spans="1:23">
      <c r="A1625" s="16">
        <f t="shared" si="234"/>
        <v>1625</v>
      </c>
      <c r="B1625" s="15">
        <f t="shared" si="235"/>
        <v>1587</v>
      </c>
      <c r="C1625" s="18" t="s">
        <v>3387</v>
      </c>
      <c r="D1625" s="18" t="s">
        <v>11</v>
      </c>
      <c r="E1625" s="23" t="s">
        <v>278</v>
      </c>
      <c r="F1625" s="23" t="s">
        <v>278</v>
      </c>
      <c r="G1625" s="99">
        <v>0</v>
      </c>
      <c r="H1625" s="99" t="s">
        <v>4885</v>
      </c>
      <c r="I1625" s="92" t="s">
        <v>3</v>
      </c>
      <c r="J1625" s="23" t="s">
        <v>1275</v>
      </c>
      <c r="K1625" s="24" t="s">
        <v>3632</v>
      </c>
      <c r="L1625" s="22" t="s">
        <v>4263</v>
      </c>
      <c r="M1625" s="22" t="s">
        <v>4319</v>
      </c>
      <c r="N1625" s="22" t="s">
        <v>2075</v>
      </c>
      <c r="O1625" s="22"/>
      <c r="P1625" s="246" t="s">
        <v>1732</v>
      </c>
      <c r="Q1625" s="191"/>
      <c r="R1625" s="1"/>
      <c r="S1625" s="1" t="str">
        <f t="shared" si="227"/>
        <v/>
      </c>
      <c r="T1625" s="1" t="str">
        <f>IF(ISNA(VLOOKUP(P1625,'NEW XEQM.c'!D:D,1,0)),"--",VLOOKUP(P1625,'NEW XEQM.c'!D:G,3,0))</f>
        <v>SCI</v>
      </c>
      <c r="U1625" s="1" t="s">
        <v>2452</v>
      </c>
      <c r="W1625" t="e">
        <f t="shared" si="236"/>
        <v>#VALUE!</v>
      </c>
    </row>
    <row r="1626" spans="1:23">
      <c r="A1626" s="16">
        <f t="shared" si="234"/>
        <v>1626</v>
      </c>
      <c r="B1626" s="15">
        <f t="shared" si="235"/>
        <v>1588</v>
      </c>
      <c r="C1626" s="18" t="s">
        <v>3388</v>
      </c>
      <c r="D1626" s="18" t="s">
        <v>7</v>
      </c>
      <c r="E1626" s="23" t="s">
        <v>279</v>
      </c>
      <c r="F1626" s="23" t="s">
        <v>279</v>
      </c>
      <c r="G1626" s="99">
        <v>0</v>
      </c>
      <c r="H1626" s="99">
        <v>0</v>
      </c>
      <c r="I1626" s="92" t="s">
        <v>3</v>
      </c>
      <c r="J1626" s="23" t="s">
        <v>1275</v>
      </c>
      <c r="K1626" s="24" t="s">
        <v>3632</v>
      </c>
      <c r="L1626" s="22" t="s">
        <v>4263</v>
      </c>
      <c r="M1626" s="22" t="s">
        <v>4318</v>
      </c>
      <c r="N1626" s="22" t="s">
        <v>2075</v>
      </c>
      <c r="O1626" s="22"/>
      <c r="P1626" s="246" t="s">
        <v>5793</v>
      </c>
      <c r="Q1626" s="191"/>
      <c r="R1626" s="1"/>
      <c r="S1626" s="1" t="str">
        <f t="shared" si="227"/>
        <v/>
      </c>
      <c r="T1626" s="1" t="str">
        <f>IF(ISNA(VLOOKUP(P1626,'NEW XEQM.c'!D:D,1,0)),"--",VLOOKUP(P1626,'NEW XEQM.c'!D:G,3,0))</f>
        <v>--</v>
      </c>
      <c r="U1626" s="1" t="s">
        <v>2451</v>
      </c>
      <c r="W1626" t="e">
        <f t="shared" si="236"/>
        <v>#VALUE!</v>
      </c>
    </row>
    <row r="1627" spans="1:23">
      <c r="A1627" s="16">
        <f t="shared" si="234"/>
        <v>1627</v>
      </c>
      <c r="B1627" s="15">
        <f t="shared" si="235"/>
        <v>1589</v>
      </c>
      <c r="C1627" s="18" t="s">
        <v>3389</v>
      </c>
      <c r="D1627" s="18" t="s">
        <v>7</v>
      </c>
      <c r="E1627" s="23" t="s">
        <v>281</v>
      </c>
      <c r="F1627" s="23" t="s">
        <v>281</v>
      </c>
      <c r="G1627" s="99">
        <v>0</v>
      </c>
      <c r="H1627" s="99">
        <v>0</v>
      </c>
      <c r="I1627" s="92" t="s">
        <v>3</v>
      </c>
      <c r="J1627" s="23" t="s">
        <v>1275</v>
      </c>
      <c r="K1627" s="24" t="s">
        <v>3632</v>
      </c>
      <c r="L1627" s="22" t="s">
        <v>4263</v>
      </c>
      <c r="M1627" s="22" t="s">
        <v>4318</v>
      </c>
      <c r="N1627" s="22" t="s">
        <v>2075</v>
      </c>
      <c r="O1627" s="22"/>
      <c r="P1627" s="246" t="s">
        <v>1737</v>
      </c>
      <c r="Q1627" s="191"/>
      <c r="R1627" s="1"/>
      <c r="S1627" s="1" t="str">
        <f t="shared" si="227"/>
        <v/>
      </c>
      <c r="T1627" s="1" t="str">
        <f>IF(ISNA(VLOOKUP(P1627,'NEW XEQM.c'!D:D,1,0)),"--",VLOOKUP(P1627,'NEW XEQM.c'!D:G,3,0))</f>
        <v>SEED</v>
      </c>
      <c r="U1627" s="1" t="s">
        <v>2440</v>
      </c>
      <c r="W1627" t="e">
        <f t="shared" si="236"/>
        <v>#VALUE!</v>
      </c>
    </row>
    <row r="1628" spans="1:23">
      <c r="A1628" s="16">
        <f t="shared" si="234"/>
        <v>1628</v>
      </c>
      <c r="B1628" s="15">
        <f t="shared" si="235"/>
        <v>1590</v>
      </c>
      <c r="C1628" s="18" t="s">
        <v>5440</v>
      </c>
      <c r="D1628" s="18" t="s">
        <v>2560</v>
      </c>
      <c r="E1628" s="23" t="s">
        <v>4394</v>
      </c>
      <c r="F1628" s="23" t="s">
        <v>4394</v>
      </c>
      <c r="G1628" s="99">
        <v>0</v>
      </c>
      <c r="H1628" s="99">
        <v>0</v>
      </c>
      <c r="I1628" s="92" t="s">
        <v>3</v>
      </c>
      <c r="J1628" s="23" t="s">
        <v>1275</v>
      </c>
      <c r="K1628" s="24" t="s">
        <v>3633</v>
      </c>
      <c r="L1628" s="22" t="s">
        <v>4263</v>
      </c>
      <c r="M1628" s="22" t="s">
        <v>4320</v>
      </c>
      <c r="N1628" s="22" t="s">
        <v>2075</v>
      </c>
      <c r="O1628" s="22"/>
      <c r="P1628" s="246" t="s">
        <v>4392</v>
      </c>
      <c r="Q1628" s="191"/>
      <c r="R1628" s="1"/>
      <c r="S1628" s="1" t="str">
        <f t="shared" si="227"/>
        <v/>
      </c>
      <c r="T1628" s="1" t="str">
        <f>IF(ISNA(VLOOKUP(P1628,'NEW XEQM.c'!D:D,1,0)),"--",VLOOKUP(P1628,'NEW XEQM.c'!D:G,3,0))</f>
        <v>--</v>
      </c>
      <c r="U1628" s="1" t="s">
        <v>2075</v>
      </c>
      <c r="W1628" t="e">
        <f t="shared" si="236"/>
        <v>#VALUE!</v>
      </c>
    </row>
    <row r="1629" spans="1:23">
      <c r="A1629" s="16">
        <f t="shared" si="234"/>
        <v>1629</v>
      </c>
      <c r="B1629" s="15">
        <f t="shared" si="235"/>
        <v>1591</v>
      </c>
      <c r="C1629" s="218" t="s">
        <v>5047</v>
      </c>
      <c r="D1629" s="18" t="s">
        <v>5048</v>
      </c>
      <c r="E1629" s="23" t="s">
        <v>1150</v>
      </c>
      <c r="F1629" s="23" t="s">
        <v>282</v>
      </c>
      <c r="G1629" s="99">
        <v>0</v>
      </c>
      <c r="H1629" s="99">
        <v>0</v>
      </c>
      <c r="I1629" s="92" t="s">
        <v>3</v>
      </c>
      <c r="J1629" s="23" t="s">
        <v>1275</v>
      </c>
      <c r="K1629" s="24" t="s">
        <v>3632</v>
      </c>
      <c r="L1629" s="22" t="s">
        <v>4263</v>
      </c>
      <c r="M1629" s="22" t="s">
        <v>4318</v>
      </c>
      <c r="N1629" s="22" t="s">
        <v>2075</v>
      </c>
      <c r="O1629" s="22"/>
      <c r="P1629" s="246" t="s">
        <v>1738</v>
      </c>
      <c r="Q1629" s="191"/>
      <c r="R1629" s="1"/>
      <c r="S1629" s="1" t="str">
        <f t="shared" si="227"/>
        <v>NOT EQUAL</v>
      </c>
      <c r="T1629" s="1" t="str">
        <f>IF(ISNA(VLOOKUP(P1629,'NEW XEQM.c'!D:D,1,0)),"--",VLOOKUP(P1629,'NEW XEQM.c'!D:G,3,0))</f>
        <v>--</v>
      </c>
      <c r="U1629" s="1" t="s">
        <v>2075</v>
      </c>
      <c r="W1629" t="e">
        <f t="shared" si="236"/>
        <v>#VALUE!</v>
      </c>
    </row>
    <row r="1630" spans="1:23">
      <c r="A1630" s="16">
        <f t="shared" si="234"/>
        <v>1630</v>
      </c>
      <c r="B1630" s="15">
        <f t="shared" si="235"/>
        <v>1592</v>
      </c>
      <c r="C1630" s="18" t="s">
        <v>3775</v>
      </c>
      <c r="D1630" s="18" t="s">
        <v>7</v>
      </c>
      <c r="E1630" s="23" t="s">
        <v>283</v>
      </c>
      <c r="F1630" s="23" t="s">
        <v>283</v>
      </c>
      <c r="G1630" s="99">
        <v>0</v>
      </c>
      <c r="H1630" s="99">
        <v>0</v>
      </c>
      <c r="I1630" s="92" t="s">
        <v>3</v>
      </c>
      <c r="J1630" s="23" t="s">
        <v>1275</v>
      </c>
      <c r="K1630" s="24" t="s">
        <v>3632</v>
      </c>
      <c r="L1630" s="22" t="s">
        <v>4263</v>
      </c>
      <c r="M1630" s="22" t="s">
        <v>4318</v>
      </c>
      <c r="N1630" s="22" t="s">
        <v>2075</v>
      </c>
      <c r="O1630" s="22"/>
      <c r="P1630" s="246" t="s">
        <v>1739</v>
      </c>
      <c r="Q1630" s="191"/>
      <c r="R1630" s="1"/>
      <c r="S1630" s="1" t="str">
        <f t="shared" si="227"/>
        <v/>
      </c>
      <c r="T1630" s="1" t="str">
        <f>IF(ISNA(VLOOKUP(P1630,'NEW XEQM.c'!D:D,1,0)),"--",VLOOKUP(P1630,'NEW XEQM.c'!D:G,3,0))</f>
        <v>--</v>
      </c>
      <c r="U1630" s="1" t="s">
        <v>2075</v>
      </c>
      <c r="W1630" t="e">
        <f t="shared" si="236"/>
        <v>#VALUE!</v>
      </c>
    </row>
    <row r="1631" spans="1:23">
      <c r="A1631" s="16">
        <f t="shared" si="234"/>
        <v>1631</v>
      </c>
      <c r="B1631" s="15">
        <f t="shared" si="235"/>
        <v>1593</v>
      </c>
      <c r="C1631" s="218" t="s">
        <v>5047</v>
      </c>
      <c r="D1631" s="18" t="s">
        <v>5049</v>
      </c>
      <c r="E1631" s="23" t="s">
        <v>1151</v>
      </c>
      <c r="F1631" s="23" t="s">
        <v>284</v>
      </c>
      <c r="G1631" s="99">
        <v>0</v>
      </c>
      <c r="H1631" s="99">
        <v>0</v>
      </c>
      <c r="I1631" s="92" t="s">
        <v>3</v>
      </c>
      <c r="J1631" s="23" t="s">
        <v>1275</v>
      </c>
      <c r="K1631" s="24" t="s">
        <v>3632</v>
      </c>
      <c r="L1631" s="22" t="s">
        <v>4263</v>
      </c>
      <c r="M1631" s="22" t="s">
        <v>4318</v>
      </c>
      <c r="N1631" s="22" t="s">
        <v>2075</v>
      </c>
      <c r="O1631" s="22"/>
      <c r="P1631" s="246" t="s">
        <v>1740</v>
      </c>
      <c r="Q1631" s="191"/>
      <c r="R1631" s="1"/>
      <c r="S1631" s="1" t="str">
        <f t="shared" si="227"/>
        <v>NOT EQUAL</v>
      </c>
      <c r="T1631" s="1" t="str">
        <f>IF(ISNA(VLOOKUP(P1631,'NEW XEQM.c'!D:D,1,0)),"--",VLOOKUP(P1631,'NEW XEQM.c'!D:G,3,0))</f>
        <v>--</v>
      </c>
      <c r="U1631" s="1" t="s">
        <v>2075</v>
      </c>
      <c r="W1631" t="e">
        <f t="shared" si="236"/>
        <v>#VALUE!</v>
      </c>
    </row>
    <row r="1632" spans="1:23">
      <c r="A1632" s="16">
        <f t="shared" si="234"/>
        <v>1632</v>
      </c>
      <c r="B1632" s="15">
        <f t="shared" si="235"/>
        <v>1594</v>
      </c>
      <c r="C1632" s="218" t="s">
        <v>5047</v>
      </c>
      <c r="D1632" s="18" t="s">
        <v>5050</v>
      </c>
      <c r="E1632" s="23" t="s">
        <v>1152</v>
      </c>
      <c r="F1632" s="23" t="s">
        <v>285</v>
      </c>
      <c r="G1632" s="99">
        <v>0</v>
      </c>
      <c r="H1632" s="99">
        <v>0</v>
      </c>
      <c r="I1632" s="92" t="s">
        <v>3</v>
      </c>
      <c r="J1632" s="23" t="s">
        <v>1275</v>
      </c>
      <c r="K1632" s="24" t="s">
        <v>3632</v>
      </c>
      <c r="L1632" s="22" t="s">
        <v>4263</v>
      </c>
      <c r="M1632" s="22" t="s">
        <v>4318</v>
      </c>
      <c r="N1632" s="22" t="s">
        <v>2075</v>
      </c>
      <c r="O1632" s="22"/>
      <c r="P1632" s="246" t="s">
        <v>1741</v>
      </c>
      <c r="Q1632" s="191"/>
      <c r="R1632" s="1"/>
      <c r="S1632" s="1" t="str">
        <f t="shared" si="227"/>
        <v>NOT EQUAL</v>
      </c>
      <c r="T1632" s="1" t="str">
        <f>IF(ISNA(VLOOKUP(P1632,'NEW XEQM.c'!D:D,1,0)),"--",VLOOKUP(P1632,'NEW XEQM.c'!D:G,3,0))</f>
        <v>--</v>
      </c>
      <c r="U1632" s="1" t="s">
        <v>2075</v>
      </c>
      <c r="W1632" t="e">
        <f t="shared" si="236"/>
        <v>#VALUE!</v>
      </c>
    </row>
    <row r="1633" spans="1:23">
      <c r="A1633" s="16">
        <f t="shared" si="234"/>
        <v>1633</v>
      </c>
      <c r="B1633" s="15">
        <f t="shared" si="235"/>
        <v>1595</v>
      </c>
      <c r="C1633" s="218" t="s">
        <v>5047</v>
      </c>
      <c r="D1633" s="18" t="s">
        <v>5051</v>
      </c>
      <c r="E1633" s="23" t="s">
        <v>1153</v>
      </c>
      <c r="F1633" s="23" t="s">
        <v>286</v>
      </c>
      <c r="G1633" s="99">
        <v>0</v>
      </c>
      <c r="H1633" s="99">
        <v>0</v>
      </c>
      <c r="I1633" s="92" t="s">
        <v>3</v>
      </c>
      <c r="J1633" s="23" t="s">
        <v>1275</v>
      </c>
      <c r="K1633" s="24" t="s">
        <v>3632</v>
      </c>
      <c r="L1633" s="22" t="s">
        <v>4263</v>
      </c>
      <c r="M1633" s="22" t="s">
        <v>4318</v>
      </c>
      <c r="N1633" s="22" t="s">
        <v>2075</v>
      </c>
      <c r="O1633" s="22"/>
      <c r="P1633" s="246" t="s">
        <v>1742</v>
      </c>
      <c r="Q1633" s="191"/>
      <c r="R1633" s="1"/>
      <c r="S1633" s="1" t="str">
        <f t="shared" si="227"/>
        <v>NOT EQUAL</v>
      </c>
      <c r="T1633" s="1" t="str">
        <f>IF(ISNA(VLOOKUP(P1633,'NEW XEQM.c'!D:D,1,0)),"--",VLOOKUP(P1633,'NEW XEQM.c'!D:G,3,0))</f>
        <v>--</v>
      </c>
      <c r="U1633" s="1" t="s">
        <v>2075</v>
      </c>
      <c r="W1633" t="e">
        <f t="shared" si="236"/>
        <v>#VALUE!</v>
      </c>
    </row>
    <row r="1634" spans="1:23">
      <c r="A1634" s="16">
        <f t="shared" ref="A1634" si="245">IF(B1634=INT(B1634),ROW(),"")</f>
        <v>1634</v>
      </c>
      <c r="B1634" s="15">
        <f t="shared" si="235"/>
        <v>1596</v>
      </c>
      <c r="C1634" s="218" t="s">
        <v>5047</v>
      </c>
      <c r="D1634" s="18" t="s">
        <v>5052</v>
      </c>
      <c r="E1634" s="23" t="s">
        <v>5058</v>
      </c>
      <c r="F1634" s="23" t="s">
        <v>5060</v>
      </c>
      <c r="G1634" s="99">
        <v>0</v>
      </c>
      <c r="H1634" s="99">
        <v>0</v>
      </c>
      <c r="I1634" s="92" t="s">
        <v>3</v>
      </c>
      <c r="J1634" s="23" t="s">
        <v>1275</v>
      </c>
      <c r="K1634" s="24" t="s">
        <v>3632</v>
      </c>
      <c r="L1634" s="22" t="s">
        <v>4263</v>
      </c>
      <c r="M1634" s="22" t="s">
        <v>4318</v>
      </c>
      <c r="N1634" s="22" t="s">
        <v>2075</v>
      </c>
      <c r="O1634" s="22"/>
      <c r="P1634" s="246" t="s">
        <v>5059</v>
      </c>
      <c r="Q1634" s="191"/>
      <c r="R1634" s="1"/>
      <c r="S1634" s="1" t="str">
        <f t="shared" ref="S1634" si="246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2075</v>
      </c>
      <c r="W1634" t="e">
        <f t="shared" si="236"/>
        <v>#VALUE!</v>
      </c>
    </row>
    <row r="1635" spans="1:23">
      <c r="A1635" s="16">
        <f t="shared" si="234"/>
        <v>1635</v>
      </c>
      <c r="B1635" s="15">
        <f t="shared" si="235"/>
        <v>1597</v>
      </c>
      <c r="C1635" s="18" t="s">
        <v>3763</v>
      </c>
      <c r="D1635" s="18" t="s">
        <v>7</v>
      </c>
      <c r="E1635" s="23" t="s">
        <v>287</v>
      </c>
      <c r="F1635" s="23" t="s">
        <v>287</v>
      </c>
      <c r="G1635" s="99">
        <v>0</v>
      </c>
      <c r="H1635" s="99">
        <v>0</v>
      </c>
      <c r="I1635" s="92" t="s">
        <v>3</v>
      </c>
      <c r="J1635" s="23" t="s">
        <v>1275</v>
      </c>
      <c r="K1635" s="24" t="s">
        <v>3632</v>
      </c>
      <c r="L1635" s="22" t="s">
        <v>4263</v>
      </c>
      <c r="M1635" s="22" t="s">
        <v>4318</v>
      </c>
      <c r="N1635" s="22" t="s">
        <v>2075</v>
      </c>
      <c r="O1635" s="22"/>
      <c r="P1635" s="246" t="s">
        <v>1744</v>
      </c>
      <c r="Q1635" s="191"/>
      <c r="R1635" s="1"/>
      <c r="S1635" s="1" t="str">
        <f t="shared" ref="S1635:S1697" si="247">IF(E1635=F1635,"","NOT EQUAL")</f>
        <v/>
      </c>
      <c r="T1635" s="1" t="str">
        <f>IF(ISNA(VLOOKUP(P1635,'NEW XEQM.c'!D:D,1,0)),"--",VLOOKUP(P1635,'NEW XEQM.c'!D:G,3,0))</f>
        <v>--</v>
      </c>
      <c r="U1635" s="1" t="s">
        <v>2075</v>
      </c>
      <c r="W1635" t="e">
        <f t="shared" si="236"/>
        <v>#VALUE!</v>
      </c>
    </row>
    <row r="1636" spans="1:23">
      <c r="A1636" s="16">
        <f t="shared" si="234"/>
        <v>1636</v>
      </c>
      <c r="B1636" s="15">
        <f t="shared" si="235"/>
        <v>1598</v>
      </c>
      <c r="C1636" s="218" t="s">
        <v>5047</v>
      </c>
      <c r="D1636" s="18" t="s">
        <v>5053</v>
      </c>
      <c r="E1636" s="23" t="s">
        <v>1154</v>
      </c>
      <c r="F1636" s="23" t="s">
        <v>1155</v>
      </c>
      <c r="G1636" s="99">
        <v>0</v>
      </c>
      <c r="H1636" s="99">
        <v>0</v>
      </c>
      <c r="I1636" s="92" t="s">
        <v>3</v>
      </c>
      <c r="J1636" s="23" t="s">
        <v>1275</v>
      </c>
      <c r="K1636" s="24" t="s">
        <v>3632</v>
      </c>
      <c r="L1636" s="22" t="s">
        <v>4263</v>
      </c>
      <c r="M1636" s="22" t="s">
        <v>4318</v>
      </c>
      <c r="N1636" s="22" t="s">
        <v>2075</v>
      </c>
      <c r="O1636" s="22"/>
      <c r="P1636" s="246" t="s">
        <v>1745</v>
      </c>
      <c r="Q1636" s="191"/>
      <c r="R1636" s="1"/>
      <c r="S1636" s="1" t="str">
        <f t="shared" si="247"/>
        <v>NOT EQUAL</v>
      </c>
      <c r="T1636" s="1" t="str">
        <f>IF(ISNA(VLOOKUP(P1636,'NEW XEQM.c'!D:D,1,0)),"--",VLOOKUP(P1636,'NEW XEQM.c'!D:G,3,0))</f>
        <v>--</v>
      </c>
      <c r="U1636" s="1" t="s">
        <v>2075</v>
      </c>
      <c r="W1636" t="e">
        <f t="shared" si="236"/>
        <v>#VALUE!</v>
      </c>
    </row>
    <row r="1637" spans="1:23">
      <c r="A1637" s="16">
        <f t="shared" si="234"/>
        <v>1637</v>
      </c>
      <c r="B1637" s="15">
        <f t="shared" si="235"/>
        <v>1599</v>
      </c>
      <c r="C1637" s="218" t="s">
        <v>5047</v>
      </c>
      <c r="D1637" s="18" t="s">
        <v>5054</v>
      </c>
      <c r="E1637" s="23" t="s">
        <v>1156</v>
      </c>
      <c r="F1637" s="23" t="s">
        <v>288</v>
      </c>
      <c r="G1637" s="99">
        <v>0</v>
      </c>
      <c r="H1637" s="99">
        <v>0</v>
      </c>
      <c r="I1637" s="92" t="s">
        <v>3</v>
      </c>
      <c r="J1637" s="23" t="s">
        <v>1275</v>
      </c>
      <c r="K1637" s="24" t="s">
        <v>3632</v>
      </c>
      <c r="L1637" s="22" t="s">
        <v>4263</v>
      </c>
      <c r="M1637" s="22" t="s">
        <v>4318</v>
      </c>
      <c r="N1637" s="22" t="s">
        <v>2075</v>
      </c>
      <c r="O1637" s="22"/>
      <c r="P1637" s="246" t="s">
        <v>1746</v>
      </c>
      <c r="Q1637" s="191"/>
      <c r="R1637" s="1"/>
      <c r="S1637" s="1" t="str">
        <f t="shared" si="247"/>
        <v>NOT EQUAL</v>
      </c>
      <c r="T1637" s="1" t="str">
        <f>IF(ISNA(VLOOKUP(P1637,'NEW XEQM.c'!D:D,1,0)),"--",VLOOKUP(P1637,'NEW XEQM.c'!D:G,3,0))</f>
        <v>--</v>
      </c>
      <c r="U1637" s="1" t="s">
        <v>2075</v>
      </c>
      <c r="W1637" t="e">
        <f t="shared" si="236"/>
        <v>#VALUE!</v>
      </c>
    </row>
    <row r="1638" spans="1:23">
      <c r="A1638" s="16">
        <f t="shared" si="234"/>
        <v>1638</v>
      </c>
      <c r="B1638" s="15">
        <f t="shared" si="235"/>
        <v>1600</v>
      </c>
      <c r="C1638" s="18" t="s">
        <v>3390</v>
      </c>
      <c r="D1638" s="18" t="s">
        <v>7</v>
      </c>
      <c r="E1638" s="23" t="s">
        <v>292</v>
      </c>
      <c r="F1638" s="23" t="s">
        <v>292</v>
      </c>
      <c r="G1638" s="99">
        <v>0</v>
      </c>
      <c r="H1638" s="99">
        <v>0</v>
      </c>
      <c r="I1638" s="92" t="s">
        <v>3</v>
      </c>
      <c r="J1638" s="23" t="s">
        <v>1275</v>
      </c>
      <c r="K1638" s="24" t="s">
        <v>3632</v>
      </c>
      <c r="L1638" s="22" t="s">
        <v>4263</v>
      </c>
      <c r="M1638" s="22" t="s">
        <v>4318</v>
      </c>
      <c r="N1638" s="22" t="s">
        <v>2075</v>
      </c>
      <c r="O1638" s="22"/>
      <c r="P1638" s="246" t="s">
        <v>1750</v>
      </c>
      <c r="Q1638" s="191"/>
      <c r="R1638" s="1"/>
      <c r="S1638" s="1" t="str">
        <f t="shared" si="247"/>
        <v/>
      </c>
      <c r="T1638" s="1" t="str">
        <f>IF(ISNA(VLOOKUP(P1638,'NEW XEQM.c'!D:D,1,0)),"--",VLOOKUP(P1638,'NEW XEQM.c'!D:G,3,0))</f>
        <v>SIGN</v>
      </c>
      <c r="U1638" s="1" t="s">
        <v>2440</v>
      </c>
      <c r="W1638" t="e">
        <f t="shared" si="236"/>
        <v>#VALUE!</v>
      </c>
    </row>
    <row r="1639" spans="1:23">
      <c r="A1639" s="16">
        <f t="shared" si="234"/>
        <v>1639</v>
      </c>
      <c r="B1639" s="15">
        <f t="shared" si="235"/>
        <v>1601</v>
      </c>
      <c r="C1639" s="18" t="s">
        <v>3334</v>
      </c>
      <c r="D1639" s="18" t="s">
        <v>921</v>
      </c>
      <c r="E1639" s="23" t="s">
        <v>293</v>
      </c>
      <c r="F1639" s="23" t="s">
        <v>293</v>
      </c>
      <c r="G1639" s="99">
        <v>0</v>
      </c>
      <c r="H1639" s="99">
        <v>0</v>
      </c>
      <c r="I1639" s="92" t="s">
        <v>3</v>
      </c>
      <c r="J1639" s="23" t="s">
        <v>1275</v>
      </c>
      <c r="K1639" s="24" t="s">
        <v>3632</v>
      </c>
      <c r="L1639" s="22" t="s">
        <v>4263</v>
      </c>
      <c r="M1639" s="22" t="s">
        <v>4318</v>
      </c>
      <c r="N1639" s="22" t="s">
        <v>2075</v>
      </c>
      <c r="O1639" s="22"/>
      <c r="P1639" s="246" t="s">
        <v>1751</v>
      </c>
      <c r="Q1639" s="191"/>
      <c r="R1639" s="1"/>
      <c r="S1639" s="1" t="str">
        <f t="shared" si="247"/>
        <v/>
      </c>
      <c r="T1639" s="1" t="str">
        <f>IF(ISNA(VLOOKUP(P1639,'NEW XEQM.c'!D:D,1,0)),"--",VLOOKUP(P1639,'NEW XEQM.c'!D:G,3,0))</f>
        <v>--</v>
      </c>
      <c r="U1639" s="1" t="s">
        <v>2460</v>
      </c>
      <c r="W1639" t="e">
        <f t="shared" si="236"/>
        <v>#VALUE!</v>
      </c>
    </row>
    <row r="1640" spans="1:23">
      <c r="A1640" s="16">
        <f t="shared" si="234"/>
        <v>1640</v>
      </c>
      <c r="B1640" s="15">
        <f t="shared" si="235"/>
        <v>1602</v>
      </c>
      <c r="C1640" s="59" t="s">
        <v>4039</v>
      </c>
      <c r="D1640" s="59" t="s">
        <v>11</v>
      </c>
      <c r="E1640" s="130" t="s">
        <v>2347</v>
      </c>
      <c r="F1640" s="130" t="s">
        <v>294</v>
      </c>
      <c r="G1640" s="131">
        <v>1</v>
      </c>
      <c r="H1640" s="131">
        <v>99</v>
      </c>
      <c r="I1640" s="92" t="s">
        <v>3</v>
      </c>
      <c r="J1640" s="23" t="s">
        <v>1275</v>
      </c>
      <c r="K1640" s="24" t="s">
        <v>3632</v>
      </c>
      <c r="L1640" s="22" t="s">
        <v>4263</v>
      </c>
      <c r="M1640" s="22" t="s">
        <v>4319</v>
      </c>
      <c r="N1640" s="22" t="s">
        <v>2075</v>
      </c>
      <c r="O1640" s="22"/>
      <c r="P1640" s="246" t="s">
        <v>2346</v>
      </c>
      <c r="Q1640" s="191"/>
      <c r="R1640" s="1"/>
      <c r="S1640" s="1" t="str">
        <f t="shared" si="247"/>
        <v>NOT EQUAL</v>
      </c>
      <c r="T1640" s="1" t="str">
        <f>IF(ISNA(VLOOKUP(P1640,'NEW XEQM.c'!D:D,1,0)),"--",VLOOKUP(P1640,'NEW XEQM.c'!D:G,3,0))</f>
        <v>--</v>
      </c>
      <c r="U1640" s="1" t="s">
        <v>2075</v>
      </c>
      <c r="W1640" t="e">
        <f t="shared" si="236"/>
        <v>#VALUE!</v>
      </c>
    </row>
    <row r="1641" spans="1:23">
      <c r="A1641" s="16">
        <f t="shared" si="234"/>
        <v>1641</v>
      </c>
      <c r="B1641" s="15">
        <f t="shared" si="235"/>
        <v>1603</v>
      </c>
      <c r="C1641" s="18" t="s">
        <v>4309</v>
      </c>
      <c r="D1641" s="18" t="s">
        <v>11</v>
      </c>
      <c r="E1641" s="23" t="s">
        <v>298</v>
      </c>
      <c r="F1641" s="23" t="s">
        <v>298</v>
      </c>
      <c r="G1641" s="99">
        <v>0</v>
      </c>
      <c r="H1641" s="99">
        <v>255</v>
      </c>
      <c r="I1641" s="92" t="s">
        <v>3</v>
      </c>
      <c r="J1641" s="23" t="s">
        <v>1275</v>
      </c>
      <c r="K1641" s="24" t="s">
        <v>3632</v>
      </c>
      <c r="L1641" s="22" t="s">
        <v>4263</v>
      </c>
      <c r="M1641" s="22" t="s">
        <v>4346</v>
      </c>
      <c r="N1641" s="22" t="s">
        <v>2075</v>
      </c>
      <c r="O1641" s="22"/>
      <c r="P1641" s="246" t="s">
        <v>1755</v>
      </c>
      <c r="Q1641" s="191"/>
      <c r="R1641" s="1"/>
      <c r="S1641" s="1" t="str">
        <f t="shared" si="247"/>
        <v/>
      </c>
      <c r="T1641" s="1" t="str">
        <f>IF(ISNA(VLOOKUP(P1641,'NEW XEQM.c'!D:D,1,0)),"--",VLOOKUP(P1641,'NEW XEQM.c'!D:G,3,0))</f>
        <v>--</v>
      </c>
      <c r="U1641" s="1" t="s">
        <v>2075</v>
      </c>
      <c r="W1641" t="e">
        <f t="shared" si="236"/>
        <v>#VALUE!</v>
      </c>
    </row>
    <row r="1642" spans="1:23">
      <c r="A1642" s="16">
        <f t="shared" si="234"/>
        <v>1642</v>
      </c>
      <c r="B1642" s="15">
        <f t="shared" si="235"/>
        <v>1604</v>
      </c>
      <c r="C1642" s="18" t="s">
        <v>3391</v>
      </c>
      <c r="D1642" s="18" t="s">
        <v>7</v>
      </c>
      <c r="E1642" s="23" t="s">
        <v>301</v>
      </c>
      <c r="F1642" s="23" t="s">
        <v>301</v>
      </c>
      <c r="G1642" s="99">
        <v>0</v>
      </c>
      <c r="H1642" s="99">
        <v>0</v>
      </c>
      <c r="I1642" s="92" t="s">
        <v>3</v>
      </c>
      <c r="J1642" s="23" t="s">
        <v>1275</v>
      </c>
      <c r="K1642" s="24" t="s">
        <v>3632</v>
      </c>
      <c r="L1642" s="22" t="s">
        <v>4263</v>
      </c>
      <c r="M1642" s="22" t="s">
        <v>4318</v>
      </c>
      <c r="N1642" s="22" t="s">
        <v>2075</v>
      </c>
      <c r="O1642" s="22"/>
      <c r="P1642" s="246" t="s">
        <v>1757</v>
      </c>
      <c r="Q1642" s="191"/>
      <c r="R1642" s="1"/>
      <c r="S1642" s="1" t="str">
        <f t="shared" si="247"/>
        <v/>
      </c>
      <c r="T1642" s="1" t="str">
        <f>IF(ISNA(VLOOKUP(P1642,'NEW XEQM.c'!D:D,1,0)),"--",VLOOKUP(P1642,'NEW XEQM.c'!D:G,3,0))</f>
        <v>--</v>
      </c>
      <c r="U1642" s="1" t="s">
        <v>2075</v>
      </c>
      <c r="W1642" t="e">
        <f t="shared" si="236"/>
        <v>#VALUE!</v>
      </c>
    </row>
    <row r="1643" spans="1:23">
      <c r="A1643" s="16">
        <f t="shared" si="234"/>
        <v>1643</v>
      </c>
      <c r="B1643" s="15">
        <f t="shared" si="235"/>
        <v>1605</v>
      </c>
      <c r="C1643" s="18" t="s">
        <v>3392</v>
      </c>
      <c r="D1643" s="18" t="s">
        <v>7</v>
      </c>
      <c r="E1643" s="23" t="s">
        <v>1158</v>
      </c>
      <c r="F1643" s="23" t="s">
        <v>1158</v>
      </c>
      <c r="G1643" s="99">
        <v>0</v>
      </c>
      <c r="H1643" s="99">
        <v>0</v>
      </c>
      <c r="I1643" s="92" t="s">
        <v>3</v>
      </c>
      <c r="J1643" s="23" t="s">
        <v>1275</v>
      </c>
      <c r="K1643" s="24" t="s">
        <v>3632</v>
      </c>
      <c r="L1643" s="22" t="s">
        <v>4263</v>
      </c>
      <c r="M1643" s="22" t="s">
        <v>4318</v>
      </c>
      <c r="N1643" s="22" t="s">
        <v>2075</v>
      </c>
      <c r="O1643" s="22"/>
      <c r="P1643" s="246" t="s">
        <v>1758</v>
      </c>
      <c r="Q1643" s="191"/>
      <c r="R1643" s="1"/>
      <c r="S1643" s="1" t="str">
        <f t="shared" si="247"/>
        <v/>
      </c>
      <c r="T1643" s="1" t="str">
        <f>IF(ISNA(VLOOKUP(P1643,'NEW XEQM.c'!D:D,1,0)),"--",VLOOKUP(P1643,'NEW XEQM.c'!D:G,3,0))</f>
        <v>--</v>
      </c>
      <c r="U1643" s="1" t="s">
        <v>2075</v>
      </c>
      <c r="W1643" t="str">
        <f t="shared" si="236"/>
        <v>s STD_SUB_m</v>
      </c>
    </row>
    <row r="1644" spans="1:23">
      <c r="A1644" s="16">
        <f t="shared" si="234"/>
        <v>1644</v>
      </c>
      <c r="B1644" s="15">
        <f t="shared" si="235"/>
        <v>1606</v>
      </c>
      <c r="C1644" s="18" t="s">
        <v>3393</v>
      </c>
      <c r="D1644" s="18" t="s">
        <v>7</v>
      </c>
      <c r="E1644" s="23" t="s">
        <v>2493</v>
      </c>
      <c r="F1644" s="23" t="s">
        <v>2493</v>
      </c>
      <c r="G1644" s="99">
        <v>0</v>
      </c>
      <c r="H1644" s="99">
        <v>0</v>
      </c>
      <c r="I1644" s="92" t="s">
        <v>3</v>
      </c>
      <c r="J1644" s="23" t="s">
        <v>1275</v>
      </c>
      <c r="K1644" s="24" t="s">
        <v>3632</v>
      </c>
      <c r="L1644" s="22" t="s">
        <v>4263</v>
      </c>
      <c r="M1644" s="22" t="s">
        <v>4318</v>
      </c>
      <c r="N1644" s="22" t="s">
        <v>2075</v>
      </c>
      <c r="O1644" s="22"/>
      <c r="P1644" s="246" t="s">
        <v>2494</v>
      </c>
      <c r="Q1644" s="191"/>
      <c r="R1644" s="1"/>
      <c r="S1644" s="1" t="str">
        <f t="shared" si="247"/>
        <v/>
      </c>
      <c r="T1644" s="1" t="str">
        <f>IF(ISNA(VLOOKUP(P1644,'NEW XEQM.c'!D:D,1,0)),"--",VLOOKUP(P1644,'NEW XEQM.c'!D:G,3,0))</f>
        <v>--</v>
      </c>
      <c r="U1644" s="1" t="s">
        <v>2451</v>
      </c>
      <c r="W1644" t="e">
        <f t="shared" si="236"/>
        <v>#VALUE!</v>
      </c>
    </row>
    <row r="1645" spans="1:23">
      <c r="A1645" s="16">
        <f t="shared" si="234"/>
        <v>1645</v>
      </c>
      <c r="B1645" s="15">
        <f t="shared" si="235"/>
        <v>1607</v>
      </c>
      <c r="C1645" s="18" t="s">
        <v>3394</v>
      </c>
      <c r="D1645" s="18" t="s">
        <v>7</v>
      </c>
      <c r="E1645" s="23" t="s">
        <v>1159</v>
      </c>
      <c r="F1645" s="23" t="s">
        <v>1159</v>
      </c>
      <c r="G1645" s="99">
        <v>0</v>
      </c>
      <c r="H1645" s="99">
        <v>0</v>
      </c>
      <c r="I1645" s="92" t="s">
        <v>3</v>
      </c>
      <c r="J1645" s="23" t="s">
        <v>1275</v>
      </c>
      <c r="K1645" s="24" t="s">
        <v>3632</v>
      </c>
      <c r="L1645" s="22" t="s">
        <v>4263</v>
      </c>
      <c r="M1645" s="22" t="s">
        <v>4318</v>
      </c>
      <c r="N1645" s="22" t="s">
        <v>2075</v>
      </c>
      <c r="O1645" s="22"/>
      <c r="P1645" s="246" t="s">
        <v>1759</v>
      </c>
      <c r="Q1645" s="191"/>
      <c r="R1645" s="1"/>
      <c r="S1645" s="1" t="str">
        <f t="shared" si="247"/>
        <v/>
      </c>
      <c r="T1645" s="1" t="str">
        <f>IF(ISNA(VLOOKUP(P1645,'NEW XEQM.c'!D:D,1,0)),"--",VLOOKUP(P1645,'NEW XEQM.c'!D:G,3,0))</f>
        <v>--</v>
      </c>
      <c r="U1645" s="1" t="s">
        <v>2075</v>
      </c>
      <c r="W1645" t="str">
        <f t="shared" si="236"/>
        <v>s STD_SUB_m STD_SUB_w</v>
      </c>
    </row>
    <row r="1646" spans="1:23">
      <c r="A1646" s="16">
        <f t="shared" si="234"/>
        <v>1646</v>
      </c>
      <c r="B1646" s="15">
        <f t="shared" si="235"/>
        <v>1608</v>
      </c>
      <c r="C1646" s="18" t="s">
        <v>4156</v>
      </c>
      <c r="D1646" s="18" t="s">
        <v>4215</v>
      </c>
      <c r="E1646" s="23" t="s">
        <v>1160</v>
      </c>
      <c r="F1646" s="23" t="s">
        <v>1160</v>
      </c>
      <c r="G1646" s="99">
        <v>0</v>
      </c>
      <c r="H1646" s="99">
        <v>99</v>
      </c>
      <c r="I1646" s="92" t="s">
        <v>3</v>
      </c>
      <c r="J1646" s="23" t="s">
        <v>1275</v>
      </c>
      <c r="K1646" s="24" t="s">
        <v>3528</v>
      </c>
      <c r="L1646" s="22" t="s">
        <v>4263</v>
      </c>
      <c r="M1646" s="22" t="s">
        <v>4323</v>
      </c>
      <c r="N1646" s="22" t="s">
        <v>2075</v>
      </c>
      <c r="O1646" s="22"/>
      <c r="P1646" s="246" t="s">
        <v>1760</v>
      </c>
      <c r="Q1646" s="191"/>
      <c r="R1646" s="1"/>
      <c r="S1646" s="1" t="str">
        <f t="shared" si="247"/>
        <v/>
      </c>
      <c r="T1646" s="1" t="str">
        <f>IF(ISNA(VLOOKUP(P1646,'NEW XEQM.c'!D:D,1,0)),"--",VLOOKUP(P1646,'NEW XEQM.c'!D:G,3,0))</f>
        <v>--</v>
      </c>
      <c r="U1646" s="1" t="s">
        <v>2075</v>
      </c>
      <c r="W1646" t="e">
        <f t="shared" si="236"/>
        <v>#VALUE!</v>
      </c>
    </row>
    <row r="1647" spans="1:23">
      <c r="A1647" s="16">
        <f t="shared" si="234"/>
        <v>1647</v>
      </c>
      <c r="B1647" s="15">
        <f t="shared" si="235"/>
        <v>1609</v>
      </c>
      <c r="C1647" s="18" t="s">
        <v>3395</v>
      </c>
      <c r="D1647" s="18" t="s">
        <v>7</v>
      </c>
      <c r="E1647" s="23" t="s">
        <v>305</v>
      </c>
      <c r="F1647" s="23" t="s">
        <v>305</v>
      </c>
      <c r="G1647" s="99">
        <v>0</v>
      </c>
      <c r="H1647" s="99">
        <v>0</v>
      </c>
      <c r="I1647" s="92" t="s">
        <v>3</v>
      </c>
      <c r="J1647" s="23" t="s">
        <v>1275</v>
      </c>
      <c r="K1647" s="24" t="s">
        <v>3632</v>
      </c>
      <c r="L1647" s="22" t="s">
        <v>4263</v>
      </c>
      <c r="M1647" s="22" t="s">
        <v>4318</v>
      </c>
      <c r="N1647" s="22" t="s">
        <v>2075</v>
      </c>
      <c r="O1647" s="22"/>
      <c r="P1647" s="246" t="s">
        <v>1764</v>
      </c>
      <c r="Q1647" s="191"/>
      <c r="R1647" s="1"/>
      <c r="S1647" s="1" t="str">
        <f t="shared" si="247"/>
        <v/>
      </c>
      <c r="T1647" s="1" t="str">
        <f>IF(ISNA(VLOOKUP(P1647,'NEW XEQM.c'!D:D,1,0)),"--",VLOOKUP(P1647,'NEW XEQM.c'!D:G,3,0))</f>
        <v>--</v>
      </c>
      <c r="U1647" s="1" t="s">
        <v>2451</v>
      </c>
      <c r="W1647" t="e">
        <f t="shared" si="236"/>
        <v>#VALUE!</v>
      </c>
    </row>
    <row r="1648" spans="1:23">
      <c r="A1648" s="16">
        <f t="shared" si="234"/>
        <v>1648</v>
      </c>
      <c r="B1648" s="15">
        <f t="shared" si="235"/>
        <v>1610</v>
      </c>
      <c r="C1648" s="18" t="s">
        <v>3517</v>
      </c>
      <c r="D1648" s="83" t="s">
        <v>3776</v>
      </c>
      <c r="E1648" s="23" t="s">
        <v>2314</v>
      </c>
      <c r="F1648" s="23" t="s">
        <v>2314</v>
      </c>
      <c r="G1648" s="99">
        <v>0</v>
      </c>
      <c r="H1648" s="99">
        <v>0</v>
      </c>
      <c r="I1648" s="92" t="s">
        <v>3</v>
      </c>
      <c r="J1648" s="23" t="s">
        <v>1275</v>
      </c>
      <c r="K1648" s="24" t="s">
        <v>3528</v>
      </c>
      <c r="L1648" s="22" t="s">
        <v>4263</v>
      </c>
      <c r="M1648" s="22" t="s">
        <v>4320</v>
      </c>
      <c r="N1648" s="22" t="s">
        <v>2075</v>
      </c>
      <c r="O1648" s="22"/>
      <c r="P1648" s="246" t="s">
        <v>1766</v>
      </c>
      <c r="Q1648" s="191"/>
      <c r="R1648" s="1"/>
      <c r="S1648" s="1" t="str">
        <f t="shared" si="247"/>
        <v/>
      </c>
      <c r="T1648" s="1" t="str">
        <f>IF(ISNA(VLOOKUP(P1648,'NEW XEQM.c'!D:D,1,0)),"--",VLOOKUP(P1648,'NEW XEQM.c'!D:G,3,0))</f>
        <v>--</v>
      </c>
      <c r="U1648" s="1" t="s">
        <v>2075</v>
      </c>
      <c r="W1648" t="e">
        <f t="shared" si="236"/>
        <v>#VALUE!</v>
      </c>
    </row>
    <row r="1649" spans="1:23">
      <c r="A1649" s="16">
        <f t="shared" si="234"/>
        <v>1649</v>
      </c>
      <c r="B1649" s="15">
        <f t="shared" si="235"/>
        <v>1611</v>
      </c>
      <c r="C1649" s="18" t="s">
        <v>3396</v>
      </c>
      <c r="D1649" s="18" t="s">
        <v>2114</v>
      </c>
      <c r="E1649" s="23" t="s">
        <v>1164</v>
      </c>
      <c r="F1649" s="23" t="s">
        <v>248</v>
      </c>
      <c r="G1649" s="99">
        <v>0</v>
      </c>
      <c r="H1649" s="99">
        <v>99</v>
      </c>
      <c r="I1649" s="92" t="s">
        <v>3</v>
      </c>
      <c r="J1649" s="23" t="s">
        <v>1275</v>
      </c>
      <c r="K1649" s="24" t="s">
        <v>3632</v>
      </c>
      <c r="L1649" s="22" t="s">
        <v>4263</v>
      </c>
      <c r="M1649" s="22" t="s">
        <v>4323</v>
      </c>
      <c r="N1649" s="22" t="s">
        <v>2075</v>
      </c>
      <c r="O1649" s="22"/>
      <c r="P1649" s="246" t="s">
        <v>1769</v>
      </c>
      <c r="Q1649" s="191"/>
      <c r="R1649" s="1"/>
      <c r="S1649" s="1" t="str">
        <f t="shared" si="247"/>
        <v>NOT EQUAL</v>
      </c>
      <c r="T1649" s="1" t="str">
        <f>IF(ISNA(VLOOKUP(P1649,'NEW XEQM.c'!D:D,1,0)),"--",VLOOKUP(P1649,'NEW XEQM.c'!D:G,3,0))</f>
        <v>--</v>
      </c>
      <c r="U1649" s="1" t="s">
        <v>2075</v>
      </c>
      <c r="W1649" t="e">
        <f t="shared" si="236"/>
        <v>#VALUE!</v>
      </c>
    </row>
    <row r="1650" spans="1:23">
      <c r="A1650" s="16">
        <f t="shared" si="234"/>
        <v>1650</v>
      </c>
      <c r="B1650" s="15">
        <f t="shared" si="235"/>
        <v>1612</v>
      </c>
      <c r="C1650" s="18" t="s">
        <v>3397</v>
      </c>
      <c r="D1650" s="18" t="s">
        <v>7</v>
      </c>
      <c r="E1650" s="23" t="s">
        <v>1165</v>
      </c>
      <c r="F1650" s="23" t="s">
        <v>1165</v>
      </c>
      <c r="G1650" s="99">
        <v>0</v>
      </c>
      <c r="H1650" s="99">
        <v>0</v>
      </c>
      <c r="I1650" s="92" t="s">
        <v>3</v>
      </c>
      <c r="J1650" s="23" t="s">
        <v>1275</v>
      </c>
      <c r="K1650" s="24" t="s">
        <v>3632</v>
      </c>
      <c r="L1650" s="22" t="s">
        <v>4263</v>
      </c>
      <c r="M1650" s="22" t="s">
        <v>4318</v>
      </c>
      <c r="N1650" s="22" t="s">
        <v>2075</v>
      </c>
      <c r="O1650" s="22"/>
      <c r="P1650" s="246" t="s">
        <v>1770</v>
      </c>
      <c r="Q1650" s="191"/>
      <c r="R1650" s="1"/>
      <c r="S1650" s="1" t="str">
        <f t="shared" si="247"/>
        <v/>
      </c>
      <c r="T1650" s="1" t="str">
        <f>IF(ISNA(VLOOKUP(P1650,'NEW XEQM.c'!D:D,1,0)),"--",VLOOKUP(P1650,'NEW XEQM.c'!D:G,3,0))</f>
        <v>STOEL</v>
      </c>
      <c r="U1650" s="1" t="s">
        <v>2453</v>
      </c>
      <c r="W1650" t="e">
        <f t="shared" si="236"/>
        <v>#VALUE!</v>
      </c>
    </row>
    <row r="1651" spans="1:23">
      <c r="A1651" s="16">
        <f t="shared" si="234"/>
        <v>1651</v>
      </c>
      <c r="B1651" s="15">
        <f t="shared" si="235"/>
        <v>1613</v>
      </c>
      <c r="C1651" s="18" t="s">
        <v>3398</v>
      </c>
      <c r="D1651" s="18" t="s">
        <v>7</v>
      </c>
      <c r="E1651" s="23" t="s">
        <v>1166</v>
      </c>
      <c r="F1651" s="23" t="s">
        <v>1166</v>
      </c>
      <c r="G1651" s="99">
        <v>0</v>
      </c>
      <c r="H1651" s="99">
        <v>0</v>
      </c>
      <c r="I1651" s="92" t="s">
        <v>3</v>
      </c>
      <c r="J1651" s="23" t="s">
        <v>1275</v>
      </c>
      <c r="K1651" s="24" t="s">
        <v>3632</v>
      </c>
      <c r="L1651" s="22" t="s">
        <v>4263</v>
      </c>
      <c r="M1651" s="22" t="s">
        <v>4318</v>
      </c>
      <c r="N1651" s="22" t="s">
        <v>2075</v>
      </c>
      <c r="O1651" s="22"/>
      <c r="P1651" s="246" t="s">
        <v>1771</v>
      </c>
      <c r="Q1651" s="191"/>
      <c r="R1651" s="1"/>
      <c r="S1651" s="1" t="str">
        <f t="shared" si="247"/>
        <v/>
      </c>
      <c r="T1651" s="1" t="str">
        <f>IF(ISNA(VLOOKUP(P1651,'NEW XEQM.c'!D:D,1,0)),"--",VLOOKUP(P1651,'NEW XEQM.c'!D:G,3,0))</f>
        <v>STOIJ</v>
      </c>
      <c r="U1651" s="237" t="s">
        <v>2453</v>
      </c>
      <c r="W1651" t="e">
        <f t="shared" si="236"/>
        <v>#VALUE!</v>
      </c>
    </row>
    <row r="1652" spans="1:23">
      <c r="A1652" s="16">
        <f t="shared" si="234"/>
        <v>1652</v>
      </c>
      <c r="B1652" s="15">
        <f t="shared" si="235"/>
        <v>1614</v>
      </c>
      <c r="C1652" s="18" t="s">
        <v>3217</v>
      </c>
      <c r="D1652" s="18" t="s">
        <v>7</v>
      </c>
      <c r="E1652" s="23" t="s">
        <v>1063</v>
      </c>
      <c r="F1652" s="23" t="s">
        <v>1063</v>
      </c>
      <c r="G1652" s="99">
        <v>0</v>
      </c>
      <c r="H1652" s="99">
        <v>0</v>
      </c>
      <c r="I1652" s="92" t="s">
        <v>3</v>
      </c>
      <c r="J1652" s="23" t="s">
        <v>1275</v>
      </c>
      <c r="K1652" s="24" t="s">
        <v>3632</v>
      </c>
      <c r="L1652" s="22" t="s">
        <v>4263</v>
      </c>
      <c r="M1652" s="22" t="s">
        <v>4318</v>
      </c>
      <c r="N1652" s="22" t="s">
        <v>2075</v>
      </c>
      <c r="O1652" s="22"/>
      <c r="P1652" s="246" t="s">
        <v>1548</v>
      </c>
      <c r="Q1652" s="191"/>
      <c r="R1652" s="1"/>
      <c r="S1652" s="1" t="str">
        <f t="shared" si="247"/>
        <v/>
      </c>
      <c r="T1652" s="1" t="str">
        <f>IF(ISNA(VLOOKUP(P1652,'NEW XEQM.c'!D:D,1,0)),"--",VLOOKUP(P1652,'NEW XEQM.c'!D:G,3,0))</f>
        <v>LN(1+X)</v>
      </c>
      <c r="U1652" s="237" t="s">
        <v>2440</v>
      </c>
      <c r="W1652" t="e">
        <f t="shared" si="236"/>
        <v>#VALUE!</v>
      </c>
    </row>
    <row r="1653" spans="1:23">
      <c r="A1653" s="16">
        <f t="shared" si="234"/>
        <v>1653</v>
      </c>
      <c r="B1653" s="15">
        <f t="shared" si="235"/>
        <v>1615</v>
      </c>
      <c r="C1653" s="18" t="s">
        <v>3399</v>
      </c>
      <c r="D1653" s="18" t="s">
        <v>2114</v>
      </c>
      <c r="E1653" s="23" t="s">
        <v>1168</v>
      </c>
      <c r="F1653" s="23" t="s">
        <v>1168</v>
      </c>
      <c r="G1653" s="99">
        <v>0</v>
      </c>
      <c r="H1653" s="99">
        <v>99</v>
      </c>
      <c r="I1653" s="92" t="s">
        <v>3</v>
      </c>
      <c r="J1653" s="23" t="s">
        <v>1275</v>
      </c>
      <c r="K1653" s="24" t="s">
        <v>3632</v>
      </c>
      <c r="L1653" s="22" t="s">
        <v>4263</v>
      </c>
      <c r="M1653" s="22" t="s">
        <v>4323</v>
      </c>
      <c r="N1653" s="22" t="s">
        <v>2075</v>
      </c>
      <c r="O1653" s="22"/>
      <c r="P1653" s="246" t="s">
        <v>1773</v>
      </c>
      <c r="Q1653" s="191"/>
      <c r="R1653" s="1"/>
      <c r="S1653" s="1" t="str">
        <f t="shared" si="247"/>
        <v/>
      </c>
      <c r="T1653" s="1" t="str">
        <f>IF(ISNA(VLOOKUP(P1653,'NEW XEQM.c'!D:D,1,0)),"--",VLOOKUP(P1653,'NEW XEQM.c'!D:G,3,0))</f>
        <v>--</v>
      </c>
      <c r="U1653" s="1" t="s">
        <v>2453</v>
      </c>
      <c r="W1653" t="e">
        <f t="shared" si="236"/>
        <v>#VALUE!</v>
      </c>
    </row>
    <row r="1654" spans="1:23">
      <c r="A1654" s="16">
        <f t="shared" si="234"/>
        <v>1654</v>
      </c>
      <c r="B1654" s="15">
        <f t="shared" si="235"/>
        <v>1616</v>
      </c>
      <c r="C1654" s="18" t="s">
        <v>3400</v>
      </c>
      <c r="D1654" s="18" t="s">
        <v>7</v>
      </c>
      <c r="E1654" s="23" t="s">
        <v>4738</v>
      </c>
      <c r="F1654" s="23" t="s">
        <v>4738</v>
      </c>
      <c r="G1654" s="99">
        <v>0</v>
      </c>
      <c r="H1654" s="99">
        <v>0</v>
      </c>
      <c r="I1654" s="92" t="s">
        <v>3</v>
      </c>
      <c r="J1654" s="23" t="s">
        <v>1275</v>
      </c>
      <c r="K1654" s="24" t="s">
        <v>3632</v>
      </c>
      <c r="L1654" s="22" t="s">
        <v>4263</v>
      </c>
      <c r="M1654" s="22" t="s">
        <v>4318</v>
      </c>
      <c r="N1654" s="22" t="s">
        <v>2075</v>
      </c>
      <c r="O1654" s="22"/>
      <c r="P1654" s="246" t="s">
        <v>1780</v>
      </c>
      <c r="Q1654" s="191"/>
      <c r="R1654" s="1"/>
      <c r="S1654" s="1" t="str">
        <f t="shared" si="247"/>
        <v/>
      </c>
      <c r="T1654" s="1" t="str">
        <f>IF(ISNA(VLOOKUP(P1654,'NEW XEQM.c'!D:D,1,0)),"--",VLOOKUP(P1654,'NEW XEQM.c'!D:G,3,0))</f>
        <v>SUM</v>
      </c>
      <c r="U1654" s="237" t="s">
        <v>2445</v>
      </c>
      <c r="W1654" t="str">
        <f t="shared" si="236"/>
        <v/>
      </c>
    </row>
    <row r="1655" spans="1:23">
      <c r="A1655" s="16">
        <f t="shared" si="234"/>
        <v>1655</v>
      </c>
      <c r="B1655" s="15">
        <f t="shared" si="235"/>
        <v>1617</v>
      </c>
      <c r="C1655" s="18" t="s">
        <v>3401</v>
      </c>
      <c r="D1655" s="18" t="s">
        <v>7</v>
      </c>
      <c r="E1655" s="23" t="s">
        <v>1173</v>
      </c>
      <c r="F1655" s="23" t="s">
        <v>1173</v>
      </c>
      <c r="G1655" s="99">
        <v>0</v>
      </c>
      <c r="H1655" s="99">
        <v>0</v>
      </c>
      <c r="I1655" s="92" t="s">
        <v>3</v>
      </c>
      <c r="J1655" s="23" t="s">
        <v>1275</v>
      </c>
      <c r="K1655" s="24" t="s">
        <v>3632</v>
      </c>
      <c r="L1655" s="22" t="s">
        <v>4263</v>
      </c>
      <c r="M1655" s="22" t="s">
        <v>4318</v>
      </c>
      <c r="N1655" s="22" t="s">
        <v>2075</v>
      </c>
      <c r="O1655" s="22"/>
      <c r="P1655" s="246" t="s">
        <v>1781</v>
      </c>
      <c r="Q1655" s="191"/>
      <c r="R1655" s="1"/>
      <c r="S1655" s="1" t="str">
        <f t="shared" si="247"/>
        <v/>
      </c>
      <c r="T1655" s="1" t="str">
        <f>IF(ISNA(VLOOKUP(P1655,'NEW XEQM.c'!D:D,1,0)),"--",VLOOKUP(P1655,'NEW XEQM.c'!D:G,3,0))</f>
        <v>--</v>
      </c>
      <c r="U1655" s="1" t="s">
        <v>2075</v>
      </c>
      <c r="W1655" t="str">
        <f t="shared" si="236"/>
        <v>s STD_SUB_w</v>
      </c>
    </row>
    <row r="1656" spans="1:23">
      <c r="A1656" s="16">
        <f t="shared" si="234"/>
        <v>1656</v>
      </c>
      <c r="B1656" s="15">
        <f t="shared" si="235"/>
        <v>1618</v>
      </c>
      <c r="C1656" s="18" t="s">
        <v>3937</v>
      </c>
      <c r="D1656" s="18" t="s">
        <v>7</v>
      </c>
      <c r="E1656" s="23" t="s">
        <v>1174</v>
      </c>
      <c r="F1656" s="23" t="s">
        <v>1174</v>
      </c>
      <c r="G1656" s="99">
        <v>0</v>
      </c>
      <c r="H1656" s="99">
        <v>0</v>
      </c>
      <c r="I1656" s="92" t="s">
        <v>3</v>
      </c>
      <c r="J1656" s="23" t="s">
        <v>1275</v>
      </c>
      <c r="K1656" s="24" t="s">
        <v>3632</v>
      </c>
      <c r="L1656" s="22" t="s">
        <v>4263</v>
      </c>
      <c r="M1656" s="22" t="s">
        <v>4318</v>
      </c>
      <c r="N1656" s="22" t="s">
        <v>2075</v>
      </c>
      <c r="O1656" s="22"/>
      <c r="P1656" s="246" t="s">
        <v>1782</v>
      </c>
      <c r="Q1656" s="191"/>
      <c r="R1656" s="1"/>
      <c r="S1656" s="1" t="str">
        <f t="shared" si="247"/>
        <v/>
      </c>
      <c r="T1656" s="1" t="str">
        <f>IF(ISNA(VLOOKUP(P1656,'NEW XEQM.c'!D:D,1,0)),"--",VLOOKUP(P1656,'NEW XEQM.c'!D:G,3,0))</f>
        <v>--</v>
      </c>
      <c r="U1656" s="1" t="s">
        <v>2075</v>
      </c>
      <c r="W1656" t="str">
        <f t="shared" si="236"/>
        <v>s STD_SUB_x STD_SUB_y</v>
      </c>
    </row>
    <row r="1657" spans="1:23">
      <c r="A1657" s="16">
        <f t="shared" si="234"/>
        <v>1657</v>
      </c>
      <c r="B1657" s="15">
        <f t="shared" si="235"/>
        <v>1619</v>
      </c>
      <c r="C1657" s="18" t="s">
        <v>3764</v>
      </c>
      <c r="D1657" s="18" t="s">
        <v>11</v>
      </c>
      <c r="E1657" s="23" t="s">
        <v>1176</v>
      </c>
      <c r="F1657" s="23" t="s">
        <v>1176</v>
      </c>
      <c r="G1657" s="99">
        <v>0</v>
      </c>
      <c r="H1657" s="111">
        <v>6</v>
      </c>
      <c r="I1657" s="92" t="s">
        <v>3</v>
      </c>
      <c r="J1657" s="23" t="s">
        <v>1275</v>
      </c>
      <c r="K1657" s="24" t="s">
        <v>3632</v>
      </c>
      <c r="L1657" s="22" t="s">
        <v>4263</v>
      </c>
      <c r="M1657" s="22" t="s">
        <v>4319</v>
      </c>
      <c r="N1657" s="22" t="s">
        <v>2075</v>
      </c>
      <c r="O1657" s="22"/>
      <c r="P1657" s="246" t="s">
        <v>1788</v>
      </c>
      <c r="Q1657" s="191"/>
      <c r="R1657" s="1"/>
      <c r="S1657" s="1" t="str">
        <f t="shared" si="247"/>
        <v/>
      </c>
      <c r="T1657" s="1" t="str">
        <f>IF(ISNA(VLOOKUP(P1657,'NEW XEQM.c'!D:D,1,0)),"--",VLOOKUP(P1657,'NEW XEQM.c'!D:G,3,0))</f>
        <v>--</v>
      </c>
      <c r="U1657" s="1" t="s">
        <v>2075</v>
      </c>
      <c r="W1657" t="e">
        <f t="shared" si="236"/>
        <v>#VALUE!</v>
      </c>
    </row>
    <row r="1658" spans="1:23">
      <c r="A1658" s="16">
        <f t="shared" si="234"/>
        <v>1658</v>
      </c>
      <c r="B1658" s="15">
        <f t="shared" si="235"/>
        <v>1620</v>
      </c>
      <c r="C1658" s="18" t="s">
        <v>3402</v>
      </c>
      <c r="D1658" s="18" t="s">
        <v>7</v>
      </c>
      <c r="E1658" s="23" t="s">
        <v>1177</v>
      </c>
      <c r="F1658" s="23" t="s">
        <v>1177</v>
      </c>
      <c r="G1658" s="99">
        <v>0</v>
      </c>
      <c r="H1658" s="99">
        <v>0</v>
      </c>
      <c r="I1658" s="92" t="s">
        <v>3</v>
      </c>
      <c r="J1658" s="23" t="s">
        <v>1275</v>
      </c>
      <c r="K1658" s="24" t="s">
        <v>3632</v>
      </c>
      <c r="L1658" s="22" t="s">
        <v>4263</v>
      </c>
      <c r="M1658" s="22" t="s">
        <v>4318</v>
      </c>
      <c r="N1658" s="22" t="s">
        <v>2075</v>
      </c>
      <c r="O1658" s="22"/>
      <c r="P1658" s="246" t="s">
        <v>1790</v>
      </c>
      <c r="Q1658" s="191"/>
      <c r="R1658" s="1"/>
      <c r="S1658" s="1" t="str">
        <f t="shared" si="247"/>
        <v/>
      </c>
      <c r="T1658" s="1" t="str">
        <f>IF(ISNA(VLOOKUP(P1658,'NEW XEQM.c'!D:D,1,0)),"--",VLOOKUP(P1658,'NEW XEQM.c'!D:G,3,0))</f>
        <v>TICKS</v>
      </c>
      <c r="U1658" s="1" t="s">
        <v>2457</v>
      </c>
      <c r="W1658" t="e">
        <f t="shared" si="236"/>
        <v>#VALUE!</v>
      </c>
    </row>
    <row r="1659" spans="1:23">
      <c r="A1659" s="16">
        <f t="shared" si="234"/>
        <v>1659</v>
      </c>
      <c r="B1659" s="15">
        <f t="shared" si="235"/>
        <v>1621</v>
      </c>
      <c r="C1659" s="18" t="s">
        <v>3765</v>
      </c>
      <c r="D1659" s="18" t="s">
        <v>7</v>
      </c>
      <c r="E1659" s="23" t="s">
        <v>321</v>
      </c>
      <c r="F1659" s="23" t="s">
        <v>321</v>
      </c>
      <c r="G1659" s="99">
        <v>0</v>
      </c>
      <c r="H1659" s="99">
        <v>0</v>
      </c>
      <c r="I1659" s="92" t="s">
        <v>3</v>
      </c>
      <c r="J1659" s="23" t="s">
        <v>1275</v>
      </c>
      <c r="K1659" s="24" t="s">
        <v>3632</v>
      </c>
      <c r="L1659" s="22" t="s">
        <v>4263</v>
      </c>
      <c r="M1659" s="22" t="s">
        <v>4318</v>
      </c>
      <c r="N1659" s="22" t="s">
        <v>2075</v>
      </c>
      <c r="O1659" s="22"/>
      <c r="P1659" s="246" t="s">
        <v>1791</v>
      </c>
      <c r="Q1659" s="191"/>
      <c r="R1659" s="1"/>
      <c r="S1659" s="1" t="str">
        <f t="shared" si="247"/>
        <v/>
      </c>
      <c r="T1659" s="1" t="str">
        <f>IF(ISNA(VLOOKUP(P1659,'NEW XEQM.c'!D:D,1,0)),"--",VLOOKUP(P1659,'NEW XEQM.c'!D:G,3,0))</f>
        <v>--</v>
      </c>
      <c r="U1659" s="1" t="s">
        <v>2075</v>
      </c>
      <c r="W1659" t="e">
        <f t="shared" si="236"/>
        <v>#VALUE!</v>
      </c>
    </row>
    <row r="1660" spans="1:23">
      <c r="A1660" s="16">
        <f t="shared" si="234"/>
        <v>1660</v>
      </c>
      <c r="B1660" s="15">
        <f t="shared" si="235"/>
        <v>1622</v>
      </c>
      <c r="C1660" s="18" t="s">
        <v>4277</v>
      </c>
      <c r="D1660" s="217" t="s">
        <v>2561</v>
      </c>
      <c r="E1660" s="23" t="s">
        <v>4383</v>
      </c>
      <c r="F1660" s="23" t="s">
        <v>4383</v>
      </c>
      <c r="G1660" s="99">
        <v>0</v>
      </c>
      <c r="H1660" s="99">
        <v>0</v>
      </c>
      <c r="I1660" s="92" t="s">
        <v>3</v>
      </c>
      <c r="J1660" s="23" t="s">
        <v>1275</v>
      </c>
      <c r="K1660" s="24" t="s">
        <v>3632</v>
      </c>
      <c r="L1660" s="22" t="s">
        <v>4263</v>
      </c>
      <c r="M1660" s="22" t="s">
        <v>4320</v>
      </c>
      <c r="N1660" s="22" t="s">
        <v>2075</v>
      </c>
      <c r="O1660" s="22"/>
      <c r="P1660" s="246" t="s">
        <v>1792</v>
      </c>
      <c r="Q1660" s="191"/>
      <c r="R1660" s="1"/>
      <c r="S1660" s="1" t="str">
        <f t="shared" si="247"/>
        <v/>
      </c>
      <c r="T1660" s="1" t="str">
        <f>IF(ISNA(VLOOKUP(P1660,'NEW XEQM.c'!D:D,1,0)),"--",VLOOKUP(P1660,'NEW XEQM.c'!D:G,3,0))</f>
        <v>--</v>
      </c>
      <c r="U1660" s="1" t="s">
        <v>2075</v>
      </c>
      <c r="W1660" t="e">
        <f t="shared" si="236"/>
        <v>#VALUE!</v>
      </c>
    </row>
    <row r="1661" spans="1:23">
      <c r="A1661" s="16">
        <f t="shared" ref="A1661:A1724" si="248">IF(B1661=INT(B1661),ROW(),"")</f>
        <v>1661</v>
      </c>
      <c r="B1661" s="15">
        <f t="shared" si="235"/>
        <v>1623</v>
      </c>
      <c r="C1661" s="18" t="s">
        <v>3861</v>
      </c>
      <c r="D1661" s="18" t="s">
        <v>7</v>
      </c>
      <c r="E1661" s="23" t="s">
        <v>1179</v>
      </c>
      <c r="F1661" s="23" t="s">
        <v>1179</v>
      </c>
      <c r="G1661" s="99">
        <v>0</v>
      </c>
      <c r="H1661" s="99">
        <v>0</v>
      </c>
      <c r="I1661" s="92" t="s">
        <v>3</v>
      </c>
      <c r="J1661" s="23" t="s">
        <v>1275</v>
      </c>
      <c r="K1661" s="24" t="s">
        <v>3632</v>
      </c>
      <c r="L1661" s="22" t="s">
        <v>4264</v>
      </c>
      <c r="M1661" s="22" t="s">
        <v>4318</v>
      </c>
      <c r="N1661" s="22" t="s">
        <v>2075</v>
      </c>
      <c r="O1661" s="22"/>
      <c r="P1661" s="246" t="s">
        <v>3695</v>
      </c>
      <c r="Q1661" s="191"/>
      <c r="R1661" s="1"/>
      <c r="S1661" s="1" t="str">
        <f t="shared" si="247"/>
        <v/>
      </c>
      <c r="T1661" s="1" t="str">
        <f>IF(ISNA(VLOOKUP(P1661,'NEW XEQM.c'!D:D,1,0)),"--",VLOOKUP(P1661,'NEW XEQM.c'!D:G,3,0))</f>
        <v>--</v>
      </c>
      <c r="U1661" s="1" t="s">
        <v>2075</v>
      </c>
      <c r="W1661" t="str">
        <f t="shared" si="236"/>
        <v>T STD_SUB_n</v>
      </c>
    </row>
    <row r="1662" spans="1:23">
      <c r="A1662" s="16">
        <f t="shared" si="248"/>
        <v>1662</v>
      </c>
      <c r="B1662" s="15">
        <f t="shared" si="235"/>
        <v>1624</v>
      </c>
      <c r="C1662" s="18" t="s">
        <v>4133</v>
      </c>
      <c r="D1662" s="18" t="s">
        <v>11</v>
      </c>
      <c r="E1662" s="23" t="s">
        <v>322</v>
      </c>
      <c r="F1662" s="23" t="s">
        <v>322</v>
      </c>
      <c r="G1662" s="99">
        <v>0</v>
      </c>
      <c r="H1662" s="99">
        <v>9</v>
      </c>
      <c r="I1662" s="92" t="s">
        <v>3</v>
      </c>
      <c r="J1662" s="23" t="s">
        <v>1276</v>
      </c>
      <c r="K1662" s="24" t="s">
        <v>3528</v>
      </c>
      <c r="L1662" s="22" t="s">
        <v>4263</v>
      </c>
      <c r="M1662" s="22" t="s">
        <v>4319</v>
      </c>
      <c r="N1662" s="22" t="s">
        <v>2075</v>
      </c>
      <c r="O1662" s="22"/>
      <c r="P1662" s="246" t="s">
        <v>1794</v>
      </c>
      <c r="Q1662" s="191"/>
      <c r="R1662" s="1"/>
      <c r="S1662" s="1" t="str">
        <f t="shared" si="247"/>
        <v/>
      </c>
      <c r="T1662" s="1" t="str">
        <f>IF(ISNA(VLOOKUP(P1662,'NEW XEQM.c'!D:D,1,0)),"--",VLOOKUP(P1662,'NEW XEQM.c'!D:G,3,0))</f>
        <v>TONE</v>
      </c>
      <c r="U1662" s="1" t="s">
        <v>2075</v>
      </c>
      <c r="W1662" t="e">
        <f t="shared" si="236"/>
        <v>#VALUE!</v>
      </c>
    </row>
    <row r="1663" spans="1:23">
      <c r="A1663" s="16">
        <f t="shared" si="248"/>
        <v>1663</v>
      </c>
      <c r="B1663" s="15">
        <f t="shared" si="235"/>
        <v>1625</v>
      </c>
      <c r="C1663" s="18" t="s">
        <v>3403</v>
      </c>
      <c r="D1663" s="18" t="s">
        <v>2114</v>
      </c>
      <c r="E1663" s="23" t="s">
        <v>6161</v>
      </c>
      <c r="F1663" s="23" t="s">
        <v>6161</v>
      </c>
      <c r="G1663" s="99">
        <v>0</v>
      </c>
      <c r="H1663" s="99">
        <v>99</v>
      </c>
      <c r="I1663" s="92" t="s">
        <v>3</v>
      </c>
      <c r="J1663" s="23" t="s">
        <v>1275</v>
      </c>
      <c r="K1663" s="24" t="s">
        <v>3632</v>
      </c>
      <c r="L1663" s="22" t="s">
        <v>4263</v>
      </c>
      <c r="M1663" s="22" t="s">
        <v>4323</v>
      </c>
      <c r="N1663" s="22" t="s">
        <v>2075</v>
      </c>
      <c r="O1663" s="22"/>
      <c r="P1663" s="246" t="s">
        <v>1807</v>
      </c>
      <c r="Q1663" s="191"/>
      <c r="R1663" s="1"/>
      <c r="S1663" s="1" t="str">
        <f t="shared" si="247"/>
        <v/>
      </c>
      <c r="T1663" s="1" t="str">
        <f>IF(ISNA(VLOOKUP(P1663,'NEW XEQM.c'!D:D,1,0)),"--",VLOOKUP(P1663,'NEW XEQM.c'!D:G,3,0))</f>
        <v>--</v>
      </c>
      <c r="U1663" s="1" t="s">
        <v>2453</v>
      </c>
      <c r="W1663" t="str">
        <f t="shared" si="236"/>
        <v>t STD_RIGHT_OVER_LEFT_ARROW</v>
      </c>
    </row>
    <row r="1664" spans="1:23">
      <c r="A1664" s="16">
        <f t="shared" si="248"/>
        <v>1664</v>
      </c>
      <c r="B1664" s="15">
        <f t="shared" si="235"/>
        <v>1626</v>
      </c>
      <c r="C1664" s="18" t="s">
        <v>3404</v>
      </c>
      <c r="D1664" s="18" t="s">
        <v>7</v>
      </c>
      <c r="E1664" s="23" t="s">
        <v>327</v>
      </c>
      <c r="F1664" s="23" t="s">
        <v>327</v>
      </c>
      <c r="G1664" s="99">
        <v>0</v>
      </c>
      <c r="H1664" s="99">
        <v>0</v>
      </c>
      <c r="I1664" s="92" t="s">
        <v>3</v>
      </c>
      <c r="J1664" s="23" t="s">
        <v>1275</v>
      </c>
      <c r="K1664" s="24" t="s">
        <v>3632</v>
      </c>
      <c r="L1664" s="22" t="s">
        <v>4263</v>
      </c>
      <c r="M1664" s="22" t="s">
        <v>4318</v>
      </c>
      <c r="N1664" s="22" t="s">
        <v>2075</v>
      </c>
      <c r="O1664" s="22"/>
      <c r="P1664" s="246" t="s">
        <v>1808</v>
      </c>
      <c r="Q1664" s="191"/>
      <c r="R1664" s="1"/>
      <c r="S1664" s="1" t="str">
        <f t="shared" si="247"/>
        <v/>
      </c>
      <c r="T1664" s="1" t="str">
        <f>IF(ISNA(VLOOKUP(P1664,'NEW XEQM.c'!D:D,1,0)),"--",VLOOKUP(P1664,'NEW XEQM.c'!D:G,3,0))</f>
        <v>--</v>
      </c>
      <c r="U1664" s="1" t="s">
        <v>2451</v>
      </c>
      <c r="W1664" t="e">
        <f t="shared" si="236"/>
        <v>#VALUE!</v>
      </c>
    </row>
    <row r="1665" spans="1:23">
      <c r="A1665" s="16">
        <f t="shared" si="248"/>
        <v>1665</v>
      </c>
      <c r="B1665" s="15">
        <f t="shared" si="235"/>
        <v>1627</v>
      </c>
      <c r="C1665" s="18" t="s">
        <v>3862</v>
      </c>
      <c r="D1665" s="18" t="s">
        <v>7</v>
      </c>
      <c r="E1665" s="23" t="s">
        <v>1185</v>
      </c>
      <c r="F1665" s="23" t="s">
        <v>1185</v>
      </c>
      <c r="G1665" s="99">
        <v>0</v>
      </c>
      <c r="H1665" s="99">
        <v>0</v>
      </c>
      <c r="I1665" s="92" t="s">
        <v>3</v>
      </c>
      <c r="J1665" s="23" t="s">
        <v>1275</v>
      </c>
      <c r="K1665" s="24" t="s">
        <v>3632</v>
      </c>
      <c r="L1665" s="22" t="s">
        <v>4264</v>
      </c>
      <c r="M1665" s="22" t="s">
        <v>4318</v>
      </c>
      <c r="N1665" s="22" t="s">
        <v>2075</v>
      </c>
      <c r="O1665" s="22"/>
      <c r="P1665" s="246" t="s">
        <v>3696</v>
      </c>
      <c r="Q1665" s="191"/>
      <c r="R1665" s="1"/>
      <c r="S1665" s="1" t="str">
        <f t="shared" si="247"/>
        <v/>
      </c>
      <c r="T1665" s="1" t="str">
        <f>IF(ISNA(VLOOKUP(P1665,'NEW XEQM.c'!D:D,1,0)),"--",VLOOKUP(P1665,'NEW XEQM.c'!D:G,3,0))</f>
        <v>--</v>
      </c>
      <c r="U1665" s="1" t="s">
        <v>2075</v>
      </c>
      <c r="W1665" t="str">
        <f t="shared" si="236"/>
        <v>U STD_SUB_n</v>
      </c>
    </row>
    <row r="1666" spans="1:23">
      <c r="A1666" s="16">
        <f t="shared" si="248"/>
        <v>1666</v>
      </c>
      <c r="B1666" s="15">
        <f t="shared" si="235"/>
        <v>1628</v>
      </c>
      <c r="C1666" s="18" t="s">
        <v>3405</v>
      </c>
      <c r="D1666" s="18" t="s">
        <v>7</v>
      </c>
      <c r="E1666" s="23" t="s">
        <v>1186</v>
      </c>
      <c r="F1666" s="23" t="s">
        <v>1186</v>
      </c>
      <c r="G1666" s="99">
        <v>0</v>
      </c>
      <c r="H1666" s="99">
        <v>0</v>
      </c>
      <c r="I1666" s="92" t="s">
        <v>3</v>
      </c>
      <c r="J1666" s="23" t="s">
        <v>1275</v>
      </c>
      <c r="K1666" s="24" t="s">
        <v>3632</v>
      </c>
      <c r="L1666" s="22" t="s">
        <v>4263</v>
      </c>
      <c r="M1666" s="22" t="s">
        <v>4318</v>
      </c>
      <c r="N1666" s="22" t="s">
        <v>2075</v>
      </c>
      <c r="O1666" s="22"/>
      <c r="P1666" s="246" t="s">
        <v>1809</v>
      </c>
      <c r="Q1666" s="191"/>
      <c r="R1666" s="1"/>
      <c r="S1666" s="1" t="str">
        <f t="shared" si="247"/>
        <v/>
      </c>
      <c r="T1666" s="1" t="str">
        <f>IF(ISNA(VLOOKUP(P1666,'NEW XEQM.c'!D:D,1,0)),"--",VLOOKUP(P1666,'NEW XEQM.c'!D:G,3,0))</f>
        <v>--</v>
      </c>
      <c r="U1666" s="1" t="s">
        <v>2444</v>
      </c>
      <c r="W1666" t="e">
        <f t="shared" si="236"/>
        <v>#VALUE!</v>
      </c>
    </row>
    <row r="1667" spans="1:23">
      <c r="A1667" s="16">
        <f t="shared" si="248"/>
        <v>1667</v>
      </c>
      <c r="B1667" s="15">
        <f t="shared" si="235"/>
        <v>1629</v>
      </c>
      <c r="C1667" s="18" t="s">
        <v>3334</v>
      </c>
      <c r="D1667" s="18" t="s">
        <v>930</v>
      </c>
      <c r="E1667" s="23" t="s">
        <v>328</v>
      </c>
      <c r="F1667" s="23" t="s">
        <v>328</v>
      </c>
      <c r="G1667" s="99">
        <v>0</v>
      </c>
      <c r="H1667" s="99">
        <v>0</v>
      </c>
      <c r="I1667" s="92" t="s">
        <v>3</v>
      </c>
      <c r="J1667" s="23" t="s">
        <v>1275</v>
      </c>
      <c r="K1667" s="24" t="s">
        <v>3632</v>
      </c>
      <c r="L1667" s="22" t="s">
        <v>4263</v>
      </c>
      <c r="M1667" s="22" t="s">
        <v>4318</v>
      </c>
      <c r="N1667" s="22" t="s">
        <v>2075</v>
      </c>
      <c r="O1667" s="22"/>
      <c r="P1667" s="246" t="s">
        <v>1810</v>
      </c>
      <c r="Q1667" s="191"/>
      <c r="R1667" s="1"/>
      <c r="S1667" s="1" t="str">
        <f t="shared" si="247"/>
        <v/>
      </c>
      <c r="T1667" s="1" t="str">
        <f>IF(ISNA(VLOOKUP(P1667,'NEW XEQM.c'!D:D,1,0)),"--",VLOOKUP(P1667,'NEW XEQM.c'!D:G,3,0))</f>
        <v>--</v>
      </c>
      <c r="U1667" s="1" t="s">
        <v>2075</v>
      </c>
      <c r="W1667" t="e">
        <f t="shared" si="236"/>
        <v>#VALUE!</v>
      </c>
    </row>
    <row r="1668" spans="1:23">
      <c r="A1668" s="16">
        <f t="shared" si="248"/>
        <v>1668</v>
      </c>
      <c r="B1668" s="15">
        <f t="shared" ref="B1668:B1731" si="249">IF(AND(MID(C1668,2,1)&lt;&gt;"/",MID(C1668,1,1)="/"),INT(B1667)+1,B1667+0.01)</f>
        <v>1630</v>
      </c>
      <c r="C1668" s="18" t="s">
        <v>4345</v>
      </c>
      <c r="D1668" s="18" t="s">
        <v>2560</v>
      </c>
      <c r="E1668" s="23" t="s">
        <v>331</v>
      </c>
      <c r="F1668" s="23" t="s">
        <v>4380</v>
      </c>
      <c r="G1668" s="99">
        <v>0</v>
      </c>
      <c r="H1668" s="99">
        <v>99</v>
      </c>
      <c r="I1668" s="92" t="s">
        <v>3</v>
      </c>
      <c r="J1668" s="23" t="s">
        <v>1276</v>
      </c>
      <c r="K1668" s="24" t="s">
        <v>3528</v>
      </c>
      <c r="L1668" s="22" t="s">
        <v>4263</v>
      </c>
      <c r="M1668" s="22" t="s">
        <v>4322</v>
      </c>
      <c r="N1668" s="22" t="s">
        <v>2075</v>
      </c>
      <c r="O1668" s="22"/>
      <c r="P1668" s="246" t="s">
        <v>1812</v>
      </c>
      <c r="Q1668" s="191"/>
      <c r="R1668" s="1"/>
      <c r="S1668" s="1" t="str">
        <f t="shared" si="247"/>
        <v/>
      </c>
      <c r="T1668" s="1" t="str">
        <f>IF(ISNA(VLOOKUP(P1668,'NEW XEQM.c'!D:D,1,0)),"--",VLOOKUP(P1668,'NEW XEQM.c'!D:G,3,0))</f>
        <v>--</v>
      </c>
      <c r="U1668" s="1" t="s">
        <v>2075</v>
      </c>
      <c r="W1668" t="e">
        <f t="shared" si="236"/>
        <v>#VALUE!</v>
      </c>
    </row>
    <row r="1669" spans="1:23">
      <c r="A1669" s="16">
        <f t="shared" si="248"/>
        <v>1669</v>
      </c>
      <c r="B1669" s="15">
        <f t="shared" si="249"/>
        <v>1631</v>
      </c>
      <c r="C1669" s="18" t="s">
        <v>3406</v>
      </c>
      <c r="D1669" s="18" t="s">
        <v>7</v>
      </c>
      <c r="E1669" s="23" t="s">
        <v>1187</v>
      </c>
      <c r="F1669" s="23" t="s">
        <v>1187</v>
      </c>
      <c r="G1669" s="99">
        <v>0</v>
      </c>
      <c r="H1669" s="99">
        <v>0</v>
      </c>
      <c r="I1669" s="92" t="s">
        <v>3</v>
      </c>
      <c r="J1669" s="23" t="s">
        <v>1275</v>
      </c>
      <c r="K1669" s="24" t="s">
        <v>3632</v>
      </c>
      <c r="L1669" s="22" t="s">
        <v>4263</v>
      </c>
      <c r="M1669" s="22" t="s">
        <v>4320</v>
      </c>
      <c r="N1669" s="22" t="s">
        <v>2075</v>
      </c>
      <c r="O1669" s="22"/>
      <c r="P1669" s="246" t="s">
        <v>1814</v>
      </c>
      <c r="Q1669" s="191"/>
      <c r="R1669" s="1"/>
      <c r="S1669" s="1" t="str">
        <f t="shared" si="247"/>
        <v/>
      </c>
      <c r="T1669" s="1" t="str">
        <f>IF(ISNA(VLOOKUP(P1669,'NEW XEQM.c'!D:D,1,0)),"--",VLOOKUP(P1669,'NEW XEQM.c'!D:G,3,0))</f>
        <v>--</v>
      </c>
      <c r="U1669" s="1" t="s">
        <v>2075</v>
      </c>
      <c r="W1669" t="e">
        <f t="shared" ref="W1669:W1732" si="250">SUBSTITUTE(IF(AND(T1669="--",FIND("STD",E1669),FIND("fn",C1669)&gt;0,FIND("ITM_",P1669),I1669="CAT_FNCT"),E1669,""),"""","")</f>
        <v>#VALUE!</v>
      </c>
    </row>
    <row r="1670" spans="1:23">
      <c r="A1670" s="16">
        <f t="shared" si="248"/>
        <v>1670</v>
      </c>
      <c r="B1670" s="15">
        <f t="shared" si="249"/>
        <v>1632</v>
      </c>
      <c r="C1670" s="63" t="s">
        <v>3248</v>
      </c>
      <c r="D1670" s="63" t="s">
        <v>7</v>
      </c>
      <c r="E1670" s="64" t="s">
        <v>1256</v>
      </c>
      <c r="F1670" s="64" t="s">
        <v>1256</v>
      </c>
      <c r="G1670" s="198">
        <v>0</v>
      </c>
      <c r="H1670" s="198">
        <v>0</v>
      </c>
      <c r="I1670" s="92" t="s">
        <v>3</v>
      </c>
      <c r="J1670" s="23" t="s">
        <v>1275</v>
      </c>
      <c r="K1670" s="65" t="s">
        <v>3632</v>
      </c>
      <c r="L1670" s="66" t="s">
        <v>4263</v>
      </c>
      <c r="M1670" s="22" t="s">
        <v>4318</v>
      </c>
      <c r="N1670" s="22" t="s">
        <v>2075</v>
      </c>
      <c r="O1670" s="66"/>
      <c r="P1670" s="246" t="s">
        <v>2013</v>
      </c>
      <c r="Q1670" s="191"/>
      <c r="R1670" s="1"/>
      <c r="S1670" s="1" t="str">
        <f t="shared" si="247"/>
        <v/>
      </c>
      <c r="T1670" s="1" t="str">
        <f>IF(ISNA(VLOOKUP(P1670,'NEW XEQM.c'!D:D,1,0)),"--",VLOOKUP(P1670,'NEW XEQM.c'!D:G,3,0))</f>
        <v>IDIVR</v>
      </c>
      <c r="U1670" s="1" t="s">
        <v>2440</v>
      </c>
      <c r="W1670" t="e">
        <f t="shared" si="250"/>
        <v>#VALUE!</v>
      </c>
    </row>
    <row r="1671" spans="1:23">
      <c r="A1671" s="16">
        <f t="shared" si="248"/>
        <v>1671</v>
      </c>
      <c r="B1671" s="15">
        <f t="shared" si="249"/>
        <v>1633</v>
      </c>
      <c r="C1671" s="18" t="s">
        <v>3777</v>
      </c>
      <c r="D1671" s="26" t="s">
        <v>7</v>
      </c>
      <c r="E1671" s="23" t="s">
        <v>335</v>
      </c>
      <c r="F1671" s="23" t="s">
        <v>335</v>
      </c>
      <c r="G1671" s="99">
        <v>0</v>
      </c>
      <c r="H1671" s="99">
        <v>0</v>
      </c>
      <c r="I1671" s="92" t="s">
        <v>3</v>
      </c>
      <c r="J1671" s="23" t="s">
        <v>1275</v>
      </c>
      <c r="K1671" s="24" t="s">
        <v>3632</v>
      </c>
      <c r="L1671" s="22" t="s">
        <v>4263</v>
      </c>
      <c r="M1671" s="22" t="s">
        <v>4318</v>
      </c>
      <c r="N1671" s="22" t="s">
        <v>2075</v>
      </c>
      <c r="O1671" s="18"/>
      <c r="P1671" s="246" t="s">
        <v>1818</v>
      </c>
      <c r="Q1671" s="191"/>
      <c r="R1671" s="1"/>
      <c r="S1671" s="1" t="str">
        <f t="shared" si="247"/>
        <v/>
      </c>
      <c r="T1671" s="1" t="str">
        <f>IF(ISNA(VLOOKUP(P1671,'NEW XEQM.c'!D:D,1,0)),"--",VLOOKUP(P1671,'NEW XEQM.c'!D:G,3,0))</f>
        <v>--</v>
      </c>
      <c r="U1671" s="1" t="s">
        <v>2075</v>
      </c>
      <c r="W1671" t="e">
        <f t="shared" si="250"/>
        <v>#VALUE!</v>
      </c>
    </row>
    <row r="1672" spans="1:23">
      <c r="A1672" s="16">
        <f t="shared" si="248"/>
        <v>1672</v>
      </c>
      <c r="B1672" s="15">
        <f t="shared" si="249"/>
        <v>1634</v>
      </c>
      <c r="C1672" s="18" t="s">
        <v>3407</v>
      </c>
      <c r="D1672" s="18" t="s">
        <v>7</v>
      </c>
      <c r="E1672" s="23" t="s">
        <v>337</v>
      </c>
      <c r="F1672" s="23" t="s">
        <v>337</v>
      </c>
      <c r="G1672" s="99">
        <v>0</v>
      </c>
      <c r="H1672" s="99">
        <v>0</v>
      </c>
      <c r="I1672" s="92" t="s">
        <v>3</v>
      </c>
      <c r="J1672" s="23" t="s">
        <v>1275</v>
      </c>
      <c r="K1672" s="24" t="s">
        <v>3632</v>
      </c>
      <c r="L1672" s="22" t="s">
        <v>4263</v>
      </c>
      <c r="M1672" s="22" t="s">
        <v>4320</v>
      </c>
      <c r="N1672" s="22" t="s">
        <v>2075</v>
      </c>
      <c r="O1672" s="22"/>
      <c r="P1672" s="246" t="s">
        <v>1824</v>
      </c>
      <c r="Q1672" s="191"/>
      <c r="R1672" s="1"/>
      <c r="S1672" s="1" t="str">
        <f t="shared" si="247"/>
        <v/>
      </c>
      <c r="T1672" s="1" t="str">
        <f>IF(ISNA(VLOOKUP(P1672,'NEW XEQM.c'!D:D,1,0)),"--",VLOOKUP(P1672,'NEW XEQM.c'!D:G,3,0))</f>
        <v>--</v>
      </c>
      <c r="U1672" s="1" t="s">
        <v>2075</v>
      </c>
      <c r="W1672" t="e">
        <f t="shared" si="250"/>
        <v>#VALUE!</v>
      </c>
    </row>
    <row r="1673" spans="1:23">
      <c r="A1673" s="16">
        <f t="shared" si="248"/>
        <v>1673</v>
      </c>
      <c r="B1673" s="15">
        <f t="shared" si="249"/>
        <v>1635</v>
      </c>
      <c r="C1673" s="18" t="s">
        <v>3825</v>
      </c>
      <c r="D1673" s="18" t="s">
        <v>7</v>
      </c>
      <c r="E1673" s="23" t="s">
        <v>1190</v>
      </c>
      <c r="F1673" s="23" t="s">
        <v>1190</v>
      </c>
      <c r="G1673" s="99">
        <v>0</v>
      </c>
      <c r="H1673" s="99">
        <v>0</v>
      </c>
      <c r="I1673" s="92" t="s">
        <v>3</v>
      </c>
      <c r="J1673" s="23" t="s">
        <v>1275</v>
      </c>
      <c r="K1673" s="24" t="s">
        <v>3632</v>
      </c>
      <c r="L1673" s="22" t="s">
        <v>4264</v>
      </c>
      <c r="M1673" s="22" t="s">
        <v>4318</v>
      </c>
      <c r="N1673" s="22" t="s">
        <v>2075</v>
      </c>
      <c r="O1673" s="22"/>
      <c r="P1673" s="246" t="s">
        <v>1826</v>
      </c>
      <c r="Q1673" s="191"/>
      <c r="R1673" s="1"/>
      <c r="S1673" s="1" t="str">
        <f t="shared" si="247"/>
        <v/>
      </c>
      <c r="T1673" s="1" t="str">
        <f>IF(ISNA(VLOOKUP(P1673,'NEW XEQM.c'!D:D,1,0)),"--",VLOOKUP(P1673,'NEW XEQM.c'!D:G,3,0))</f>
        <v>--</v>
      </c>
      <c r="U1673" s="1" t="s">
        <v>2075</v>
      </c>
      <c r="W1673" t="str">
        <f t="shared" si="250"/>
        <v>W STD_SUB_m</v>
      </c>
    </row>
    <row r="1674" spans="1:23">
      <c r="A1674" s="16">
        <f t="shared" si="248"/>
        <v>1674</v>
      </c>
      <c r="B1674" s="15">
        <f t="shared" si="249"/>
        <v>1636</v>
      </c>
      <c r="C1674" s="18" t="s">
        <v>3826</v>
      </c>
      <c r="D1674" s="18" t="s">
        <v>7</v>
      </c>
      <c r="E1674" s="23" t="s">
        <v>1191</v>
      </c>
      <c r="F1674" s="23" t="s">
        <v>1191</v>
      </c>
      <c r="G1674" s="99">
        <v>0</v>
      </c>
      <c r="H1674" s="99">
        <v>0</v>
      </c>
      <c r="I1674" s="92" t="s">
        <v>3</v>
      </c>
      <c r="J1674" s="23" t="s">
        <v>1275</v>
      </c>
      <c r="K1674" s="24" t="s">
        <v>3632</v>
      </c>
      <c r="L1674" s="22" t="s">
        <v>4264</v>
      </c>
      <c r="M1674" s="22" t="s">
        <v>4318</v>
      </c>
      <c r="N1674" s="22" t="s">
        <v>2075</v>
      </c>
      <c r="O1674" s="22"/>
      <c r="P1674" s="246" t="s">
        <v>1827</v>
      </c>
      <c r="Q1674" s="191"/>
      <c r="R1674" s="1"/>
      <c r="S1674" s="1" t="str">
        <f t="shared" si="247"/>
        <v/>
      </c>
      <c r="T1674" s="1" t="str">
        <f>IF(ISNA(VLOOKUP(P1674,'NEW XEQM.c'!D:D,1,0)),"--",VLOOKUP(P1674,'NEW XEQM.c'!D:G,3,0))</f>
        <v>--</v>
      </c>
      <c r="U1674" s="1" t="s">
        <v>2075</v>
      </c>
      <c r="W1674" t="str">
        <f t="shared" si="250"/>
        <v>W STD_SUB_p</v>
      </c>
    </row>
    <row r="1675" spans="1:23">
      <c r="A1675" s="16">
        <f t="shared" si="248"/>
        <v>1675</v>
      </c>
      <c r="B1675" s="15">
        <f t="shared" si="249"/>
        <v>1637</v>
      </c>
      <c r="C1675" s="18" t="s">
        <v>3827</v>
      </c>
      <c r="D1675" s="18" t="s">
        <v>7</v>
      </c>
      <c r="E1675" s="23" t="s">
        <v>1192</v>
      </c>
      <c r="F1675" s="23" t="s">
        <v>1192</v>
      </c>
      <c r="G1675" s="99">
        <v>0</v>
      </c>
      <c r="H1675" s="99">
        <v>0</v>
      </c>
      <c r="I1675" s="92" t="s">
        <v>3</v>
      </c>
      <c r="J1675" s="23" t="s">
        <v>1275</v>
      </c>
      <c r="K1675" s="24" t="s">
        <v>3632</v>
      </c>
      <c r="L1675" s="22" t="s">
        <v>4264</v>
      </c>
      <c r="M1675" s="22" t="s">
        <v>4318</v>
      </c>
      <c r="N1675" s="22" t="s">
        <v>2075</v>
      </c>
      <c r="O1675" s="22"/>
      <c r="P1675" s="246" t="s">
        <v>1828</v>
      </c>
      <c r="Q1675" s="191"/>
      <c r="R1675" s="1"/>
      <c r="S1675" s="1" t="str">
        <f t="shared" si="247"/>
        <v/>
      </c>
      <c r="T1675" s="1" t="str">
        <f>IF(ISNA(VLOOKUP(P1675,'NEW XEQM.c'!D:D,1,0)),"--",VLOOKUP(P1675,'NEW XEQM.c'!D:G,3,0))</f>
        <v>--</v>
      </c>
      <c r="U1675" s="1" t="s">
        <v>2075</v>
      </c>
      <c r="W1675" t="str">
        <f t="shared" si="250"/>
        <v>W STD_SUP_MINUS_1</v>
      </c>
    </row>
    <row r="1676" spans="1:23">
      <c r="A1676" s="16">
        <f t="shared" si="248"/>
        <v>1676</v>
      </c>
      <c r="B1676" s="15">
        <f t="shared" si="249"/>
        <v>1638</v>
      </c>
      <c r="C1676" s="18" t="s">
        <v>3408</v>
      </c>
      <c r="D1676" s="18" t="s">
        <v>11</v>
      </c>
      <c r="E1676" s="23" t="s">
        <v>339</v>
      </c>
      <c r="F1676" s="23" t="s">
        <v>339</v>
      </c>
      <c r="G1676" s="99">
        <v>0</v>
      </c>
      <c r="H1676" s="99">
        <v>64</v>
      </c>
      <c r="I1676" s="92" t="s">
        <v>3</v>
      </c>
      <c r="J1676" s="23" t="s">
        <v>1275</v>
      </c>
      <c r="K1676" s="24" t="s">
        <v>3632</v>
      </c>
      <c r="L1676" s="22" t="s">
        <v>4263</v>
      </c>
      <c r="M1676" s="22" t="s">
        <v>4319</v>
      </c>
      <c r="N1676" s="22" t="s">
        <v>2075</v>
      </c>
      <c r="O1676" s="22"/>
      <c r="P1676" s="246" t="s">
        <v>1829</v>
      </c>
      <c r="Q1676" s="191"/>
      <c r="R1676" s="1"/>
      <c r="S1676" s="1" t="str">
        <f t="shared" si="247"/>
        <v/>
      </c>
      <c r="T1676" s="1" t="str">
        <f>IF(ISNA(VLOOKUP(P1676,'NEW XEQM.c'!D:D,1,0)),"--",VLOOKUP(P1676,'NEW XEQM.c'!D:G,3,0))</f>
        <v>--</v>
      </c>
      <c r="U1676" s="1" t="s">
        <v>2451</v>
      </c>
      <c r="W1676" t="e">
        <f t="shared" si="250"/>
        <v>#VALUE!</v>
      </c>
    </row>
    <row r="1677" spans="1:23">
      <c r="A1677" s="16">
        <f t="shared" si="248"/>
        <v>1677</v>
      </c>
      <c r="B1677" s="15">
        <f t="shared" si="249"/>
        <v>1639</v>
      </c>
      <c r="C1677" s="18" t="s">
        <v>3409</v>
      </c>
      <c r="D1677" s="18" t="s">
        <v>7</v>
      </c>
      <c r="E1677" s="23" t="s">
        <v>340</v>
      </c>
      <c r="F1677" s="23" t="s">
        <v>340</v>
      </c>
      <c r="G1677" s="99">
        <v>0</v>
      </c>
      <c r="H1677" s="99">
        <v>0</v>
      </c>
      <c r="I1677" s="92" t="s">
        <v>3</v>
      </c>
      <c r="J1677" s="23" t="s">
        <v>1275</v>
      </c>
      <c r="K1677" s="24" t="s">
        <v>3632</v>
      </c>
      <c r="L1677" s="22" t="s">
        <v>4263</v>
      </c>
      <c r="M1677" s="22" t="s">
        <v>4318</v>
      </c>
      <c r="N1677" s="22" t="s">
        <v>2075</v>
      </c>
      <c r="O1677" s="22"/>
      <c r="P1677" s="246" t="s">
        <v>1830</v>
      </c>
      <c r="Q1677" s="191"/>
      <c r="R1677" s="1"/>
      <c r="S1677" s="1" t="str">
        <f t="shared" si="247"/>
        <v/>
      </c>
      <c r="T1677" s="1" t="str">
        <f>IF(ISNA(VLOOKUP(P1677,'NEW XEQM.c'!D:D,1,0)),"--",VLOOKUP(P1677,'NEW XEQM.c'!D:G,3,0))</f>
        <v>--</v>
      </c>
      <c r="U1677" s="1" t="s">
        <v>2451</v>
      </c>
      <c r="W1677" t="e">
        <f t="shared" si="250"/>
        <v>#VALUE!</v>
      </c>
    </row>
    <row r="1678" spans="1:23">
      <c r="A1678" s="16">
        <f t="shared" si="248"/>
        <v>1678</v>
      </c>
      <c r="B1678" s="15">
        <f t="shared" si="249"/>
        <v>1640</v>
      </c>
      <c r="C1678" s="18" t="s">
        <v>3410</v>
      </c>
      <c r="D1678" s="18" t="s">
        <v>7</v>
      </c>
      <c r="E1678" s="23" t="s">
        <v>661</v>
      </c>
      <c r="F1678" s="23" t="s">
        <v>661</v>
      </c>
      <c r="G1678" s="99">
        <v>0</v>
      </c>
      <c r="H1678" s="99">
        <v>0</v>
      </c>
      <c r="I1678" s="92" t="s">
        <v>3</v>
      </c>
      <c r="J1678" s="23" t="s">
        <v>1275</v>
      </c>
      <c r="K1678" s="24" t="s">
        <v>3632</v>
      </c>
      <c r="L1678" s="22" t="s">
        <v>4263</v>
      </c>
      <c r="M1678" s="22" t="s">
        <v>4318</v>
      </c>
      <c r="N1678" s="22" t="s">
        <v>2075</v>
      </c>
      <c r="O1678" s="22"/>
      <c r="P1678" s="246" t="s">
        <v>1838</v>
      </c>
      <c r="Q1678" s="191"/>
      <c r="R1678" s="1"/>
      <c r="S1678" s="1" t="str">
        <f t="shared" si="247"/>
        <v/>
      </c>
      <c r="T1678" s="1" t="str">
        <f>IF(ISNA(VLOOKUP(P1678,'NEW XEQM.c'!D:D,1,0)),"--",VLOOKUP(P1678,'NEW XEQM.c'!D:G,3,0))</f>
        <v>--</v>
      </c>
      <c r="U1678" s="1" t="s">
        <v>2445</v>
      </c>
      <c r="W1678" t="str">
        <f t="shared" si="250"/>
        <v>STD_x_BAR</v>
      </c>
    </row>
    <row r="1679" spans="1:23">
      <c r="A1679" s="16">
        <f t="shared" si="248"/>
        <v>1679</v>
      </c>
      <c r="B1679" s="15">
        <f t="shared" si="249"/>
        <v>1641</v>
      </c>
      <c r="C1679" s="18" t="s">
        <v>3411</v>
      </c>
      <c r="D1679" s="18" t="s">
        <v>7</v>
      </c>
      <c r="E1679" s="23" t="s">
        <v>1197</v>
      </c>
      <c r="F1679" s="23" t="s">
        <v>1197</v>
      </c>
      <c r="G1679" s="99">
        <v>0</v>
      </c>
      <c r="H1679" s="99">
        <v>0</v>
      </c>
      <c r="I1679" s="92" t="s">
        <v>3</v>
      </c>
      <c r="J1679" s="23" t="s">
        <v>1275</v>
      </c>
      <c r="K1679" s="24" t="s">
        <v>3632</v>
      </c>
      <c r="L1679" s="22" t="s">
        <v>4263</v>
      </c>
      <c r="M1679" s="22" t="s">
        <v>4318</v>
      </c>
      <c r="N1679" s="22" t="s">
        <v>2075</v>
      </c>
      <c r="O1679" s="22"/>
      <c r="P1679" s="246" t="s">
        <v>1839</v>
      </c>
      <c r="Q1679" s="191"/>
      <c r="R1679" s="1"/>
      <c r="S1679" s="1" t="str">
        <f t="shared" si="247"/>
        <v/>
      </c>
      <c r="T1679" s="1" t="str">
        <f>IF(ISNA(VLOOKUP(P1679,'NEW XEQM.c'!D:D,1,0)),"--",VLOOKUP(P1679,'NEW XEQM.c'!D:G,3,0))</f>
        <v>--</v>
      </c>
      <c r="U1679" s="1" t="s">
        <v>2445</v>
      </c>
      <c r="W1679" t="str">
        <f t="shared" si="250"/>
        <v>STD_x_BAR STD_SUB_G</v>
      </c>
    </row>
    <row r="1680" spans="1:23">
      <c r="A1680" s="16">
        <f t="shared" si="248"/>
        <v>1680</v>
      </c>
      <c r="B1680" s="15">
        <f t="shared" si="249"/>
        <v>1642</v>
      </c>
      <c r="C1680" s="18" t="s">
        <v>3412</v>
      </c>
      <c r="D1680" s="18" t="s">
        <v>7</v>
      </c>
      <c r="E1680" s="23" t="s">
        <v>1198</v>
      </c>
      <c r="F1680" s="23" t="s">
        <v>1198</v>
      </c>
      <c r="G1680" s="99">
        <v>0</v>
      </c>
      <c r="H1680" s="99">
        <v>0</v>
      </c>
      <c r="I1680" s="92" t="s">
        <v>3</v>
      </c>
      <c r="J1680" s="23" t="s">
        <v>1275</v>
      </c>
      <c r="K1680" s="24" t="s">
        <v>3632</v>
      </c>
      <c r="L1680" s="22" t="s">
        <v>4263</v>
      </c>
      <c r="M1680" s="22" t="s">
        <v>4318</v>
      </c>
      <c r="N1680" s="22" t="s">
        <v>2075</v>
      </c>
      <c r="O1680" s="22"/>
      <c r="P1680" s="246" t="s">
        <v>1840</v>
      </c>
      <c r="Q1680" s="191"/>
      <c r="R1680" s="1"/>
      <c r="S1680" s="1" t="str">
        <f t="shared" si="247"/>
        <v/>
      </c>
      <c r="T1680" s="1" t="str">
        <f>IF(ISNA(VLOOKUP(P1680,'NEW XEQM.c'!D:D,1,0)),"--",VLOOKUP(P1680,'NEW XEQM.c'!D:G,3,0))</f>
        <v>--</v>
      </c>
      <c r="U1680" s="1" t="s">
        <v>2445</v>
      </c>
      <c r="W1680" t="str">
        <f t="shared" si="250"/>
        <v>STD_x_BAR STD_SUB_w</v>
      </c>
    </row>
    <row r="1681" spans="1:23">
      <c r="A1681" s="16">
        <f t="shared" si="248"/>
        <v>1681</v>
      </c>
      <c r="B1681" s="15">
        <f t="shared" si="249"/>
        <v>1643</v>
      </c>
      <c r="C1681" s="20" t="s">
        <v>3967</v>
      </c>
      <c r="D1681" s="18" t="s">
        <v>7</v>
      </c>
      <c r="E1681" s="23" t="s">
        <v>345</v>
      </c>
      <c r="F1681" s="23" t="s">
        <v>345</v>
      </c>
      <c r="G1681" s="99">
        <v>0</v>
      </c>
      <c r="H1681" s="99">
        <v>0</v>
      </c>
      <c r="I1681" s="92" t="s">
        <v>3</v>
      </c>
      <c r="J1681" s="23" t="s">
        <v>1275</v>
      </c>
      <c r="K1681" s="24" t="s">
        <v>3632</v>
      </c>
      <c r="L1681" s="22" t="s">
        <v>4263</v>
      </c>
      <c r="M1681" s="22" t="s">
        <v>4318</v>
      </c>
      <c r="N1681" s="22" t="s">
        <v>2075</v>
      </c>
      <c r="O1681" s="22"/>
      <c r="P1681" s="246" t="s">
        <v>1841</v>
      </c>
      <c r="Q1681" s="191"/>
      <c r="R1681" s="1"/>
      <c r="S1681" s="1" t="str">
        <f t="shared" si="247"/>
        <v/>
      </c>
      <c r="T1681" s="1" t="str">
        <f>IF(ISNA(VLOOKUP(P1681,'NEW XEQM.c'!D:D,1,0)),"--",VLOOKUP(P1681,'NEW XEQM.c'!D:G,3,0))</f>
        <v>--</v>
      </c>
      <c r="U1681" s="1" t="s">
        <v>2075</v>
      </c>
      <c r="W1681" t="str">
        <f t="shared" si="250"/>
        <v>STD_x_CIRC</v>
      </c>
    </row>
    <row r="1682" spans="1:23">
      <c r="A1682" s="16">
        <f t="shared" si="248"/>
        <v>1682</v>
      </c>
      <c r="B1682" s="15">
        <f t="shared" si="249"/>
        <v>1644</v>
      </c>
      <c r="C1682" s="18" t="s">
        <v>3778</v>
      </c>
      <c r="D1682" s="18" t="s">
        <v>7</v>
      </c>
      <c r="E1682" s="23" t="s">
        <v>348</v>
      </c>
      <c r="F1682" s="23" t="s">
        <v>348</v>
      </c>
      <c r="G1682" s="99">
        <v>0</v>
      </c>
      <c r="H1682" s="99">
        <v>0</v>
      </c>
      <c r="I1682" s="92" t="s">
        <v>3</v>
      </c>
      <c r="J1682" s="23" t="s">
        <v>1275</v>
      </c>
      <c r="K1682" s="24" t="s">
        <v>3632</v>
      </c>
      <c r="L1682" s="22" t="s">
        <v>4263</v>
      </c>
      <c r="M1682" s="22" t="s">
        <v>4318</v>
      </c>
      <c r="N1682" s="22" t="s">
        <v>2075</v>
      </c>
      <c r="O1682" s="22"/>
      <c r="P1682" s="246" t="s">
        <v>1845</v>
      </c>
      <c r="Q1682" s="191"/>
      <c r="R1682" s="1"/>
      <c r="S1682" s="1" t="str">
        <f t="shared" si="247"/>
        <v/>
      </c>
      <c r="T1682" s="1" t="str">
        <f>IF(ISNA(VLOOKUP(P1682,'NEW XEQM.c'!D:D,1,0)),"--",VLOOKUP(P1682,'NEW XEQM.c'!D:G,3,0))</f>
        <v>--</v>
      </c>
      <c r="U1682" s="1" t="s">
        <v>2075</v>
      </c>
      <c r="W1682" t="str">
        <f t="shared" si="250"/>
        <v>x STD_RIGHT_ARROW DATE</v>
      </c>
    </row>
    <row r="1683" spans="1:23">
      <c r="A1683" s="16">
        <f t="shared" si="248"/>
        <v>1683</v>
      </c>
      <c r="B1683" s="15">
        <f t="shared" si="249"/>
        <v>1645</v>
      </c>
      <c r="C1683" s="18" t="s">
        <v>3413</v>
      </c>
      <c r="D1683" s="18" t="s">
        <v>7</v>
      </c>
      <c r="E1683" s="23" t="s">
        <v>1199</v>
      </c>
      <c r="F1683" s="23" t="s">
        <v>1199</v>
      </c>
      <c r="G1683" s="99">
        <v>0</v>
      </c>
      <c r="H1683" s="99">
        <v>0</v>
      </c>
      <c r="I1683" s="92" t="s">
        <v>3</v>
      </c>
      <c r="J1683" s="23" t="s">
        <v>1275</v>
      </c>
      <c r="K1683" s="24" t="s">
        <v>3632</v>
      </c>
      <c r="L1683" s="22" t="s">
        <v>4263</v>
      </c>
      <c r="M1683" s="22" t="s">
        <v>4318</v>
      </c>
      <c r="N1683" s="22" t="s">
        <v>2075</v>
      </c>
      <c r="O1683" s="22"/>
      <c r="P1683" s="246" t="s">
        <v>1846</v>
      </c>
      <c r="Q1683" s="191"/>
      <c r="R1683" s="1"/>
      <c r="S1683" s="1" t="str">
        <f t="shared" si="247"/>
        <v/>
      </c>
      <c r="T1683" s="1" t="str">
        <f>IF(ISNA(VLOOKUP(P1683,'NEW XEQM.c'!D:D,1,0)),"--",VLOOKUP(P1683,'NEW XEQM.c'!D:G,3,0))</f>
        <v>--</v>
      </c>
      <c r="U1683" s="1" t="s">
        <v>2453</v>
      </c>
      <c r="W1683" t="str">
        <f t="shared" si="250"/>
        <v>x STD_RIGHT_ARROW STD_alpha</v>
      </c>
    </row>
    <row r="1684" spans="1:23">
      <c r="A1684" s="16">
        <f t="shared" si="248"/>
        <v>1684</v>
      </c>
      <c r="B1684" s="15">
        <f t="shared" si="249"/>
        <v>1646</v>
      </c>
      <c r="C1684" s="18" t="s">
        <v>4058</v>
      </c>
      <c r="D1684" s="18" t="s">
        <v>7</v>
      </c>
      <c r="E1684" s="23" t="s">
        <v>4059</v>
      </c>
      <c r="F1684" s="23" t="s">
        <v>4059</v>
      </c>
      <c r="G1684" s="99">
        <v>0</v>
      </c>
      <c r="H1684" s="99">
        <v>0</v>
      </c>
      <c r="I1684" s="92" t="s">
        <v>3</v>
      </c>
      <c r="J1684" s="23" t="s">
        <v>1275</v>
      </c>
      <c r="K1684" s="24" t="s">
        <v>3632</v>
      </c>
      <c r="L1684" s="22" t="s">
        <v>4263</v>
      </c>
      <c r="M1684" s="22" t="s">
        <v>4318</v>
      </c>
      <c r="N1684" s="22" t="s">
        <v>2075</v>
      </c>
      <c r="O1684" s="22"/>
      <c r="P1684" s="246" t="s">
        <v>4060</v>
      </c>
      <c r="Q1684" s="191"/>
      <c r="R1684" s="1"/>
      <c r="S1684" s="1" t="str">
        <f t="shared" si="247"/>
        <v/>
      </c>
      <c r="T1684" s="1" t="str">
        <f>IF(ISNA(VLOOKUP(P1684,'NEW XEQM.c'!D:D,1,0)),"--",VLOOKUP(P1684,'NEW XEQM.c'!D:G,3,0))</f>
        <v>--</v>
      </c>
      <c r="U1684" s="1" t="s">
        <v>2075</v>
      </c>
      <c r="W1684" t="e">
        <f t="shared" si="250"/>
        <v>#VALUE!</v>
      </c>
    </row>
    <row r="1685" spans="1:23">
      <c r="A1685" s="16">
        <f t="shared" si="248"/>
        <v>1685</v>
      </c>
      <c r="B1685" s="15">
        <f t="shared" si="249"/>
        <v>1647</v>
      </c>
      <c r="C1685" s="18" t="s">
        <v>3779</v>
      </c>
      <c r="D1685" s="18" t="s">
        <v>7</v>
      </c>
      <c r="E1685" s="23" t="s">
        <v>355</v>
      </c>
      <c r="F1685" s="23" t="s">
        <v>355</v>
      </c>
      <c r="G1685" s="99">
        <v>0</v>
      </c>
      <c r="H1685" s="99">
        <v>0</v>
      </c>
      <c r="I1685" s="92" t="s">
        <v>3</v>
      </c>
      <c r="J1685" s="23" t="s">
        <v>1275</v>
      </c>
      <c r="K1685" s="24" t="s">
        <v>3632</v>
      </c>
      <c r="L1685" s="22" t="s">
        <v>4263</v>
      </c>
      <c r="M1685" s="22" t="s">
        <v>4318</v>
      </c>
      <c r="N1685" s="22" t="s">
        <v>2075</v>
      </c>
      <c r="O1685" s="22"/>
      <c r="P1685" s="246" t="s">
        <v>1860</v>
      </c>
      <c r="Q1685" s="191"/>
      <c r="R1685" s="1"/>
      <c r="S1685" s="1" t="str">
        <f t="shared" si="247"/>
        <v/>
      </c>
      <c r="T1685" s="1" t="str">
        <f>IF(ISNA(VLOOKUP(P1685,'NEW XEQM.c'!D:D,1,0)),"--",VLOOKUP(P1685,'NEW XEQM.c'!D:G,3,0))</f>
        <v>--</v>
      </c>
      <c r="U1685" s="1" t="s">
        <v>2075</v>
      </c>
      <c r="W1685" t="e">
        <f t="shared" si="250"/>
        <v>#VALUE!</v>
      </c>
    </row>
    <row r="1686" spans="1:23">
      <c r="A1686" s="16">
        <f t="shared" si="248"/>
        <v>1686</v>
      </c>
      <c r="B1686" s="15">
        <f t="shared" si="249"/>
        <v>1648</v>
      </c>
      <c r="C1686" s="20" t="s">
        <v>3968</v>
      </c>
      <c r="D1686" s="18" t="s">
        <v>7</v>
      </c>
      <c r="E1686" s="23" t="s">
        <v>357</v>
      </c>
      <c r="F1686" s="23" t="s">
        <v>357</v>
      </c>
      <c r="G1686" s="99">
        <v>0</v>
      </c>
      <c r="H1686" s="99">
        <v>0</v>
      </c>
      <c r="I1686" s="92" t="s">
        <v>3</v>
      </c>
      <c r="J1686" s="23" t="s">
        <v>1275</v>
      </c>
      <c r="K1686" s="24" t="s">
        <v>3632</v>
      </c>
      <c r="L1686" s="22" t="s">
        <v>4263</v>
      </c>
      <c r="M1686" s="22" t="s">
        <v>4318</v>
      </c>
      <c r="N1686" s="22" t="s">
        <v>2075</v>
      </c>
      <c r="O1686" s="22"/>
      <c r="P1686" s="246" t="s">
        <v>1863</v>
      </c>
      <c r="Q1686" s="191"/>
      <c r="R1686" s="1"/>
      <c r="S1686" s="1" t="str">
        <f t="shared" si="247"/>
        <v/>
      </c>
      <c r="T1686" s="1" t="str">
        <f>IF(ISNA(VLOOKUP(P1686,'NEW XEQM.c'!D:D,1,0)),"--",VLOOKUP(P1686,'NEW XEQM.c'!D:G,3,0))</f>
        <v>--</v>
      </c>
      <c r="U1686" s="1" t="s">
        <v>2075</v>
      </c>
      <c r="W1686" t="str">
        <f t="shared" si="250"/>
        <v>STD_y_CIRC</v>
      </c>
    </row>
    <row r="1687" spans="1:23">
      <c r="A1687" s="16">
        <f t="shared" si="248"/>
        <v>1687</v>
      </c>
      <c r="B1687" s="15">
        <f t="shared" si="249"/>
        <v>1649</v>
      </c>
      <c r="C1687" s="18" t="s">
        <v>3355</v>
      </c>
      <c r="D1687" s="18" t="s">
        <v>1864</v>
      </c>
      <c r="E1687" s="23" t="s">
        <v>2226</v>
      </c>
      <c r="F1687" s="23" t="s">
        <v>2226</v>
      </c>
      <c r="G1687" s="99">
        <v>0</v>
      </c>
      <c r="H1687" s="99">
        <v>0</v>
      </c>
      <c r="I1687" s="92" t="s">
        <v>3</v>
      </c>
      <c r="J1687" s="23" t="s">
        <v>1275</v>
      </c>
      <c r="K1687" s="24" t="s">
        <v>3632</v>
      </c>
      <c r="L1687" s="22" t="s">
        <v>4263</v>
      </c>
      <c r="M1687" s="22" t="s">
        <v>4318</v>
      </c>
      <c r="N1687" s="22" t="s">
        <v>2075</v>
      </c>
      <c r="O1687" s="22"/>
      <c r="P1687" s="246" t="s">
        <v>1864</v>
      </c>
      <c r="Q1687" s="191"/>
      <c r="R1687" s="1"/>
      <c r="S1687" s="1" t="str">
        <f t="shared" si="247"/>
        <v/>
      </c>
      <c r="T1687" s="1" t="str">
        <f>IF(ISNA(VLOOKUP(P1687,'NEW XEQM.c'!D:D,1,0)),"--",VLOOKUP(P1687,'NEW XEQM.c'!D:G,3,0))</f>
        <v>YMD</v>
      </c>
      <c r="U1687" s="1" t="s">
        <v>2075</v>
      </c>
      <c r="W1687" t="e">
        <f t="shared" si="250"/>
        <v>#VALUE!</v>
      </c>
    </row>
    <row r="1688" spans="1:23">
      <c r="A1688" s="16">
        <f t="shared" si="248"/>
        <v>1688</v>
      </c>
      <c r="B1688" s="15">
        <f t="shared" si="249"/>
        <v>1650</v>
      </c>
      <c r="C1688" s="18" t="s">
        <v>3415</v>
      </c>
      <c r="D1688" s="18" t="s">
        <v>2114</v>
      </c>
      <c r="E1688" s="23" t="s">
        <v>6160</v>
      </c>
      <c r="F1688" s="23" t="s">
        <v>6160</v>
      </c>
      <c r="G1688" s="99">
        <v>0</v>
      </c>
      <c r="H1688" s="99">
        <v>99</v>
      </c>
      <c r="I1688" s="92" t="s">
        <v>3</v>
      </c>
      <c r="J1688" s="23" t="s">
        <v>1275</v>
      </c>
      <c r="K1688" s="24" t="s">
        <v>3632</v>
      </c>
      <c r="L1688" s="22" t="s">
        <v>4263</v>
      </c>
      <c r="M1688" s="22" t="s">
        <v>4323</v>
      </c>
      <c r="N1688" s="22" t="s">
        <v>2075</v>
      </c>
      <c r="O1688" s="22"/>
      <c r="P1688" s="246" t="s">
        <v>1865</v>
      </c>
      <c r="Q1688" s="191"/>
      <c r="R1688" s="1"/>
      <c r="S1688" s="1" t="str">
        <f t="shared" si="247"/>
        <v/>
      </c>
      <c r="T1688" s="1" t="str">
        <f>IF(ISNA(VLOOKUP(P1688,'NEW XEQM.c'!D:D,1,0)),"--",VLOOKUP(P1688,'NEW XEQM.c'!D:G,3,0))</f>
        <v>--</v>
      </c>
      <c r="U1688" s="1" t="s">
        <v>2453</v>
      </c>
      <c r="W1688" t="str">
        <f t="shared" si="250"/>
        <v>y STD_RIGHT_OVER_LEFT_ARROW</v>
      </c>
    </row>
    <row r="1689" spans="1:23">
      <c r="A1689" s="16">
        <f t="shared" si="248"/>
        <v>1689</v>
      </c>
      <c r="B1689" s="15">
        <f t="shared" si="249"/>
        <v>1651</v>
      </c>
      <c r="C1689" s="18" t="s">
        <v>3416</v>
      </c>
      <c r="D1689" s="18" t="s">
        <v>2114</v>
      </c>
      <c r="E1689" s="23" t="s">
        <v>6159</v>
      </c>
      <c r="F1689" s="23" t="s">
        <v>6159</v>
      </c>
      <c r="G1689" s="99">
        <v>0</v>
      </c>
      <c r="H1689" s="99">
        <v>99</v>
      </c>
      <c r="I1689" s="92" t="s">
        <v>3</v>
      </c>
      <c r="J1689" s="23" t="s">
        <v>1275</v>
      </c>
      <c r="K1689" s="24" t="s">
        <v>3632</v>
      </c>
      <c r="L1689" s="22" t="s">
        <v>4263</v>
      </c>
      <c r="M1689" s="22" t="s">
        <v>4323</v>
      </c>
      <c r="N1689" s="22" t="s">
        <v>2075</v>
      </c>
      <c r="O1689" s="22"/>
      <c r="P1689" s="246" t="s">
        <v>1867</v>
      </c>
      <c r="Q1689" s="191"/>
      <c r="R1689" s="1"/>
      <c r="S1689" s="1" t="str">
        <f t="shared" si="247"/>
        <v/>
      </c>
      <c r="T1689" s="1" t="str">
        <f>IF(ISNA(VLOOKUP(P1689,'NEW XEQM.c'!D:D,1,0)),"--",VLOOKUP(P1689,'NEW XEQM.c'!D:G,3,0))</f>
        <v>--</v>
      </c>
      <c r="U1689" s="1" t="s">
        <v>2453</v>
      </c>
      <c r="W1689" t="str">
        <f t="shared" si="250"/>
        <v>z STD_RIGHT_OVER_LEFT_ARROW</v>
      </c>
    </row>
    <row r="1690" spans="1:23">
      <c r="A1690" s="16">
        <f t="shared" si="248"/>
        <v>1690</v>
      </c>
      <c r="B1690" s="15">
        <f t="shared" si="249"/>
        <v>1652</v>
      </c>
      <c r="C1690" s="18" t="s">
        <v>3417</v>
      </c>
      <c r="D1690" s="18" t="s">
        <v>2114</v>
      </c>
      <c r="E1690" s="23" t="s">
        <v>1206</v>
      </c>
      <c r="F1690" s="23" t="s">
        <v>1206</v>
      </c>
      <c r="G1690" s="99">
        <v>0</v>
      </c>
      <c r="H1690" s="99">
        <v>99</v>
      </c>
      <c r="I1690" s="92" t="s">
        <v>3</v>
      </c>
      <c r="J1690" s="23" t="s">
        <v>1275</v>
      </c>
      <c r="K1690" s="24" t="s">
        <v>3632</v>
      </c>
      <c r="L1690" s="22" t="s">
        <v>4263</v>
      </c>
      <c r="M1690" s="22" t="s">
        <v>4323</v>
      </c>
      <c r="N1690" s="22" t="s">
        <v>2075</v>
      </c>
      <c r="O1690" s="22"/>
      <c r="P1690" s="246" t="s">
        <v>1870</v>
      </c>
      <c r="Q1690" s="191"/>
      <c r="R1690" s="1"/>
      <c r="S1690" s="1" t="str">
        <f t="shared" si="247"/>
        <v/>
      </c>
      <c r="T1690" s="1" t="str">
        <f>IF(ISNA(VLOOKUP(P1690,'NEW XEQM.c'!D:D,1,0)),"--",VLOOKUP(P1690,'NEW XEQM.c'!D:G,3,0))</f>
        <v>--</v>
      </c>
      <c r="U1690" s="1" t="s">
        <v>2075</v>
      </c>
      <c r="W1690" t="str">
        <f t="shared" si="250"/>
        <v>STD_alpha LENG?</v>
      </c>
    </row>
    <row r="1691" spans="1:23">
      <c r="A1691" s="16">
        <f t="shared" si="248"/>
        <v>1691</v>
      </c>
      <c r="B1691" s="15">
        <f t="shared" si="249"/>
        <v>1653</v>
      </c>
      <c r="C1691" s="20" t="s">
        <v>3418</v>
      </c>
      <c r="D1691" s="20" t="s">
        <v>7</v>
      </c>
      <c r="E1691" s="23" t="s">
        <v>4739</v>
      </c>
      <c r="F1691" s="23" t="s">
        <v>4739</v>
      </c>
      <c r="G1691" s="99">
        <v>0</v>
      </c>
      <c r="H1691" s="99">
        <v>0</v>
      </c>
      <c r="I1691" s="92" t="s">
        <v>3</v>
      </c>
      <c r="J1691" s="23" t="s">
        <v>1275</v>
      </c>
      <c r="K1691" s="24" t="s">
        <v>3632</v>
      </c>
      <c r="L1691" s="22" t="s">
        <v>4263</v>
      </c>
      <c r="M1691" s="22" t="s">
        <v>4318</v>
      </c>
      <c r="N1691" s="22" t="s">
        <v>2075</v>
      </c>
      <c r="O1691" s="22"/>
      <c r="P1691" s="246" t="s">
        <v>2399</v>
      </c>
      <c r="Q1691" s="191"/>
      <c r="R1691" s="1"/>
      <c r="S1691" s="1" t="str">
        <f t="shared" si="247"/>
        <v/>
      </c>
      <c r="T1691" s="1" t="str">
        <f>IF(ISNA(VLOOKUP(P1691,'NEW XEQM.c'!D:D,1,0)),"--",VLOOKUP(P1691,'NEW XEQM.c'!D:G,3,0))</f>
        <v>--</v>
      </c>
      <c r="U1691" s="1" t="s">
        <v>2445</v>
      </c>
      <c r="W1691" t="str">
        <f t="shared" si="250"/>
        <v>x STD_SUB_M STD_SUB_A STD_SUB_X</v>
      </c>
    </row>
    <row r="1692" spans="1:23">
      <c r="A1692" s="16">
        <f t="shared" si="248"/>
        <v>1692</v>
      </c>
      <c r="B1692" s="15">
        <f t="shared" si="249"/>
        <v>1654</v>
      </c>
      <c r="C1692" s="18" t="s">
        <v>3419</v>
      </c>
      <c r="D1692" s="18" t="s">
        <v>7</v>
      </c>
      <c r="E1692" s="21" t="s">
        <v>4740</v>
      </c>
      <c r="F1692" s="21" t="s">
        <v>4740</v>
      </c>
      <c r="G1692" s="79">
        <v>0</v>
      </c>
      <c r="H1692" s="79">
        <v>0</v>
      </c>
      <c r="I1692" s="92" t="s">
        <v>3</v>
      </c>
      <c r="J1692" s="23" t="s">
        <v>1275</v>
      </c>
      <c r="K1692" s="24" t="s">
        <v>3632</v>
      </c>
      <c r="L1692" s="22" t="s">
        <v>4263</v>
      </c>
      <c r="M1692" s="22" t="s">
        <v>4318</v>
      </c>
      <c r="N1692" s="22" t="s">
        <v>2075</v>
      </c>
      <c r="O1692" s="22"/>
      <c r="P1692" s="246" t="s">
        <v>2400</v>
      </c>
      <c r="Q1692" s="191"/>
      <c r="R1692" s="1"/>
      <c r="S1692" s="1" t="str">
        <f t="shared" si="247"/>
        <v/>
      </c>
      <c r="T1692" s="1" t="str">
        <f>IF(ISNA(VLOOKUP(P1692,'NEW XEQM.c'!D:D,1,0)),"--",VLOOKUP(P1692,'NEW XEQM.c'!D:G,3,0))</f>
        <v>--</v>
      </c>
      <c r="U1692" s="1" t="s">
        <v>2445</v>
      </c>
      <c r="W1692" t="str">
        <f t="shared" si="250"/>
        <v>x STD_SUB_M STD_SUB_I STD_SUB_N</v>
      </c>
    </row>
    <row r="1693" spans="1:23">
      <c r="A1693" s="16">
        <f t="shared" si="248"/>
        <v>1693</v>
      </c>
      <c r="B1693" s="15">
        <f t="shared" si="249"/>
        <v>1655</v>
      </c>
      <c r="C1693" s="18" t="s">
        <v>3420</v>
      </c>
      <c r="D1693" s="18" t="s">
        <v>2114</v>
      </c>
      <c r="E1693" s="73" t="s">
        <v>360</v>
      </c>
      <c r="F1693" s="73" t="s">
        <v>360</v>
      </c>
      <c r="G1693" s="79">
        <v>0</v>
      </c>
      <c r="H1693" s="79">
        <v>99</v>
      </c>
      <c r="I1693" s="92" t="s">
        <v>3</v>
      </c>
      <c r="J1693" s="23" t="s">
        <v>1275</v>
      </c>
      <c r="K1693" s="24" t="s">
        <v>3632</v>
      </c>
      <c r="L1693" s="22" t="s">
        <v>4263</v>
      </c>
      <c r="M1693" s="22" t="s">
        <v>4323</v>
      </c>
      <c r="N1693" s="22" t="s">
        <v>2075</v>
      </c>
      <c r="O1693" s="22"/>
      <c r="P1693" s="246" t="s">
        <v>1872</v>
      </c>
      <c r="Q1693" s="191"/>
      <c r="R1693" s="1"/>
      <c r="S1693" s="1" t="str">
        <f t="shared" si="247"/>
        <v/>
      </c>
      <c r="T1693" s="1" t="str">
        <f>IF(ISNA(VLOOKUP(P1693,'NEW XEQM.c'!D:D,1,0)),"--",VLOOKUP(P1693,'NEW XEQM.c'!D:G,3,0))</f>
        <v>--</v>
      </c>
      <c r="U1693" s="1" t="s">
        <v>2075</v>
      </c>
      <c r="W1693" t="str">
        <f t="shared" si="250"/>
        <v>STD_alpha POS?</v>
      </c>
    </row>
    <row r="1694" spans="1:23">
      <c r="A1694" s="16">
        <f t="shared" si="248"/>
        <v>1694</v>
      </c>
      <c r="B1694" s="15">
        <f t="shared" si="249"/>
        <v>1656</v>
      </c>
      <c r="C1694" s="20" t="s">
        <v>3421</v>
      </c>
      <c r="D1694" s="20" t="s">
        <v>2114</v>
      </c>
      <c r="E1694" s="23" t="s">
        <v>361</v>
      </c>
      <c r="F1694" s="23" t="s">
        <v>361</v>
      </c>
      <c r="G1694" s="99">
        <v>0</v>
      </c>
      <c r="H1694" s="99">
        <v>99</v>
      </c>
      <c r="I1694" s="92" t="s">
        <v>3</v>
      </c>
      <c r="J1694" s="23" t="s">
        <v>1275</v>
      </c>
      <c r="K1694" s="24" t="s">
        <v>3632</v>
      </c>
      <c r="L1694" s="22" t="s">
        <v>4263</v>
      </c>
      <c r="M1694" s="22" t="s">
        <v>4323</v>
      </c>
      <c r="N1694" s="22" t="s">
        <v>2075</v>
      </c>
      <c r="O1694" s="22"/>
      <c r="P1694" s="246" t="s">
        <v>1873</v>
      </c>
      <c r="Q1694" s="191"/>
      <c r="R1694" s="1"/>
      <c r="S1694" s="1" t="str">
        <f t="shared" si="247"/>
        <v/>
      </c>
      <c r="T1694" s="1" t="str">
        <f>IF(ISNA(VLOOKUP(P1694,'NEW XEQM.c'!D:D,1,0)),"--",VLOOKUP(P1694,'NEW XEQM.c'!D:G,3,0))</f>
        <v>--</v>
      </c>
      <c r="U1694" s="1" t="s">
        <v>2075</v>
      </c>
      <c r="W1694" t="str">
        <f t="shared" si="250"/>
        <v>STD_alpha RL</v>
      </c>
    </row>
    <row r="1695" spans="1:23">
      <c r="A1695" s="16">
        <f t="shared" si="248"/>
        <v>1695</v>
      </c>
      <c r="B1695" s="15">
        <f t="shared" si="249"/>
        <v>1657</v>
      </c>
      <c r="C1695" s="20" t="s">
        <v>3422</v>
      </c>
      <c r="D1695" s="20" t="s">
        <v>2114</v>
      </c>
      <c r="E1695" s="23" t="s">
        <v>362</v>
      </c>
      <c r="F1695" s="23" t="s">
        <v>362</v>
      </c>
      <c r="G1695" s="99">
        <v>0</v>
      </c>
      <c r="H1695" s="99">
        <v>99</v>
      </c>
      <c r="I1695" s="92" t="s">
        <v>3</v>
      </c>
      <c r="J1695" s="23" t="s">
        <v>1275</v>
      </c>
      <c r="K1695" s="24" t="s">
        <v>3632</v>
      </c>
      <c r="L1695" s="22" t="s">
        <v>4263</v>
      </c>
      <c r="M1695" s="22" t="s">
        <v>4323</v>
      </c>
      <c r="N1695" s="22" t="s">
        <v>2075</v>
      </c>
      <c r="O1695" s="22"/>
      <c r="P1695" s="246" t="s">
        <v>1874</v>
      </c>
      <c r="Q1695" s="191"/>
      <c r="R1695" s="1"/>
      <c r="S1695" s="1" t="str">
        <f t="shared" si="247"/>
        <v/>
      </c>
      <c r="T1695" s="1" t="str">
        <f>IF(ISNA(VLOOKUP(P1695,'NEW XEQM.c'!D:D,1,0)),"--",VLOOKUP(P1695,'NEW XEQM.c'!D:G,3,0))</f>
        <v>--</v>
      </c>
      <c r="U1695" s="1" t="s">
        <v>2075</v>
      </c>
      <c r="W1695" t="str">
        <f t="shared" si="250"/>
        <v>STD_alpha RR</v>
      </c>
    </row>
    <row r="1696" spans="1:23">
      <c r="A1696" s="16">
        <f t="shared" si="248"/>
        <v>1696</v>
      </c>
      <c r="B1696" s="15">
        <f t="shared" si="249"/>
        <v>1658</v>
      </c>
      <c r="C1696" s="20" t="s">
        <v>3423</v>
      </c>
      <c r="D1696" s="20" t="s">
        <v>2114</v>
      </c>
      <c r="E1696" s="23" t="s">
        <v>363</v>
      </c>
      <c r="F1696" s="23" t="s">
        <v>363</v>
      </c>
      <c r="G1696" s="99">
        <v>0</v>
      </c>
      <c r="H1696" s="99">
        <v>99</v>
      </c>
      <c r="I1696" s="92" t="s">
        <v>3</v>
      </c>
      <c r="J1696" s="23" t="s">
        <v>1275</v>
      </c>
      <c r="K1696" s="24" t="s">
        <v>3632</v>
      </c>
      <c r="L1696" s="22" t="s">
        <v>4263</v>
      </c>
      <c r="M1696" s="22" t="s">
        <v>4323</v>
      </c>
      <c r="N1696" s="22" t="s">
        <v>2075</v>
      </c>
      <c r="O1696" s="22"/>
      <c r="P1696" s="246" t="s">
        <v>1875</v>
      </c>
      <c r="Q1696" s="191"/>
      <c r="R1696" s="1"/>
      <c r="S1696" s="1" t="str">
        <f t="shared" si="247"/>
        <v/>
      </c>
      <c r="T1696" s="1" t="str">
        <f>IF(ISNA(VLOOKUP(P1696,'NEW XEQM.c'!D:D,1,0)),"--",VLOOKUP(P1696,'NEW XEQM.c'!D:G,3,0))</f>
        <v>--</v>
      </c>
      <c r="U1696" s="1" t="s">
        <v>2075</v>
      </c>
      <c r="W1696" t="str">
        <f t="shared" si="250"/>
        <v>STD_alpha SL</v>
      </c>
    </row>
    <row r="1697" spans="1:23">
      <c r="A1697" s="16">
        <f t="shared" si="248"/>
        <v>1697</v>
      </c>
      <c r="B1697" s="15">
        <f t="shared" si="249"/>
        <v>1659</v>
      </c>
      <c r="C1697" s="20" t="s">
        <v>3424</v>
      </c>
      <c r="D1697" s="20" t="s">
        <v>2114</v>
      </c>
      <c r="E1697" s="23" t="s">
        <v>859</v>
      </c>
      <c r="F1697" s="23" t="s">
        <v>859</v>
      </c>
      <c r="G1697" s="99">
        <v>0</v>
      </c>
      <c r="H1697" s="99">
        <v>99</v>
      </c>
      <c r="I1697" s="92" t="s">
        <v>3</v>
      </c>
      <c r="J1697" s="23" t="s">
        <v>1275</v>
      </c>
      <c r="K1697" s="24" t="s">
        <v>3632</v>
      </c>
      <c r="L1697" s="22" t="s">
        <v>4263</v>
      </c>
      <c r="M1697" s="22" t="s">
        <v>4323</v>
      </c>
      <c r="N1697" s="22" t="s">
        <v>2075</v>
      </c>
      <c r="O1697" s="22"/>
      <c r="P1697" s="246" t="s">
        <v>2020</v>
      </c>
      <c r="Q1697" s="191"/>
      <c r="R1697" s="1"/>
      <c r="S1697" s="1" t="str">
        <f t="shared" si="247"/>
        <v/>
      </c>
      <c r="T1697" s="1" t="str">
        <f>IF(ISNA(VLOOKUP(P1697,'NEW XEQM.c'!D:D,1,0)),"--",VLOOKUP(P1697,'NEW XEQM.c'!D:G,3,0))</f>
        <v>--</v>
      </c>
      <c r="U1697" s="1" t="s">
        <v>2075</v>
      </c>
      <c r="W1697" t="str">
        <f t="shared" si="250"/>
        <v>STD_alpha SR</v>
      </c>
    </row>
    <row r="1698" spans="1:23">
      <c r="A1698" s="16">
        <f t="shared" si="248"/>
        <v>1698</v>
      </c>
      <c r="B1698" s="15">
        <f t="shared" si="249"/>
        <v>1660</v>
      </c>
      <c r="C1698" s="20" t="s">
        <v>3425</v>
      </c>
      <c r="D1698" s="20" t="s">
        <v>2114</v>
      </c>
      <c r="E1698" s="23" t="s">
        <v>1207</v>
      </c>
      <c r="F1698" s="23" t="s">
        <v>1207</v>
      </c>
      <c r="G1698" s="28">
        <v>0</v>
      </c>
      <c r="H1698" s="28">
        <v>99</v>
      </c>
      <c r="I1698" s="92" t="s">
        <v>3</v>
      </c>
      <c r="J1698" s="23" t="s">
        <v>1275</v>
      </c>
      <c r="K1698" s="24" t="s">
        <v>3632</v>
      </c>
      <c r="L1698" s="22" t="s">
        <v>4263</v>
      </c>
      <c r="M1698" s="22" t="s">
        <v>4323</v>
      </c>
      <c r="N1698" s="22" t="s">
        <v>2075</v>
      </c>
      <c r="O1698" s="22"/>
      <c r="P1698" s="246" t="s">
        <v>1878</v>
      </c>
      <c r="Q1698" s="191"/>
      <c r="R1698" s="1"/>
      <c r="S1698" s="1" t="str">
        <f t="shared" ref="S1698:S1761" si="251">IF(E1698=F1698,"","NOT EQUAL")</f>
        <v/>
      </c>
      <c r="T1698" s="1" t="str">
        <f>IF(ISNA(VLOOKUP(P1698,'NEW XEQM.c'!D:D,1,0)),"--",VLOOKUP(P1698,'NEW XEQM.c'!D:G,3,0))</f>
        <v>--</v>
      </c>
      <c r="U1698" s="1" t="s">
        <v>2075</v>
      </c>
      <c r="W1698" t="str">
        <f t="shared" si="250"/>
        <v>STD_alpha STD_RIGHT_ARROW x</v>
      </c>
    </row>
    <row r="1699" spans="1:23">
      <c r="A1699" s="16">
        <f t="shared" si="248"/>
        <v>1699</v>
      </c>
      <c r="B1699" s="15">
        <f t="shared" si="249"/>
        <v>1661</v>
      </c>
      <c r="C1699" s="20" t="s">
        <v>3426</v>
      </c>
      <c r="D1699" s="20" t="s">
        <v>7</v>
      </c>
      <c r="E1699" s="23" t="s">
        <v>3179</v>
      </c>
      <c r="F1699" s="23" t="s">
        <v>3179</v>
      </c>
      <c r="G1699" s="99">
        <v>0</v>
      </c>
      <c r="H1699" s="99">
        <v>0</v>
      </c>
      <c r="I1699" s="92" t="s">
        <v>3</v>
      </c>
      <c r="J1699" s="23" t="s">
        <v>1275</v>
      </c>
      <c r="K1699" s="24" t="s">
        <v>3632</v>
      </c>
      <c r="L1699" s="22" t="s">
        <v>4263</v>
      </c>
      <c r="M1699" s="22" t="s">
        <v>4318</v>
      </c>
      <c r="N1699" s="22" t="s">
        <v>2075</v>
      </c>
      <c r="O1699" s="22"/>
      <c r="P1699" s="246" t="s">
        <v>1879</v>
      </c>
      <c r="Q1699" s="191"/>
      <c r="R1699" s="1"/>
      <c r="S1699" s="1" t="str">
        <f t="shared" si="251"/>
        <v/>
      </c>
      <c r="T1699" s="1" t="str">
        <f>IF(ISNA(VLOOKUP(P1699,'NEW XEQM.c'!D:D,1,0)),"--",VLOOKUP(P1699,'NEW XEQM.c'!D:G,3,0))</f>
        <v>--</v>
      </c>
      <c r="U1699" s="1" t="s">
        <v>2075</v>
      </c>
      <c r="W1699" t="str">
        <f t="shared" si="250"/>
        <v>STD_beta (x,y)</v>
      </c>
    </row>
    <row r="1700" spans="1:23">
      <c r="A1700" s="16">
        <f t="shared" si="248"/>
        <v>1700</v>
      </c>
      <c r="B1700" s="15">
        <f t="shared" si="249"/>
        <v>1662</v>
      </c>
      <c r="C1700" s="18" t="s">
        <v>3796</v>
      </c>
      <c r="D1700" s="18" t="s">
        <v>7</v>
      </c>
      <c r="E1700" s="23" t="s">
        <v>1208</v>
      </c>
      <c r="F1700" s="23" t="s">
        <v>1208</v>
      </c>
      <c r="G1700" s="99">
        <v>0</v>
      </c>
      <c r="H1700" s="99">
        <v>0</v>
      </c>
      <c r="I1700" s="92" t="s">
        <v>3</v>
      </c>
      <c r="J1700" s="23" t="s">
        <v>1275</v>
      </c>
      <c r="K1700" s="24" t="s">
        <v>3632</v>
      </c>
      <c r="L1700" s="22" t="s">
        <v>4263</v>
      </c>
      <c r="M1700" s="22" t="s">
        <v>4318</v>
      </c>
      <c r="N1700" s="22" t="s">
        <v>2075</v>
      </c>
      <c r="O1700" s="22"/>
      <c r="P1700" s="246" t="s">
        <v>1883</v>
      </c>
      <c r="Q1700" s="191"/>
      <c r="R1700" s="1"/>
      <c r="S1700" s="1" t="str">
        <f t="shared" si="251"/>
        <v/>
      </c>
      <c r="T1700" s="1" t="str">
        <f>IF(ISNA(VLOOKUP(P1700,'NEW XEQM.c'!D:D,1,0)),"--",VLOOKUP(P1700,'NEW XEQM.c'!D:G,3,0))</f>
        <v>--</v>
      </c>
      <c r="U1700" s="1" t="s">
        <v>2075</v>
      </c>
      <c r="W1700" t="str">
        <f t="shared" si="250"/>
        <v>STD_gamma STD_SUB_x STD_SUB_y</v>
      </c>
    </row>
    <row r="1701" spans="1:23">
      <c r="A1701" s="16">
        <f t="shared" si="248"/>
        <v>1701</v>
      </c>
      <c r="B1701" s="15">
        <f t="shared" si="249"/>
        <v>1663</v>
      </c>
      <c r="C1701" s="18" t="s">
        <v>3797</v>
      </c>
      <c r="D1701" s="18" t="s">
        <v>7</v>
      </c>
      <c r="E1701" s="23" t="s">
        <v>1209</v>
      </c>
      <c r="F1701" s="23" t="s">
        <v>1209</v>
      </c>
      <c r="G1701" s="99">
        <v>0</v>
      </c>
      <c r="H1701" s="99">
        <v>0</v>
      </c>
      <c r="I1701" s="92" t="s">
        <v>3</v>
      </c>
      <c r="J1701" s="23" t="s">
        <v>1275</v>
      </c>
      <c r="K1701" s="24" t="s">
        <v>3632</v>
      </c>
      <c r="L1701" s="22" t="s">
        <v>4263</v>
      </c>
      <c r="M1701" s="22" t="s">
        <v>4318</v>
      </c>
      <c r="N1701" s="22" t="s">
        <v>2075</v>
      </c>
      <c r="O1701" s="22"/>
      <c r="P1701" s="246" t="s">
        <v>1884</v>
      </c>
      <c r="Q1701" s="191"/>
      <c r="R1701" s="1"/>
      <c r="S1701" s="1" t="str">
        <f t="shared" si="251"/>
        <v/>
      </c>
      <c r="T1701" s="1" t="str">
        <f>IF(ISNA(VLOOKUP(P1701,'NEW XEQM.c'!D:D,1,0)),"--",VLOOKUP(P1701,'NEW XEQM.c'!D:G,3,0))</f>
        <v>--</v>
      </c>
      <c r="U1701" s="1" t="s">
        <v>2075</v>
      </c>
      <c r="W1701" t="str">
        <f t="shared" si="250"/>
        <v>STD_GAMMA STD_SUB_x STD_SUB_y</v>
      </c>
    </row>
    <row r="1702" spans="1:23">
      <c r="A1702" s="16">
        <f t="shared" si="248"/>
        <v>1702</v>
      </c>
      <c r="B1702" s="15">
        <f t="shared" si="249"/>
        <v>1664</v>
      </c>
      <c r="C1702" s="18" t="s">
        <v>3427</v>
      </c>
      <c r="D1702" s="18" t="s">
        <v>7</v>
      </c>
      <c r="E1702" s="23" t="s">
        <v>1210</v>
      </c>
      <c r="F1702" s="23" t="s">
        <v>1210</v>
      </c>
      <c r="G1702" s="99">
        <v>0</v>
      </c>
      <c r="H1702" s="99">
        <v>0</v>
      </c>
      <c r="I1702" s="92" t="s">
        <v>3</v>
      </c>
      <c r="J1702" s="23" t="s">
        <v>1275</v>
      </c>
      <c r="K1702" s="24" t="s">
        <v>3632</v>
      </c>
      <c r="L1702" s="22" t="s">
        <v>4264</v>
      </c>
      <c r="M1702" s="22" t="s">
        <v>4318</v>
      </c>
      <c r="N1702" s="22" t="s">
        <v>2075</v>
      </c>
      <c r="O1702" s="22"/>
      <c r="P1702" s="246" t="s">
        <v>1885</v>
      </c>
      <c r="Q1702" s="191"/>
      <c r="R1702" s="1"/>
      <c r="S1702" s="1" t="str">
        <f t="shared" si="251"/>
        <v/>
      </c>
      <c r="T1702" s="1" t="str">
        <f>IF(ISNA(VLOOKUP(P1702,'NEW XEQM.c'!D:D,1,0)),"--",VLOOKUP(P1702,'NEW XEQM.c'!D:G,3,0))</f>
        <v>GAMMA</v>
      </c>
      <c r="U1702" s="1" t="s">
        <v>2440</v>
      </c>
      <c r="W1702" t="str">
        <f t="shared" si="250"/>
        <v/>
      </c>
    </row>
    <row r="1703" spans="1:23">
      <c r="A1703" s="16">
        <f t="shared" si="248"/>
        <v>1703</v>
      </c>
      <c r="B1703" s="15">
        <f t="shared" si="249"/>
        <v>1665</v>
      </c>
      <c r="C1703" s="18" t="s">
        <v>4103</v>
      </c>
      <c r="D1703" s="18" t="s">
        <v>7</v>
      </c>
      <c r="E1703" s="23" t="s">
        <v>4104</v>
      </c>
      <c r="F1703" s="23" t="s">
        <v>4104</v>
      </c>
      <c r="G1703" s="99">
        <v>0</v>
      </c>
      <c r="H1703" s="99">
        <v>0</v>
      </c>
      <c r="I1703" s="92" t="s">
        <v>3</v>
      </c>
      <c r="J1703" s="23" t="s">
        <v>1275</v>
      </c>
      <c r="K1703" s="24" t="s">
        <v>3632</v>
      </c>
      <c r="L1703" s="22" t="s">
        <v>4263</v>
      </c>
      <c r="M1703" s="22" t="s">
        <v>4318</v>
      </c>
      <c r="N1703" s="22" t="s">
        <v>2075</v>
      </c>
      <c r="O1703" s="22"/>
      <c r="P1703" s="246" t="s">
        <v>4127</v>
      </c>
      <c r="Q1703" s="191"/>
      <c r="R1703" s="1"/>
      <c r="S1703" s="1" t="str">
        <f t="shared" si="251"/>
        <v/>
      </c>
      <c r="T1703" s="1" t="str">
        <f>IF(ISNA(VLOOKUP(P1703,'NEW XEQM.c'!D:D,1,0)),"--",VLOOKUP(P1703,'NEW XEQM.c'!D:G,3,0))</f>
        <v>--</v>
      </c>
      <c r="U1703" s="1" t="s">
        <v>2075</v>
      </c>
      <c r="W1703" t="str">
        <f t="shared" si="250"/>
        <v>Y STD_SUB_y (x)</v>
      </c>
    </row>
    <row r="1704" spans="1:23">
      <c r="A1704" s="16">
        <f t="shared" si="248"/>
        <v>1704</v>
      </c>
      <c r="B1704" s="15">
        <f t="shared" si="249"/>
        <v>1666</v>
      </c>
      <c r="C1704" s="18" t="s">
        <v>3428</v>
      </c>
      <c r="D1704" s="18" t="s">
        <v>7</v>
      </c>
      <c r="E1704" s="23" t="s">
        <v>1211</v>
      </c>
      <c r="F1704" s="23" t="s">
        <v>1211</v>
      </c>
      <c r="G1704" s="99">
        <v>0</v>
      </c>
      <c r="H1704" s="99">
        <v>0</v>
      </c>
      <c r="I1704" s="92" t="s">
        <v>3</v>
      </c>
      <c r="J1704" s="23" t="s">
        <v>1275</v>
      </c>
      <c r="K1704" s="24" t="s">
        <v>3632</v>
      </c>
      <c r="L1704" s="22" t="s">
        <v>4263</v>
      </c>
      <c r="M1704" s="22" t="s">
        <v>4318</v>
      </c>
      <c r="N1704" s="22" t="s">
        <v>2075</v>
      </c>
      <c r="O1704" s="22"/>
      <c r="P1704" s="246" t="s">
        <v>1886</v>
      </c>
      <c r="Q1704" s="191"/>
      <c r="R1704" s="1"/>
      <c r="S1704" s="1" t="str">
        <f t="shared" si="251"/>
        <v/>
      </c>
      <c r="T1704" s="1" t="str">
        <f>IF(ISNA(VLOOKUP(P1704,'NEW XEQM.c'!D:D,1,0)),"--",VLOOKUP(P1704,'NEW XEQM.c'!D:G,3,0))</f>
        <v>DELTA%</v>
      </c>
      <c r="U1704" s="1" t="s">
        <v>2440</v>
      </c>
      <c r="W1704" t="str">
        <f t="shared" si="250"/>
        <v/>
      </c>
    </row>
    <row r="1705" spans="1:23">
      <c r="A1705" s="16">
        <f t="shared" si="248"/>
        <v>1705</v>
      </c>
      <c r="B1705" s="15">
        <f t="shared" si="249"/>
        <v>1667</v>
      </c>
      <c r="C1705" s="18" t="s">
        <v>3429</v>
      </c>
      <c r="D1705" s="18" t="s">
        <v>7</v>
      </c>
      <c r="E1705" s="23" t="s">
        <v>502</v>
      </c>
      <c r="F1705" s="23" t="s">
        <v>502</v>
      </c>
      <c r="G1705" s="99">
        <v>0</v>
      </c>
      <c r="H1705" s="99">
        <v>0</v>
      </c>
      <c r="I1705" s="92" t="s">
        <v>3</v>
      </c>
      <c r="J1705" s="23" t="s">
        <v>1275</v>
      </c>
      <c r="K1705" s="24" t="s">
        <v>3632</v>
      </c>
      <c r="L1705" s="22" t="s">
        <v>4263</v>
      </c>
      <c r="M1705" s="22" t="s">
        <v>4318</v>
      </c>
      <c r="N1705" s="22" t="s">
        <v>2075</v>
      </c>
      <c r="O1705" s="22"/>
      <c r="P1705" s="246" t="s">
        <v>3157</v>
      </c>
      <c r="Q1705" s="191"/>
      <c r="R1705" s="1"/>
      <c r="S1705" s="1" t="str">
        <f t="shared" si="251"/>
        <v/>
      </c>
      <c r="T1705" s="1" t="str">
        <f>IF(ISNA(VLOOKUP(P1705,'NEW XEQM.c'!D:D,1,0)),"--",VLOOKUP(P1705,'NEW XEQM.c'!D:G,3,0))</f>
        <v>--</v>
      </c>
      <c r="U1705" s="1"/>
      <c r="W1705" t="str">
        <f t="shared" si="250"/>
        <v>STD_epsilon</v>
      </c>
    </row>
    <row r="1706" spans="1:23">
      <c r="A1706" s="16">
        <f t="shared" si="248"/>
        <v>1706</v>
      </c>
      <c r="B1706" s="15">
        <f t="shared" si="249"/>
        <v>1668</v>
      </c>
      <c r="C1706" s="18" t="s">
        <v>3430</v>
      </c>
      <c r="D1706" s="18" t="s">
        <v>7</v>
      </c>
      <c r="E1706" s="23" t="s">
        <v>1212</v>
      </c>
      <c r="F1706" s="23" t="s">
        <v>1212</v>
      </c>
      <c r="G1706" s="99">
        <v>0</v>
      </c>
      <c r="H1706" s="99">
        <v>0</v>
      </c>
      <c r="I1706" s="92" t="s">
        <v>3</v>
      </c>
      <c r="J1706" s="23" t="s">
        <v>1275</v>
      </c>
      <c r="K1706" s="24" t="s">
        <v>3632</v>
      </c>
      <c r="L1706" s="22" t="s">
        <v>4263</v>
      </c>
      <c r="M1706" s="22" t="s">
        <v>4318</v>
      </c>
      <c r="N1706" s="22" t="s">
        <v>2075</v>
      </c>
      <c r="O1706" s="22"/>
      <c r="P1706" s="246" t="s">
        <v>3158</v>
      </c>
      <c r="Q1706" s="191"/>
      <c r="R1706" s="1"/>
      <c r="S1706" s="1" t="str">
        <f t="shared" si="251"/>
        <v/>
      </c>
      <c r="T1706" s="1" t="str">
        <f>IF(ISNA(VLOOKUP(P1706,'NEW XEQM.c'!D:D,1,0)),"--",VLOOKUP(P1706,'NEW XEQM.c'!D:G,3,0))</f>
        <v>--</v>
      </c>
      <c r="U1706" s="1"/>
      <c r="W1706" t="str">
        <f t="shared" si="250"/>
        <v>STD_epsilon STD_SUB_m</v>
      </c>
    </row>
    <row r="1707" spans="1:23">
      <c r="A1707" s="16">
        <f t="shared" si="248"/>
        <v>1707</v>
      </c>
      <c r="B1707" s="15">
        <f t="shared" si="249"/>
        <v>1669</v>
      </c>
      <c r="C1707" s="18" t="s">
        <v>3431</v>
      </c>
      <c r="D1707" s="18" t="s">
        <v>7</v>
      </c>
      <c r="E1707" s="23" t="s">
        <v>1213</v>
      </c>
      <c r="F1707" s="23" t="s">
        <v>1213</v>
      </c>
      <c r="G1707" s="99">
        <v>0</v>
      </c>
      <c r="H1707" s="99">
        <v>0</v>
      </c>
      <c r="I1707" s="92" t="s">
        <v>3</v>
      </c>
      <c r="J1707" s="23" t="s">
        <v>1275</v>
      </c>
      <c r="K1707" s="24" t="s">
        <v>3632</v>
      </c>
      <c r="L1707" s="22" t="s">
        <v>4263</v>
      </c>
      <c r="M1707" s="22" t="s">
        <v>4318</v>
      </c>
      <c r="N1707" s="22" t="s">
        <v>2075</v>
      </c>
      <c r="O1707" s="22"/>
      <c r="P1707" s="246" t="s">
        <v>3159</v>
      </c>
      <c r="Q1707" s="191"/>
      <c r="R1707" s="1"/>
      <c r="S1707" s="1" t="str">
        <f t="shared" si="251"/>
        <v/>
      </c>
      <c r="T1707" s="1" t="str">
        <f>IF(ISNA(VLOOKUP(P1707,'NEW XEQM.c'!D:D,1,0)),"--",VLOOKUP(P1707,'NEW XEQM.c'!D:G,3,0))</f>
        <v>--</v>
      </c>
      <c r="U1707" s="1"/>
      <c r="W1707" t="str">
        <f t="shared" si="250"/>
        <v>STD_epsilon STD_SUB_p</v>
      </c>
    </row>
    <row r="1708" spans="1:23">
      <c r="A1708" s="16">
        <f t="shared" si="248"/>
        <v>1708</v>
      </c>
      <c r="B1708" s="15">
        <f t="shared" si="249"/>
        <v>1670</v>
      </c>
      <c r="C1708" s="18" t="s">
        <v>3824</v>
      </c>
      <c r="D1708" s="18" t="s">
        <v>7</v>
      </c>
      <c r="E1708" s="23" t="s">
        <v>370</v>
      </c>
      <c r="F1708" s="23" t="s">
        <v>370</v>
      </c>
      <c r="G1708" s="99">
        <v>0</v>
      </c>
      <c r="H1708" s="99">
        <v>0</v>
      </c>
      <c r="I1708" s="92" t="s">
        <v>3</v>
      </c>
      <c r="J1708" s="23" t="s">
        <v>1275</v>
      </c>
      <c r="K1708" s="24" t="s">
        <v>3632</v>
      </c>
      <c r="L1708" s="22" t="s">
        <v>4264</v>
      </c>
      <c r="M1708" s="22" t="s">
        <v>4318</v>
      </c>
      <c r="N1708" s="22" t="s">
        <v>2075</v>
      </c>
      <c r="O1708" s="22"/>
      <c r="P1708" s="246" t="s">
        <v>1889</v>
      </c>
      <c r="Q1708" s="191"/>
      <c r="R1708" s="1"/>
      <c r="S1708" s="1" t="str">
        <f t="shared" si="251"/>
        <v/>
      </c>
      <c r="T1708" s="1" t="str">
        <f>IF(ISNA(VLOOKUP(P1708,'NEW XEQM.c'!D:D,1,0)),"--",VLOOKUP(P1708,'NEW XEQM.c'!D:G,3,0))</f>
        <v>--</v>
      </c>
      <c r="U1708" s="1"/>
      <c r="W1708" t="str">
        <f t="shared" si="250"/>
        <v>STD_zeta (x)</v>
      </c>
    </row>
    <row r="1709" spans="1:23">
      <c r="A1709" s="16">
        <f t="shared" si="248"/>
        <v>1709</v>
      </c>
      <c r="B1709" s="15">
        <f t="shared" si="249"/>
        <v>1671</v>
      </c>
      <c r="C1709" s="18" t="s">
        <v>4251</v>
      </c>
      <c r="D1709" s="18" t="s">
        <v>2560</v>
      </c>
      <c r="E1709" s="23" t="s">
        <v>6171</v>
      </c>
      <c r="F1709" s="23" t="s">
        <v>6171</v>
      </c>
      <c r="G1709" s="99">
        <v>0</v>
      </c>
      <c r="H1709" s="99">
        <v>99</v>
      </c>
      <c r="I1709" s="92" t="s">
        <v>3</v>
      </c>
      <c r="J1709" s="23" t="s">
        <v>1275</v>
      </c>
      <c r="K1709" s="24" t="s">
        <v>3632</v>
      </c>
      <c r="L1709" s="22" t="s">
        <v>4263</v>
      </c>
      <c r="M1709" s="22" t="s">
        <v>4322</v>
      </c>
      <c r="N1709" s="22" t="s">
        <v>2075</v>
      </c>
      <c r="O1709" s="22"/>
      <c r="P1709" s="246" t="s">
        <v>3160</v>
      </c>
      <c r="Q1709" s="191"/>
      <c r="R1709" s="1"/>
      <c r="S1709" s="1" t="str">
        <f t="shared" si="251"/>
        <v/>
      </c>
      <c r="T1709" s="1" t="str">
        <f>IF(ISNA(VLOOKUP(P1709,'NEW XEQM.c'!D:D,1,0)),"--",VLOOKUP(P1709,'NEW XEQM.c'!D:G,3,0))</f>
        <v>--</v>
      </c>
      <c r="U1709" s="1"/>
      <c r="W1709" t="str">
        <f t="shared" si="250"/>
        <v>STD_PRODUCT STD_SUB_n</v>
      </c>
    </row>
    <row r="1710" spans="1:23">
      <c r="A1710" s="16">
        <f t="shared" si="248"/>
        <v>1710</v>
      </c>
      <c r="B1710" s="15">
        <f t="shared" si="249"/>
        <v>1672</v>
      </c>
      <c r="C1710" s="18" t="s">
        <v>4252</v>
      </c>
      <c r="D1710" s="18" t="s">
        <v>2560</v>
      </c>
      <c r="E1710" s="23" t="s">
        <v>6170</v>
      </c>
      <c r="F1710" s="23" t="s">
        <v>6170</v>
      </c>
      <c r="G1710" s="99">
        <v>0</v>
      </c>
      <c r="H1710" s="99">
        <v>99</v>
      </c>
      <c r="I1710" s="92" t="s">
        <v>3</v>
      </c>
      <c r="J1710" s="23" t="s">
        <v>1275</v>
      </c>
      <c r="K1710" s="24" t="s">
        <v>3632</v>
      </c>
      <c r="L1710" s="22" t="s">
        <v>4263</v>
      </c>
      <c r="M1710" s="22" t="s">
        <v>4322</v>
      </c>
      <c r="N1710" s="22" t="s">
        <v>2075</v>
      </c>
      <c r="O1710" s="22"/>
      <c r="P1710" s="246" t="s">
        <v>3161</v>
      </c>
      <c r="Q1710" s="191"/>
      <c r="R1710" s="1"/>
      <c r="S1710" s="1" t="str">
        <f t="shared" si="251"/>
        <v/>
      </c>
      <c r="T1710" s="1" t="str">
        <f>IF(ISNA(VLOOKUP(P1710,'NEW XEQM.c'!D:D,1,0)),"--",VLOOKUP(P1710,'NEW XEQM.c'!D:G,3,0))</f>
        <v>--</v>
      </c>
      <c r="U1710" s="1"/>
      <c r="W1710" t="str">
        <f t="shared" si="250"/>
        <v>STD_SUM STD_SUB_n</v>
      </c>
    </row>
    <row r="1711" spans="1:23">
      <c r="A1711" s="16">
        <f t="shared" si="248"/>
        <v>1711</v>
      </c>
      <c r="B1711" s="15">
        <f t="shared" si="249"/>
        <v>1673</v>
      </c>
      <c r="C1711" s="18" t="s">
        <v>3432</v>
      </c>
      <c r="D1711" s="18" t="s">
        <v>7</v>
      </c>
      <c r="E1711" s="23" t="s">
        <v>520</v>
      </c>
      <c r="F1711" s="23" t="s">
        <v>520</v>
      </c>
      <c r="G1711" s="99">
        <v>0</v>
      </c>
      <c r="H1711" s="99">
        <v>0</v>
      </c>
      <c r="I1711" s="92" t="s">
        <v>3</v>
      </c>
      <c r="J1711" s="23" t="s">
        <v>1275</v>
      </c>
      <c r="K1711" s="24" t="s">
        <v>3632</v>
      </c>
      <c r="L1711" s="22" t="s">
        <v>4263</v>
      </c>
      <c r="M1711" s="22" t="s">
        <v>4318</v>
      </c>
      <c r="N1711" s="22" t="s">
        <v>2075</v>
      </c>
      <c r="O1711" s="22"/>
      <c r="P1711" s="246" t="s">
        <v>3162</v>
      </c>
      <c r="Q1711" s="191"/>
      <c r="R1711" s="1"/>
      <c r="S1711" s="1" t="str">
        <f t="shared" si="251"/>
        <v/>
      </c>
      <c r="T1711" s="1" t="str">
        <f>IF(ISNA(VLOOKUP(P1711,'NEW XEQM.c'!D:D,1,0)),"--",VLOOKUP(P1711,'NEW XEQM.c'!D:G,3,0))</f>
        <v>STDDEV</v>
      </c>
      <c r="U1711" s="1"/>
      <c r="W1711" t="str">
        <f t="shared" si="250"/>
        <v/>
      </c>
    </row>
    <row r="1712" spans="1:23">
      <c r="A1712" s="16">
        <f t="shared" si="248"/>
        <v>1712</v>
      </c>
      <c r="B1712" s="15">
        <f t="shared" si="249"/>
        <v>1674</v>
      </c>
      <c r="C1712" s="18" t="s">
        <v>3433</v>
      </c>
      <c r="D1712" s="18" t="s">
        <v>7</v>
      </c>
      <c r="E1712" s="23" t="s">
        <v>1215</v>
      </c>
      <c r="F1712" s="23" t="s">
        <v>1215</v>
      </c>
      <c r="G1712" s="99">
        <v>0</v>
      </c>
      <c r="H1712" s="99">
        <v>0</v>
      </c>
      <c r="I1712" s="92" t="s">
        <v>3</v>
      </c>
      <c r="J1712" s="23" t="s">
        <v>1275</v>
      </c>
      <c r="K1712" s="24" t="s">
        <v>3632</v>
      </c>
      <c r="L1712" s="22" t="s">
        <v>4263</v>
      </c>
      <c r="M1712" s="22" t="s">
        <v>4318</v>
      </c>
      <c r="N1712" s="22" t="s">
        <v>2075</v>
      </c>
      <c r="O1712" s="22"/>
      <c r="P1712" s="246" t="s">
        <v>3163</v>
      </c>
      <c r="Q1712" s="191"/>
      <c r="R1712" s="1"/>
      <c r="S1712" s="1" t="str">
        <f t="shared" si="251"/>
        <v/>
      </c>
      <c r="T1712" s="1" t="str">
        <f>IF(ISNA(VLOOKUP(P1712,'NEW XEQM.c'!D:D,1,0)),"--",VLOOKUP(P1712,'NEW XEQM.c'!D:G,3,0))</f>
        <v>--</v>
      </c>
      <c r="U1712" s="1"/>
      <c r="W1712" t="str">
        <f t="shared" si="250"/>
        <v>STD_sigma STD_SUB_w</v>
      </c>
    </row>
    <row r="1713" spans="1:23">
      <c r="A1713" s="16">
        <f t="shared" si="248"/>
        <v>1713</v>
      </c>
      <c r="B1713" s="15">
        <f t="shared" si="249"/>
        <v>1675</v>
      </c>
      <c r="C1713" s="18" t="s">
        <v>3434</v>
      </c>
      <c r="D1713" s="18" t="s">
        <v>7</v>
      </c>
      <c r="E1713" s="23" t="s">
        <v>1222</v>
      </c>
      <c r="F1713" s="23" t="s">
        <v>1222</v>
      </c>
      <c r="G1713" s="99">
        <v>0</v>
      </c>
      <c r="H1713" s="99">
        <v>0</v>
      </c>
      <c r="I1713" s="92" t="s">
        <v>3</v>
      </c>
      <c r="J1713" s="23" t="s">
        <v>1275</v>
      </c>
      <c r="K1713" s="24" t="s">
        <v>3632</v>
      </c>
      <c r="L1713" s="22" t="s">
        <v>4263</v>
      </c>
      <c r="M1713" s="22" t="s">
        <v>4318</v>
      </c>
      <c r="N1713" s="22" t="s">
        <v>2075</v>
      </c>
      <c r="O1713" s="22"/>
      <c r="P1713" s="246" t="s">
        <v>1922</v>
      </c>
      <c r="Q1713" s="191"/>
      <c r="R1713" s="1"/>
      <c r="S1713" s="1" t="str">
        <f t="shared" si="251"/>
        <v/>
      </c>
      <c r="T1713" s="1" t="str">
        <f>IF(ISNA(VLOOKUP(P1713,'NEW XEQM.c'!D:D,1,0)),"--",VLOOKUP(P1713,'NEW XEQM.c'!D:G,3,0))</f>
        <v>RANI#</v>
      </c>
      <c r="U1713" s="1" t="s">
        <v>2440</v>
      </c>
      <c r="W1713" t="e">
        <f t="shared" si="250"/>
        <v>#VALUE!</v>
      </c>
    </row>
    <row r="1714" spans="1:23">
      <c r="A1714" s="16">
        <f t="shared" si="248"/>
        <v>1714</v>
      </c>
      <c r="B1714" s="15">
        <f t="shared" si="249"/>
        <v>1676</v>
      </c>
      <c r="C1714" s="18" t="s">
        <v>3514</v>
      </c>
      <c r="D1714" s="18" t="s">
        <v>7</v>
      </c>
      <c r="E1714" s="23" t="s">
        <v>848</v>
      </c>
      <c r="F1714" s="23" t="s">
        <v>848</v>
      </c>
      <c r="G1714" s="99">
        <v>0</v>
      </c>
      <c r="H1714" s="99">
        <v>0</v>
      </c>
      <c r="I1714" s="92" t="s">
        <v>3</v>
      </c>
      <c r="J1714" s="23" t="s">
        <v>1275</v>
      </c>
      <c r="K1714" s="24" t="s">
        <v>3632</v>
      </c>
      <c r="L1714" s="22" t="s">
        <v>4263</v>
      </c>
      <c r="M1714" s="22" t="s">
        <v>4318</v>
      </c>
      <c r="N1714" s="22" t="s">
        <v>2075</v>
      </c>
      <c r="O1714" s="22"/>
      <c r="P1714" s="246" t="s">
        <v>2118</v>
      </c>
      <c r="Q1714" s="191"/>
      <c r="R1714" s="1"/>
      <c r="S1714" s="1" t="str">
        <f t="shared" si="251"/>
        <v/>
      </c>
      <c r="T1714" s="1" t="str">
        <f>IF(ISNA(VLOOKUP(P1714,'NEW XEQM.c'!D:D,1,0)),"--",VLOOKUP(P1714,'NEW XEQM.c'!D:G,3,0))</f>
        <v>--</v>
      </c>
      <c r="U1714" s="1" t="s">
        <v>2075</v>
      </c>
      <c r="W1714" t="e">
        <f t="shared" si="250"/>
        <v>#VALUE!</v>
      </c>
    </row>
    <row r="1715" spans="1:23">
      <c r="A1715" s="1">
        <f t="shared" si="248"/>
        <v>1715</v>
      </c>
      <c r="B1715" s="15">
        <f t="shared" si="249"/>
        <v>1677</v>
      </c>
      <c r="C1715" s="59" t="s">
        <v>3514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1275</v>
      </c>
      <c r="K1715" s="61" t="s">
        <v>3528</v>
      </c>
      <c r="L1715" t="s">
        <v>4263</v>
      </c>
      <c r="M1715" t="s">
        <v>4320</v>
      </c>
      <c r="N1715" t="s">
        <v>2075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52">IF(E1715=F1715,"","NOT EQUAL")</f>
        <v/>
      </c>
      <c r="T1715" s="1" t="str">
        <f>IF(ISNA(VLOOKUP(P1715,'NEW XEQM.c'!D:D,1,0)),"--",VLOOKUP(P1715,'NEW XEQM.c'!D:G,3,0))</f>
        <v>--</v>
      </c>
      <c r="U1715" s="1" t="s">
        <v>2075</v>
      </c>
      <c r="W1715" t="e">
        <f t="shared" si="250"/>
        <v>#VALUE!</v>
      </c>
    </row>
    <row r="1716" spans="1:23">
      <c r="A1716" s="16">
        <f t="shared" si="248"/>
        <v>1716</v>
      </c>
      <c r="B1716" s="15">
        <f t="shared" si="249"/>
        <v>1678</v>
      </c>
      <c r="C1716" s="18" t="s">
        <v>3436</v>
      </c>
      <c r="D1716" s="18" t="s">
        <v>7</v>
      </c>
      <c r="E1716" s="23" t="s">
        <v>2137</v>
      </c>
      <c r="F1716" s="23" t="s">
        <v>2137</v>
      </c>
      <c r="G1716" s="99">
        <v>0</v>
      </c>
      <c r="H1716" s="99">
        <v>0</v>
      </c>
      <c r="I1716" s="92" t="s">
        <v>3</v>
      </c>
      <c r="J1716" s="23" t="s">
        <v>1275</v>
      </c>
      <c r="K1716" s="24" t="s">
        <v>3632</v>
      </c>
      <c r="L1716" s="22" t="s">
        <v>4263</v>
      </c>
      <c r="M1716" s="22" t="s">
        <v>4318</v>
      </c>
      <c r="N1716" s="22" t="s">
        <v>2075</v>
      </c>
      <c r="O1716" s="22"/>
      <c r="P1716" s="246" t="s">
        <v>2138</v>
      </c>
      <c r="Q1716" s="191"/>
      <c r="R1716" s="1"/>
      <c r="S1716" s="1" t="str">
        <f t="shared" si="251"/>
        <v/>
      </c>
      <c r="T1716" s="1" t="str">
        <f>IF(ISNA(VLOOKUP(P1716,'NEW XEQM.c'!D:D,1,0)),"--",VLOOKUP(P1716,'NEW XEQM.c'!D:G,3,0))</f>
        <v>--</v>
      </c>
      <c r="U1716" s="1" t="s">
        <v>2451</v>
      </c>
      <c r="W1716" t="e">
        <f t="shared" si="250"/>
        <v>#VALUE!</v>
      </c>
    </row>
    <row r="1717" spans="1:23">
      <c r="A1717" s="16">
        <f t="shared" si="248"/>
        <v>1717</v>
      </c>
      <c r="B1717" s="15">
        <f t="shared" si="249"/>
        <v>1679</v>
      </c>
      <c r="C1717" s="18" t="s">
        <v>3437</v>
      </c>
      <c r="D1717" s="18" t="s">
        <v>7</v>
      </c>
      <c r="E1717" s="23" t="s">
        <v>390</v>
      </c>
      <c r="F1717" s="23" t="s">
        <v>390</v>
      </c>
      <c r="G1717" s="28">
        <v>0</v>
      </c>
      <c r="H1717" s="28">
        <v>0</v>
      </c>
      <c r="I1717" s="92" t="s">
        <v>3</v>
      </c>
      <c r="J1717" s="23" t="s">
        <v>1275</v>
      </c>
      <c r="K1717" s="24" t="s">
        <v>3632</v>
      </c>
      <c r="L1717" s="22" t="s">
        <v>4263</v>
      </c>
      <c r="M1717" s="22" t="s">
        <v>4318</v>
      </c>
      <c r="N1717" s="22" t="s">
        <v>2075</v>
      </c>
      <c r="O1717" s="22"/>
      <c r="P1717" s="246" t="s">
        <v>1929</v>
      </c>
      <c r="Q1717" s="191"/>
      <c r="R1717" s="1"/>
      <c r="S1717" s="1" t="str">
        <f t="shared" si="251"/>
        <v/>
      </c>
      <c r="T1717" s="1" t="str">
        <f>IF(ISNA(VLOOKUP(P1717,'NEW XEQM.c'!D:D,1,0)),"--",VLOOKUP(P1717,'NEW XEQM.c'!D:G,3,0))</f>
        <v>(-1)^X</v>
      </c>
      <c r="U1717" s="1" t="s">
        <v>2440</v>
      </c>
      <c r="W1717" t="str">
        <f t="shared" si="250"/>
        <v/>
      </c>
    </row>
    <row r="1718" spans="1:23">
      <c r="A1718" s="16">
        <f t="shared" si="248"/>
        <v>1718</v>
      </c>
      <c r="B1718" s="15">
        <f t="shared" si="249"/>
        <v>1680</v>
      </c>
      <c r="C1718" s="18" t="s">
        <v>3941</v>
      </c>
      <c r="D1718" s="18" t="s">
        <v>7</v>
      </c>
      <c r="E1718" s="23" t="s">
        <v>1228</v>
      </c>
      <c r="F1718" s="23" t="s">
        <v>1228</v>
      </c>
      <c r="G1718" s="28">
        <v>0</v>
      </c>
      <c r="H1718" s="28">
        <v>0</v>
      </c>
      <c r="I1718" s="92" t="s">
        <v>3</v>
      </c>
      <c r="J1718" s="23" t="s">
        <v>1275</v>
      </c>
      <c r="K1718" s="24" t="s">
        <v>3632</v>
      </c>
      <c r="L1718" s="22" t="s">
        <v>4263</v>
      </c>
      <c r="M1718" s="22" t="s">
        <v>4318</v>
      </c>
      <c r="N1718" s="22" t="s">
        <v>2075</v>
      </c>
      <c r="O1718" s="22"/>
      <c r="P1718" s="246" t="s">
        <v>1931</v>
      </c>
      <c r="Q1718" s="191"/>
      <c r="R1718" s="1"/>
      <c r="S1718" s="1" t="str">
        <f t="shared" si="251"/>
        <v/>
      </c>
      <c r="T1718" s="1" t="str">
        <f>IF(ISNA(VLOOKUP(P1718,'NEW XEQM.c'!D:D,1,0)),"--",VLOOKUP(P1718,'NEW XEQM.c'!D:G,3,0))</f>
        <v>--</v>
      </c>
      <c r="U1718" s="1" t="s">
        <v>2075</v>
      </c>
      <c r="W1718" t="str">
        <f t="shared" si="250"/>
        <v>STD_CROSS MOD</v>
      </c>
    </row>
    <row r="1719" spans="1:23">
      <c r="A1719" s="16">
        <f t="shared" si="248"/>
        <v>1719</v>
      </c>
      <c r="B1719" s="15">
        <f t="shared" si="249"/>
        <v>1681</v>
      </c>
      <c r="C1719" s="18" t="s">
        <v>3780</v>
      </c>
      <c r="D1719" s="18" t="s">
        <v>7</v>
      </c>
      <c r="E1719" s="23" t="s">
        <v>398</v>
      </c>
      <c r="F1719" s="23" t="s">
        <v>398</v>
      </c>
      <c r="G1719" s="28">
        <v>0</v>
      </c>
      <c r="H1719" s="28">
        <v>0</v>
      </c>
      <c r="I1719" s="92" t="s">
        <v>3</v>
      </c>
      <c r="J1719" s="23" t="s">
        <v>1275</v>
      </c>
      <c r="K1719" s="24" t="s">
        <v>3632</v>
      </c>
      <c r="L1719" s="22" t="s">
        <v>4263</v>
      </c>
      <c r="M1719" s="22" t="s">
        <v>4318</v>
      </c>
      <c r="N1719" s="22" t="s">
        <v>2075</v>
      </c>
      <c r="O1719" s="22"/>
      <c r="P1719" s="246" t="s">
        <v>1933</v>
      </c>
      <c r="Q1719" s="191"/>
      <c r="R1719" s="1"/>
      <c r="S1719" s="1" t="str">
        <f t="shared" si="251"/>
        <v/>
      </c>
      <c r="T1719" s="1" t="str">
        <f>IF(ISNA(VLOOKUP(P1719,'NEW XEQM.c'!D:D,1,0)),"--",VLOOKUP(P1719,'NEW XEQM.c'!D:G,3,0))</f>
        <v>--</v>
      </c>
      <c r="U1719" s="1" t="s">
        <v>2075</v>
      </c>
      <c r="W1719" t="str">
        <f t="shared" si="250"/>
        <v>STD_RIGHT_ARROW DATE</v>
      </c>
    </row>
    <row r="1720" spans="1:23">
      <c r="A1720" s="16">
        <f t="shared" si="248"/>
        <v>1720</v>
      </c>
      <c r="B1720" s="15">
        <f t="shared" si="249"/>
        <v>1682</v>
      </c>
      <c r="C1720" s="18" t="s">
        <v>4105</v>
      </c>
      <c r="D1720" s="18" t="s">
        <v>7</v>
      </c>
      <c r="E1720" s="23" t="s">
        <v>4108</v>
      </c>
      <c r="F1720" s="23" t="s">
        <v>4108</v>
      </c>
      <c r="G1720" s="28">
        <v>0</v>
      </c>
      <c r="H1720" s="28">
        <v>0</v>
      </c>
      <c r="I1720" s="92" t="s">
        <v>3</v>
      </c>
      <c r="J1720" s="23" t="s">
        <v>1275</v>
      </c>
      <c r="K1720" s="24" t="s">
        <v>3632</v>
      </c>
      <c r="L1720" s="22" t="s">
        <v>4263</v>
      </c>
      <c r="M1720" s="22" t="s">
        <v>4318</v>
      </c>
      <c r="N1720" s="22" t="s">
        <v>2075</v>
      </c>
      <c r="O1720" s="22"/>
      <c r="P1720" s="246" t="s">
        <v>4048</v>
      </c>
      <c r="Q1720" s="191"/>
      <c r="R1720" s="1"/>
      <c r="S1720" s="1" t="str">
        <f t="shared" si="251"/>
        <v/>
      </c>
      <c r="T1720" s="1" t="str">
        <f>IF(ISNA(VLOOKUP(P1720,'NEW XEQM.c'!D:D,1,0)),"--",VLOOKUP(P1720,'NEW XEQM.c'!D:G,3,0))</f>
        <v>SN</v>
      </c>
      <c r="U1720" s="1" t="s">
        <v>2075</v>
      </c>
      <c r="W1720" t="e">
        <f t="shared" si="250"/>
        <v>#VALUE!</v>
      </c>
    </row>
    <row r="1721" spans="1:23">
      <c r="A1721" s="16">
        <f t="shared" si="248"/>
        <v>1721</v>
      </c>
      <c r="B1721" s="15">
        <f t="shared" si="249"/>
        <v>1683</v>
      </c>
      <c r="C1721" s="18" t="s">
        <v>4106</v>
      </c>
      <c r="D1721" s="18" t="s">
        <v>7</v>
      </c>
      <c r="E1721" s="23" t="s">
        <v>4109</v>
      </c>
      <c r="F1721" s="23" t="s">
        <v>4109</v>
      </c>
      <c r="G1721" s="28">
        <v>0</v>
      </c>
      <c r="H1721" s="28">
        <v>0</v>
      </c>
      <c r="I1721" s="92" t="s">
        <v>3</v>
      </c>
      <c r="J1721" s="23" t="s">
        <v>1275</v>
      </c>
      <c r="K1721" s="24" t="s">
        <v>3632</v>
      </c>
      <c r="L1721" s="22" t="s">
        <v>4263</v>
      </c>
      <c r="M1721" s="22" t="s">
        <v>4318</v>
      </c>
      <c r="N1721" s="22" t="s">
        <v>2075</v>
      </c>
      <c r="O1721" s="22"/>
      <c r="P1721" s="246" t="s">
        <v>4049</v>
      </c>
      <c r="Q1721" s="191"/>
      <c r="R1721" s="1"/>
      <c r="S1721" s="1" t="str">
        <f t="shared" si="251"/>
        <v/>
      </c>
      <c r="T1721" s="1" t="str">
        <f>IF(ISNA(VLOOKUP(P1721,'NEW XEQM.c'!D:D,1,0)),"--",VLOOKUP(P1721,'NEW XEQM.c'!D:G,3,0))</f>
        <v>CN</v>
      </c>
      <c r="U1721" s="1" t="s">
        <v>2075</v>
      </c>
      <c r="W1721" t="e">
        <f t="shared" si="250"/>
        <v>#VALUE!</v>
      </c>
    </row>
    <row r="1722" spans="1:23">
      <c r="A1722" s="16">
        <f t="shared" si="248"/>
        <v>1722</v>
      </c>
      <c r="B1722" s="15">
        <f t="shared" si="249"/>
        <v>1684</v>
      </c>
      <c r="C1722" s="18" t="s">
        <v>4107</v>
      </c>
      <c r="D1722" s="18" t="s">
        <v>7</v>
      </c>
      <c r="E1722" s="23" t="s">
        <v>4110</v>
      </c>
      <c r="F1722" s="23" t="s">
        <v>4110</v>
      </c>
      <c r="G1722" s="28">
        <v>0</v>
      </c>
      <c r="H1722" s="28">
        <v>0</v>
      </c>
      <c r="I1722" s="92" t="s">
        <v>3</v>
      </c>
      <c r="J1722" s="23" t="s">
        <v>1275</v>
      </c>
      <c r="K1722" s="24" t="s">
        <v>3632</v>
      </c>
      <c r="L1722" s="22" t="s">
        <v>4263</v>
      </c>
      <c r="M1722" s="22" t="s">
        <v>4318</v>
      </c>
      <c r="N1722" s="22" t="s">
        <v>2075</v>
      </c>
      <c r="O1722" s="22"/>
      <c r="P1722" s="246" t="s">
        <v>4050</v>
      </c>
      <c r="Q1722" s="191"/>
      <c r="R1722" s="1"/>
      <c r="S1722" s="1" t="str">
        <f t="shared" si="251"/>
        <v/>
      </c>
      <c r="T1722" s="1" t="str">
        <f>IF(ISNA(VLOOKUP(P1722,'NEW XEQM.c'!D:D,1,0)),"--",VLOOKUP(P1722,'NEW XEQM.c'!D:G,3,0))</f>
        <v>DN</v>
      </c>
      <c r="U1722" s="1" t="s">
        <v>2075</v>
      </c>
      <c r="W1722" t="e">
        <f t="shared" si="250"/>
        <v>#VALUE!</v>
      </c>
    </row>
    <row r="1723" spans="1:23">
      <c r="A1723" s="16">
        <f t="shared" si="248"/>
        <v>1723</v>
      </c>
      <c r="B1723" s="15">
        <f t="shared" si="249"/>
        <v>1685</v>
      </c>
      <c r="C1723" s="18" t="s">
        <v>3766</v>
      </c>
      <c r="D1723" s="18" t="s">
        <v>7</v>
      </c>
      <c r="E1723" s="23" t="s">
        <v>1230</v>
      </c>
      <c r="F1723" s="23" t="s">
        <v>399</v>
      </c>
      <c r="G1723" s="28">
        <v>0</v>
      </c>
      <c r="H1723" s="28">
        <v>0</v>
      </c>
      <c r="I1723" s="130" t="s">
        <v>3</v>
      </c>
      <c r="J1723" s="23" t="s">
        <v>1275</v>
      </c>
      <c r="K1723" s="24" t="s">
        <v>3632</v>
      </c>
      <c r="L1723" s="22" t="s">
        <v>4263</v>
      </c>
      <c r="M1723" s="22" t="s">
        <v>4318</v>
      </c>
      <c r="N1723" s="22" t="s">
        <v>4892</v>
      </c>
      <c r="O1723" s="22"/>
      <c r="P1723" s="246" t="s">
        <v>1934</v>
      </c>
      <c r="Q1723" s="191"/>
      <c r="R1723" s="1"/>
      <c r="S1723" s="1" t="str">
        <f t="shared" si="251"/>
        <v>NOT EQUAL</v>
      </c>
      <c r="T1723" s="1" t="str">
        <f>IF(ISNA(VLOOKUP(P1723,'NEW XEQM.c'!D:D,1,0)),"--",VLOOKUP(P1723,'NEW XEQM.c'!D:G,3,0))</f>
        <v>--</v>
      </c>
      <c r="U1723" s="1" t="s">
        <v>2439</v>
      </c>
      <c r="W1723" t="str">
        <f t="shared" si="250"/>
        <v>STD_RIGHT_ARROW HR</v>
      </c>
    </row>
    <row r="1724" spans="1:23">
      <c r="A1724" s="16">
        <f t="shared" si="248"/>
        <v>1724</v>
      </c>
      <c r="B1724" s="15">
        <f t="shared" si="249"/>
        <v>1686</v>
      </c>
      <c r="C1724" s="18" t="s">
        <v>3767</v>
      </c>
      <c r="D1724" s="18" t="s">
        <v>2561</v>
      </c>
      <c r="E1724" s="23" t="s">
        <v>400</v>
      </c>
      <c r="F1724" s="23" t="s">
        <v>400</v>
      </c>
      <c r="G1724" s="28">
        <v>0</v>
      </c>
      <c r="H1724" s="28">
        <v>0</v>
      </c>
      <c r="I1724" s="92" t="s">
        <v>3</v>
      </c>
      <c r="J1724" s="23" t="s">
        <v>1275</v>
      </c>
      <c r="K1724" s="24" t="s">
        <v>3632</v>
      </c>
      <c r="L1724" s="22" t="s">
        <v>4263</v>
      </c>
      <c r="M1724" s="22" t="s">
        <v>4318</v>
      </c>
      <c r="N1724" s="22" t="s">
        <v>2075</v>
      </c>
      <c r="O1724" s="22" t="s">
        <v>850</v>
      </c>
      <c r="P1724" s="246" t="s">
        <v>1935</v>
      </c>
      <c r="Q1724" s="191"/>
      <c r="R1724" s="1"/>
      <c r="S1724" s="1" t="str">
        <f t="shared" si="251"/>
        <v/>
      </c>
      <c r="T1724" s="1" t="str">
        <f>IF(ISNA(VLOOKUP(P1724,'NEW XEQM.c'!D:D,1,0)),"--",VLOOKUP(P1724,'NEW XEQM.c'!D:G,3,0))</f>
        <v>--</v>
      </c>
      <c r="U1724" s="1" t="s">
        <v>2439</v>
      </c>
      <c r="W1724" t="str">
        <f t="shared" si="250"/>
        <v>STD_RIGHT_ARROW h.ms</v>
      </c>
    </row>
    <row r="1725" spans="1:23">
      <c r="A1725" s="16">
        <f t="shared" ref="A1725:A1788" si="253">IF(B1725=INT(B1725),ROW(),"")</f>
        <v>1725</v>
      </c>
      <c r="B1725" s="15">
        <f t="shared" si="249"/>
        <v>1687</v>
      </c>
      <c r="C1725" s="18" t="s">
        <v>3438</v>
      </c>
      <c r="D1725" s="26" t="s">
        <v>401</v>
      </c>
      <c r="E1725" s="23" t="s">
        <v>402</v>
      </c>
      <c r="F1725" s="23" t="s">
        <v>1231</v>
      </c>
      <c r="G1725" s="28">
        <v>2</v>
      </c>
      <c r="H1725" s="28">
        <v>16</v>
      </c>
      <c r="I1725" s="181" t="s">
        <v>1</v>
      </c>
      <c r="J1725" s="23" t="s">
        <v>1275</v>
      </c>
      <c r="K1725" s="24" t="s">
        <v>3632</v>
      </c>
      <c r="L1725" s="22" t="s">
        <v>4263</v>
      </c>
      <c r="M1725" s="22" t="s">
        <v>4319</v>
      </c>
      <c r="N1725" s="22" t="s">
        <v>4890</v>
      </c>
      <c r="O1725" s="18"/>
      <c r="P1725" s="246" t="s">
        <v>1936</v>
      </c>
      <c r="Q1725" s="191"/>
      <c r="R1725" s="1"/>
      <c r="S1725" s="1" t="str">
        <f t="shared" si="251"/>
        <v>NOT EQUAL</v>
      </c>
      <c r="T1725" s="1" t="str">
        <f>IF(ISNA(VLOOKUP(P1725,'NEW XEQM.c'!D:D,1,0)),"--",VLOOKUP(P1725,'NEW XEQM.c'!D:G,3,0))</f>
        <v>--</v>
      </c>
      <c r="U1725" s="1" t="s">
        <v>2439</v>
      </c>
      <c r="W1725" t="str">
        <f t="shared" si="250"/>
        <v/>
      </c>
    </row>
    <row r="1726" spans="1:23">
      <c r="A1726" s="1">
        <f t="shared" si="253"/>
        <v>1726</v>
      </c>
      <c r="B1726" s="15">
        <f t="shared" si="249"/>
        <v>1688</v>
      </c>
      <c r="C1726" s="59" t="s">
        <v>3514</v>
      </c>
      <c r="D1726" s="59" t="s">
        <v>7</v>
      </c>
      <c r="E1726" s="130" t="str">
        <f t="shared" ref="E1726" si="254">CHAR(34)&amp;IF(B1726&lt;10,"000",IF(B1726&lt;100,"00",IF(B1726&lt;1000,"0","")))&amp;$B1726&amp;CHAR(34)</f>
        <v>"1688"</v>
      </c>
      <c r="F1726" s="130" t="str">
        <f t="shared" ref="F1726" si="255">E1726</f>
        <v>"1688"</v>
      </c>
      <c r="G1726" s="131">
        <v>0</v>
      </c>
      <c r="H1726" s="131">
        <v>0</v>
      </c>
      <c r="I1726" s="130" t="s">
        <v>27</v>
      </c>
      <c r="J1726" s="130" t="s">
        <v>1276</v>
      </c>
      <c r="K1726" s="61" t="s">
        <v>3528</v>
      </c>
      <c r="L1726" t="s">
        <v>4263</v>
      </c>
      <c r="M1726" t="s">
        <v>4320</v>
      </c>
      <c r="P1726" s="246" t="str">
        <f t="shared" ref="P1726" si="256">"MNU_"&amp;IF(B1726&lt;10,"000",IF(B1726&lt;100,"00",IF(B1726&lt;1000,"0","")))&amp;$B1726</f>
        <v>MNU_1688</v>
      </c>
      <c r="Q1726" s="191"/>
      <c r="R1726" s="1"/>
      <c r="S1726" s="1" t="str">
        <f t="shared" si="251"/>
        <v/>
      </c>
      <c r="T1726" s="1" t="str">
        <f>IF(ISNA(VLOOKUP(P1726,'NEW XEQM.c'!D:D,1,0)),"--",VLOOKUP(P1726,'NEW XEQM.c'!D:G,3,0))</f>
        <v>--</v>
      </c>
      <c r="U1726" s="1" t="s">
        <v>2075</v>
      </c>
      <c r="W1726" t="e">
        <f t="shared" si="250"/>
        <v>#VALUE!</v>
      </c>
    </row>
    <row r="1727" spans="1:23">
      <c r="A1727" s="1">
        <f t="shared" si="253"/>
        <v>1727</v>
      </c>
      <c r="B1727" s="15">
        <f t="shared" si="249"/>
        <v>1689</v>
      </c>
      <c r="C1727" s="59" t="s">
        <v>3514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1275</v>
      </c>
      <c r="K1727" s="61" t="s">
        <v>3528</v>
      </c>
      <c r="L1727" t="s">
        <v>4263</v>
      </c>
      <c r="M1727" t="s">
        <v>4320</v>
      </c>
      <c r="N1727" t="s">
        <v>2075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51"/>
        <v/>
      </c>
      <c r="T1727" s="1" t="str">
        <f>IF(ISNA(VLOOKUP(P1727,'NEW XEQM.c'!D:D,1,0)),"--",VLOOKUP(P1727,'NEW XEQM.c'!D:G,3,0))</f>
        <v>--</v>
      </c>
      <c r="U1727" s="1" t="s">
        <v>2075</v>
      </c>
      <c r="W1727" t="e">
        <f t="shared" si="250"/>
        <v>#VALUE!</v>
      </c>
    </row>
    <row r="1728" spans="1:23">
      <c r="A1728" s="1">
        <f t="shared" si="253"/>
        <v>1728</v>
      </c>
      <c r="B1728" s="15">
        <f t="shared" si="249"/>
        <v>1690</v>
      </c>
      <c r="C1728" s="59" t="s">
        <v>3514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1275</v>
      </c>
      <c r="K1728" s="61" t="s">
        <v>3528</v>
      </c>
      <c r="L1728" t="s">
        <v>4263</v>
      </c>
      <c r="M1728" t="s">
        <v>4320</v>
      </c>
      <c r="N1728" t="s">
        <v>2075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51"/>
        <v/>
      </c>
      <c r="T1728" s="1" t="str">
        <f>IF(ISNA(VLOOKUP(P1728,'NEW XEQM.c'!D:D,1,0)),"--",VLOOKUP(P1728,'NEW XEQM.c'!D:G,3,0))</f>
        <v>--</v>
      </c>
      <c r="U1728" s="1" t="s">
        <v>2075</v>
      </c>
      <c r="W1728" t="e">
        <f t="shared" si="250"/>
        <v>#VALUE!</v>
      </c>
    </row>
    <row r="1729" spans="1:23">
      <c r="A1729" s="16">
        <f t="shared" si="253"/>
        <v>1729</v>
      </c>
      <c r="B1729" s="15">
        <f t="shared" si="249"/>
        <v>1691</v>
      </c>
      <c r="C1729" s="18" t="s">
        <v>3439</v>
      </c>
      <c r="D1729" s="18" t="s">
        <v>7</v>
      </c>
      <c r="E1729" s="23" t="s">
        <v>1233</v>
      </c>
      <c r="F1729" s="23" t="s">
        <v>399</v>
      </c>
      <c r="G1729" s="99">
        <v>0</v>
      </c>
      <c r="H1729" s="99">
        <v>0</v>
      </c>
      <c r="I1729" s="130" t="s">
        <v>3</v>
      </c>
      <c r="J1729" s="23" t="s">
        <v>1275</v>
      </c>
      <c r="K1729" s="24" t="s">
        <v>3632</v>
      </c>
      <c r="L1729" s="22" t="s">
        <v>4263</v>
      </c>
      <c r="M1729" s="22" t="s">
        <v>4318</v>
      </c>
      <c r="N1729" s="22" t="s">
        <v>4892</v>
      </c>
      <c r="O1729" s="22"/>
      <c r="P1729" s="246" t="s">
        <v>1938</v>
      </c>
      <c r="Q1729" s="191"/>
      <c r="R1729" s="1"/>
      <c r="S1729" s="1" t="str">
        <f t="shared" si="251"/>
        <v>NOT EQUAL</v>
      </c>
      <c r="T1729" s="1" t="str">
        <f>IF(ISNA(VLOOKUP(P1729,'NEW XEQM.c'!D:D,1,0)),"--",VLOOKUP(P1729,'NEW XEQM.c'!D:G,3,0))</f>
        <v>&gt;REAL</v>
      </c>
      <c r="U1729" s="237" t="s">
        <v>2453</v>
      </c>
      <c r="W1729" t="str">
        <f t="shared" si="250"/>
        <v/>
      </c>
    </row>
    <row r="1730" spans="1:23">
      <c r="A1730" s="133">
        <f t="shared" ref="A1730:A1731" si="257">IF(B1730=INT(B1730),ROW(),"")</f>
        <v>1730</v>
      </c>
      <c r="B1730" s="15">
        <f t="shared" si="249"/>
        <v>1692</v>
      </c>
      <c r="C1730" s="18" t="s">
        <v>5018</v>
      </c>
      <c r="D1730" s="135" t="s">
        <v>7</v>
      </c>
      <c r="E1730" s="136" t="s">
        <v>5016</v>
      </c>
      <c r="F1730" s="136" t="s">
        <v>5016</v>
      </c>
      <c r="G1730" s="137">
        <v>0</v>
      </c>
      <c r="H1730" s="137">
        <v>0</v>
      </c>
      <c r="I1730" s="136" t="s">
        <v>3</v>
      </c>
      <c r="J1730" s="136" t="s">
        <v>1275</v>
      </c>
      <c r="K1730" s="138" t="s">
        <v>3632</v>
      </c>
      <c r="L1730" s="134" t="s">
        <v>4263</v>
      </c>
      <c r="M1730" s="134" t="s">
        <v>4318</v>
      </c>
      <c r="N1730" s="134" t="s">
        <v>2075</v>
      </c>
      <c r="O1730" s="134"/>
      <c r="P1730" s="246" t="s">
        <v>5013</v>
      </c>
      <c r="Q1730" s="191"/>
      <c r="R1730" s="1"/>
      <c r="S1730" s="1" t="str">
        <f t="shared" ref="S1730:S1731" si="258">IF(E1730=F1730,"","NOT EQUAL")</f>
        <v/>
      </c>
      <c r="T1730" s="1" t="str">
        <f>IF(ISNA(VLOOKUP(P1730,'NEW XEQM.c'!D:D,1,0)),"--",VLOOKUP(P1730,'NEW XEQM.c'!D:G,3,0))</f>
        <v>--</v>
      </c>
      <c r="U1730" s="1" t="s">
        <v>2456</v>
      </c>
      <c r="W1730" t="str">
        <f t="shared" si="250"/>
        <v>% STD_SIGMA , STD_DELTA % STD_x_BAR</v>
      </c>
    </row>
    <row r="1731" spans="1:23">
      <c r="A1731" s="133">
        <f t="shared" si="257"/>
        <v>1731</v>
      </c>
      <c r="B1731" s="15">
        <f t="shared" si="249"/>
        <v>1693</v>
      </c>
      <c r="C1731" s="18" t="s">
        <v>5017</v>
      </c>
      <c r="D1731" s="135" t="s">
        <v>7</v>
      </c>
      <c r="E1731" s="136" t="s">
        <v>5015</v>
      </c>
      <c r="F1731" s="136" t="s">
        <v>5015</v>
      </c>
      <c r="G1731" s="137">
        <v>0</v>
      </c>
      <c r="H1731" s="137">
        <v>0</v>
      </c>
      <c r="I1731" s="136" t="s">
        <v>3</v>
      </c>
      <c r="J1731" s="136" t="s">
        <v>1275</v>
      </c>
      <c r="K1731" s="138" t="s">
        <v>3632</v>
      </c>
      <c r="L1731" s="134" t="s">
        <v>4263</v>
      </c>
      <c r="M1731" s="134" t="s">
        <v>4318</v>
      </c>
      <c r="N1731" s="134" t="s">
        <v>2075</v>
      </c>
      <c r="O1731" s="134"/>
      <c r="P1731" s="246" t="s">
        <v>5014</v>
      </c>
      <c r="Q1731" s="191"/>
      <c r="R1731" s="1"/>
      <c r="S1731" s="1" t="str">
        <f t="shared" si="258"/>
        <v/>
      </c>
      <c r="T1731" s="1" t="str">
        <f>IF(ISNA(VLOOKUP(P1731,'NEW XEQM.c'!D:D,1,0)),"--",VLOOKUP(P1731,'NEW XEQM.c'!D:G,3,0))</f>
        <v>--</v>
      </c>
      <c r="U1731" s="1" t="s">
        <v>2456</v>
      </c>
      <c r="W1731" t="str">
        <f t="shared" si="250"/>
        <v>STD_DELTA % STD_x_BAR</v>
      </c>
    </row>
    <row r="1732" spans="1:23">
      <c r="A1732" s="16">
        <f t="shared" si="253"/>
        <v>1732</v>
      </c>
      <c r="B1732" s="15">
        <f t="shared" ref="B1732:B1795" si="259">IF(AND(MID(C1732,2,1)&lt;&gt;"/",MID(C1732,1,1)="/"),INT(B1731)+1,B1731+0.01)</f>
        <v>1694</v>
      </c>
      <c r="C1732" s="18" t="s">
        <v>3440</v>
      </c>
      <c r="D1732" s="18" t="s">
        <v>2331</v>
      </c>
      <c r="E1732" s="23" t="s">
        <v>6156</v>
      </c>
      <c r="F1732" s="23" t="s">
        <v>6156</v>
      </c>
      <c r="G1732" s="99">
        <v>0</v>
      </c>
      <c r="H1732" s="99">
        <v>0</v>
      </c>
      <c r="I1732" s="92" t="s">
        <v>3</v>
      </c>
      <c r="J1732" s="23" t="s">
        <v>1275</v>
      </c>
      <c r="K1732" s="24" t="s">
        <v>3632</v>
      </c>
      <c r="L1732" s="22" t="s">
        <v>4263</v>
      </c>
      <c r="M1732" s="22" t="s">
        <v>4350</v>
      </c>
      <c r="N1732" s="22" t="s">
        <v>2075</v>
      </c>
      <c r="O1732" s="22"/>
      <c r="P1732" s="246" t="s">
        <v>3164</v>
      </c>
      <c r="Q1732" s="191"/>
      <c r="R1732" s="1"/>
      <c r="S1732" s="1" t="str">
        <f t="shared" si="251"/>
        <v/>
      </c>
      <c r="T1732" s="1" t="str">
        <f>IF(ISNA(VLOOKUP(P1732,'NEW XEQM.c'!D:D,1,0)),"--",VLOOKUP(P1732,'NEW XEQM.c'!D:G,3,0))</f>
        <v>--</v>
      </c>
      <c r="U1732" s="237"/>
      <c r="W1732" t="str">
        <f t="shared" si="250"/>
        <v>STD_RIGHT_OVER_LEFT_ARROW</v>
      </c>
    </row>
    <row r="1733" spans="1:23">
      <c r="A1733" s="16">
        <f t="shared" si="253"/>
        <v>1733</v>
      </c>
      <c r="B1733" s="15">
        <f t="shared" si="259"/>
        <v>1695</v>
      </c>
      <c r="C1733" s="18" t="s">
        <v>3441</v>
      </c>
      <c r="D1733" s="18" t="s">
        <v>7</v>
      </c>
      <c r="E1733" s="23" t="s">
        <v>1235</v>
      </c>
      <c r="F1733" s="23" t="s">
        <v>1235</v>
      </c>
      <c r="G1733" s="99">
        <v>0</v>
      </c>
      <c r="H1733" s="99">
        <v>0</v>
      </c>
      <c r="I1733" s="92" t="s">
        <v>3</v>
      </c>
      <c r="J1733" s="23" t="s">
        <v>1275</v>
      </c>
      <c r="K1733" s="24" t="s">
        <v>3632</v>
      </c>
      <c r="L1733" s="22" t="s">
        <v>4263</v>
      </c>
      <c r="M1733" s="22" t="s">
        <v>4318</v>
      </c>
      <c r="N1733" s="22" t="s">
        <v>2075</v>
      </c>
      <c r="O1733" s="22"/>
      <c r="P1733" s="246" t="s">
        <v>1941</v>
      </c>
      <c r="Q1733" s="191"/>
      <c r="R1733" s="1"/>
      <c r="S1733" s="1" t="str">
        <f t="shared" si="251"/>
        <v/>
      </c>
      <c r="T1733" s="1" t="str">
        <f>IF(ISNA(VLOOKUP(P1733,'NEW XEQM.c'!D:D,1,0)),"--",VLOOKUP(P1733,'NEW XEQM.c'!D:G,3,0))</f>
        <v>--</v>
      </c>
      <c r="U1733" s="1" t="s">
        <v>2455</v>
      </c>
      <c r="W1733" t="e">
        <f t="shared" ref="W1733:W1796" si="260">SUBSTITUTE(IF(AND(T1733="--",FIND("STD",E1733),FIND("fn",C1733)&gt;0,FIND("ITM_",P1733),I1733="CAT_FNCT"),E1733,""),"""","")</f>
        <v>#VALUE!</v>
      </c>
    </row>
    <row r="1734" spans="1:23">
      <c r="A1734" s="16">
        <f t="shared" si="253"/>
        <v>1734</v>
      </c>
      <c r="B1734" s="15">
        <f t="shared" si="259"/>
        <v>1696</v>
      </c>
      <c r="C1734" s="18" t="s">
        <v>3442</v>
      </c>
      <c r="D1734" s="18" t="s">
        <v>7</v>
      </c>
      <c r="E1734" s="23" t="s">
        <v>403</v>
      </c>
      <c r="F1734" s="23" t="s">
        <v>403</v>
      </c>
      <c r="G1734" s="99">
        <v>0</v>
      </c>
      <c r="H1734" s="99">
        <v>0</v>
      </c>
      <c r="I1734" s="92" t="s">
        <v>3</v>
      </c>
      <c r="J1734" s="23" t="s">
        <v>1275</v>
      </c>
      <c r="K1734" s="24" t="s">
        <v>3632</v>
      </c>
      <c r="L1734" s="22" t="s">
        <v>4263</v>
      </c>
      <c r="M1734" s="22" t="s">
        <v>4318</v>
      </c>
      <c r="N1734" s="22" t="s">
        <v>2075</v>
      </c>
      <c r="O1734" s="22"/>
      <c r="P1734" s="246" t="s">
        <v>1942</v>
      </c>
      <c r="Q1734" s="191"/>
      <c r="R1734" s="1"/>
      <c r="S1734" s="1" t="str">
        <f t="shared" si="251"/>
        <v/>
      </c>
      <c r="T1734" s="1" t="str">
        <f>IF(ISNA(VLOOKUP(P1734,'NEW XEQM.c'!D:D,1,0)),"--",VLOOKUP(P1734,'NEW XEQM.c'!D:G,3,0))</f>
        <v>--</v>
      </c>
      <c r="U1734" s="1" t="s">
        <v>2455</v>
      </c>
      <c r="W1734" t="e">
        <f t="shared" si="260"/>
        <v>#VALUE!</v>
      </c>
    </row>
    <row r="1735" spans="1:23">
      <c r="A1735" s="16">
        <f t="shared" si="253"/>
        <v>1735</v>
      </c>
      <c r="B1735" s="15">
        <f t="shared" si="259"/>
        <v>1697</v>
      </c>
      <c r="C1735" s="18" t="s">
        <v>3443</v>
      </c>
      <c r="D1735" s="18" t="s">
        <v>7</v>
      </c>
      <c r="E1735" s="23" t="s">
        <v>404</v>
      </c>
      <c r="F1735" s="23" t="s">
        <v>404</v>
      </c>
      <c r="G1735" s="99">
        <v>0</v>
      </c>
      <c r="H1735" s="99">
        <v>0</v>
      </c>
      <c r="I1735" s="92" t="s">
        <v>3</v>
      </c>
      <c r="J1735" s="23" t="s">
        <v>1275</v>
      </c>
      <c r="K1735" s="24" t="s">
        <v>3632</v>
      </c>
      <c r="L1735" s="22" t="s">
        <v>4263</v>
      </c>
      <c r="M1735" s="22" t="s">
        <v>4318</v>
      </c>
      <c r="N1735" s="22" t="s">
        <v>2075</v>
      </c>
      <c r="O1735" s="22"/>
      <c r="P1735" s="246" t="s">
        <v>1943</v>
      </c>
      <c r="Q1735" s="191"/>
      <c r="R1735" s="1"/>
      <c r="S1735" s="1" t="str">
        <f t="shared" si="251"/>
        <v/>
      </c>
      <c r="T1735" s="1" t="str">
        <f>IF(ISNA(VLOOKUP(P1735,'NEW XEQM.c'!D:D,1,0)),"--",VLOOKUP(P1735,'NEW XEQM.c'!D:G,3,0))</f>
        <v>--</v>
      </c>
      <c r="U1735" s="1" t="s">
        <v>2455</v>
      </c>
      <c r="W1735" t="e">
        <f t="shared" si="260"/>
        <v>#VALUE!</v>
      </c>
    </row>
    <row r="1736" spans="1:23">
      <c r="A1736" s="16">
        <f t="shared" si="253"/>
        <v>1736</v>
      </c>
      <c r="B1736" s="15">
        <f t="shared" si="259"/>
        <v>1698</v>
      </c>
      <c r="C1736" s="18" t="s">
        <v>3444</v>
      </c>
      <c r="D1736" s="18" t="s">
        <v>7</v>
      </c>
      <c r="E1736" s="23" t="s">
        <v>1236</v>
      </c>
      <c r="F1736" s="23" t="s">
        <v>1236</v>
      </c>
      <c r="G1736" s="99">
        <v>0</v>
      </c>
      <c r="H1736" s="99">
        <v>0</v>
      </c>
      <c r="I1736" s="92" t="s">
        <v>3</v>
      </c>
      <c r="J1736" s="23" t="s">
        <v>1275</v>
      </c>
      <c r="K1736" s="24" t="s">
        <v>3632</v>
      </c>
      <c r="L1736" s="22" t="s">
        <v>4263</v>
      </c>
      <c r="M1736" s="22" t="s">
        <v>4318</v>
      </c>
      <c r="N1736" s="22" t="s">
        <v>2075</v>
      </c>
      <c r="O1736" s="22"/>
      <c r="P1736" s="246" t="s">
        <v>1944</v>
      </c>
      <c r="Q1736" s="191"/>
      <c r="R1736" s="1"/>
      <c r="S1736" s="1" t="str">
        <f t="shared" si="251"/>
        <v/>
      </c>
      <c r="T1736" s="1" t="str">
        <f>IF(ISNA(VLOOKUP(P1736,'NEW XEQM.c'!D:D,1,0)),"--",VLOOKUP(P1736,'NEW XEQM.c'!D:G,3,0))</f>
        <v>--</v>
      </c>
      <c r="U1736" s="1" t="s">
        <v>2456</v>
      </c>
      <c r="W1736" t="str">
        <f t="shared" si="260"/>
        <v>% STD_SIGMA</v>
      </c>
    </row>
    <row r="1737" spans="1:23">
      <c r="A1737" s="16">
        <f t="shared" si="253"/>
        <v>1737</v>
      </c>
      <c r="B1737" s="15">
        <f t="shared" si="259"/>
        <v>1699</v>
      </c>
      <c r="C1737" s="18" t="s">
        <v>3445</v>
      </c>
      <c r="D1737" s="18" t="s">
        <v>7</v>
      </c>
      <c r="E1737" s="23" t="s">
        <v>405</v>
      </c>
      <c r="F1737" s="23" t="s">
        <v>405</v>
      </c>
      <c r="G1737" s="99">
        <v>0</v>
      </c>
      <c r="H1737" s="99">
        <v>0</v>
      </c>
      <c r="I1737" s="92" t="s">
        <v>3</v>
      </c>
      <c r="J1737" s="23" t="s">
        <v>1275</v>
      </c>
      <c r="K1737" s="24" t="s">
        <v>3632</v>
      </c>
      <c r="L1737" s="22" t="s">
        <v>4263</v>
      </c>
      <c r="M1737" s="22" t="s">
        <v>4318</v>
      </c>
      <c r="N1737" s="22" t="s">
        <v>2075</v>
      </c>
      <c r="O1737" s="22"/>
      <c r="P1737" s="246" t="s">
        <v>1945</v>
      </c>
      <c r="Q1737" s="191"/>
      <c r="R1737" s="1"/>
      <c r="S1737" s="1" t="str">
        <f t="shared" si="251"/>
        <v/>
      </c>
      <c r="T1737" s="1" t="str">
        <f>IF(ISNA(VLOOKUP(P1737,'NEW XEQM.c'!D:D,1,0)),"--",VLOOKUP(P1737,'NEW XEQM.c'!D:G,3,0))</f>
        <v>--</v>
      </c>
      <c r="U1737" s="237" t="s">
        <v>2455</v>
      </c>
      <c r="W1737" t="e">
        <f t="shared" si="260"/>
        <v>#VALUE!</v>
      </c>
    </row>
    <row r="1738" spans="1:23">
      <c r="A1738" s="16">
        <f t="shared" si="253"/>
        <v>1738</v>
      </c>
      <c r="B1738" s="15">
        <f t="shared" si="259"/>
        <v>1700</v>
      </c>
      <c r="C1738" s="18" t="s">
        <v>4368</v>
      </c>
      <c r="D1738" s="18" t="s">
        <v>2114</v>
      </c>
      <c r="E1738" s="23" t="s">
        <v>407</v>
      </c>
      <c r="F1738" s="23" t="s">
        <v>407</v>
      </c>
      <c r="G1738" s="99">
        <v>0</v>
      </c>
      <c r="H1738" s="99">
        <v>99</v>
      </c>
      <c r="I1738" s="92" t="s">
        <v>3</v>
      </c>
      <c r="J1738" s="23" t="s">
        <v>1275</v>
      </c>
      <c r="K1738" s="24" t="s">
        <v>3632</v>
      </c>
      <c r="L1738" s="22" t="s">
        <v>4263</v>
      </c>
      <c r="M1738" s="22" t="s">
        <v>4323</v>
      </c>
      <c r="N1738" s="22" t="s">
        <v>2075</v>
      </c>
      <c r="O1738" s="22"/>
      <c r="P1738" s="246" t="s">
        <v>1947</v>
      </c>
      <c r="Q1738" s="191"/>
      <c r="R1738" s="1"/>
      <c r="S1738" s="1" t="str">
        <f t="shared" si="251"/>
        <v/>
      </c>
      <c r="T1738" s="1" t="str">
        <f>IF(ISNA(VLOOKUP(P1738,'NEW XEQM.c'!D:D,1,0)),"--",VLOOKUP(P1738,'NEW XEQM.c'!D:G,3,0))</f>
        <v>--</v>
      </c>
      <c r="U1738" s="1" t="s">
        <v>2075</v>
      </c>
      <c r="W1738" t="str">
        <f t="shared" si="260"/>
        <v>STD_INTEGRAL</v>
      </c>
    </row>
    <row r="1739" spans="1:23">
      <c r="A1739" s="16">
        <f t="shared" si="253"/>
        <v>1739</v>
      </c>
      <c r="B1739" s="15">
        <f t="shared" si="259"/>
        <v>1701</v>
      </c>
      <c r="C1739" s="18" t="s">
        <v>3942</v>
      </c>
      <c r="D1739" s="18" t="s">
        <v>7</v>
      </c>
      <c r="E1739" s="23" t="s">
        <v>411</v>
      </c>
      <c r="F1739" s="23" t="s">
        <v>411</v>
      </c>
      <c r="G1739" s="99">
        <v>0</v>
      </c>
      <c r="H1739" s="99">
        <v>0</v>
      </c>
      <c r="I1739" s="92" t="s">
        <v>3</v>
      </c>
      <c r="J1739" s="23" t="s">
        <v>1275</v>
      </c>
      <c r="K1739" s="24" t="s">
        <v>3632</v>
      </c>
      <c r="L1739" s="22" t="s">
        <v>4263</v>
      </c>
      <c r="M1739" s="22" t="s">
        <v>4318</v>
      </c>
      <c r="N1739" s="22" t="s">
        <v>2075</v>
      </c>
      <c r="O1739" s="22"/>
      <c r="P1739" s="246" t="s">
        <v>1951</v>
      </c>
      <c r="Q1739" s="191"/>
      <c r="R1739" s="1"/>
      <c r="S1739" s="1" t="str">
        <f t="shared" si="251"/>
        <v/>
      </c>
      <c r="T1739" s="1" t="str">
        <f>IF(ISNA(VLOOKUP(P1739,'NEW XEQM.c'!D:D,1,0)),"--",VLOOKUP(P1739,'NEW XEQM.c'!D:G,3,0))</f>
        <v>--</v>
      </c>
      <c r="U1739" s="1" t="s">
        <v>2075</v>
      </c>
      <c r="W1739" t="e">
        <f t="shared" si="260"/>
        <v>#VALUE!</v>
      </c>
    </row>
    <row r="1740" spans="1:23">
      <c r="A1740" s="16">
        <f t="shared" si="253"/>
        <v>1740</v>
      </c>
      <c r="B1740" s="15">
        <f t="shared" si="259"/>
        <v>1702</v>
      </c>
      <c r="C1740" s="18" t="s">
        <v>4040</v>
      </c>
      <c r="D1740" s="18" t="s">
        <v>7</v>
      </c>
      <c r="E1740" s="23" t="s">
        <v>1237</v>
      </c>
      <c r="F1740" s="23" t="s">
        <v>1237</v>
      </c>
      <c r="G1740" s="99">
        <v>0</v>
      </c>
      <c r="H1740" s="99">
        <v>0</v>
      </c>
      <c r="I1740" s="92" t="s">
        <v>3</v>
      </c>
      <c r="J1740" s="23" t="s">
        <v>1275</v>
      </c>
      <c r="K1740" s="24" t="s">
        <v>3632</v>
      </c>
      <c r="L1740" s="22" t="s">
        <v>4263</v>
      </c>
      <c r="M1740" s="22" t="s">
        <v>4318</v>
      </c>
      <c r="N1740" s="22" t="s">
        <v>4925</v>
      </c>
      <c r="O1740" s="22"/>
      <c r="P1740" s="246" t="s">
        <v>1952</v>
      </c>
      <c r="Q1740" s="191"/>
      <c r="R1740" s="1"/>
      <c r="S1740" s="1" t="str">
        <f t="shared" si="251"/>
        <v/>
      </c>
      <c r="T1740" s="1" t="str">
        <f>IF(ISNA(VLOOKUP(P1740,'NEW XEQM.c'!D:D,1,0)),"--",VLOOKUP(P1740,'NEW XEQM.c'!D:G,3,0))</f>
        <v>--</v>
      </c>
      <c r="U1740" s="1" t="s">
        <v>2075</v>
      </c>
      <c r="W1740" t="e">
        <f t="shared" si="260"/>
        <v>#VALUE!</v>
      </c>
    </row>
    <row r="1741" spans="1:23">
      <c r="A1741" s="16">
        <f t="shared" si="253"/>
        <v>1741</v>
      </c>
      <c r="B1741" s="15">
        <f t="shared" si="259"/>
        <v>1703</v>
      </c>
      <c r="C1741" s="18" t="s">
        <v>3446</v>
      </c>
      <c r="D1741" s="18" t="s">
        <v>7</v>
      </c>
      <c r="E1741" s="23" t="s">
        <v>784</v>
      </c>
      <c r="F1741" s="23" t="s">
        <v>784</v>
      </c>
      <c r="G1741" s="99">
        <v>0</v>
      </c>
      <c r="H1741" s="99">
        <v>0</v>
      </c>
      <c r="I1741" s="92" t="s">
        <v>3</v>
      </c>
      <c r="J1741" s="23" t="s">
        <v>1275</v>
      </c>
      <c r="K1741" s="24" t="s">
        <v>3632</v>
      </c>
      <c r="L1741" s="22" t="s">
        <v>4263</v>
      </c>
      <c r="M1741" s="22" t="s">
        <v>4318</v>
      </c>
      <c r="N1741" s="22" t="s">
        <v>2075</v>
      </c>
      <c r="O1741" s="22" t="s">
        <v>17</v>
      </c>
      <c r="P1741" s="246" t="s">
        <v>1954</v>
      </c>
      <c r="Q1741" s="191"/>
      <c r="R1741" s="1"/>
      <c r="S1741" s="1" t="str">
        <f t="shared" si="251"/>
        <v/>
      </c>
      <c r="T1741" s="1" t="str">
        <f>IF(ISNA(VLOOKUP(P1741,'NEW XEQM.c'!D:D,1,0)),"--",VLOOKUP(P1741,'NEW XEQM.c'!D:G,3,0))</f>
        <v>||</v>
      </c>
      <c r="U1741" s="1" t="s">
        <v>2454</v>
      </c>
      <c r="W1741" t="str">
        <f t="shared" si="260"/>
        <v/>
      </c>
    </row>
    <row r="1742" spans="1:23">
      <c r="A1742" s="16">
        <f t="shared" si="253"/>
        <v>1742</v>
      </c>
      <c r="B1742" s="15">
        <f t="shared" si="259"/>
        <v>1704</v>
      </c>
      <c r="C1742" s="18" t="s">
        <v>4041</v>
      </c>
      <c r="D1742" s="26" t="s">
        <v>7</v>
      </c>
      <c r="E1742" s="23" t="s">
        <v>1239</v>
      </c>
      <c r="F1742" s="23" t="s">
        <v>1239</v>
      </c>
      <c r="G1742" s="99">
        <v>0</v>
      </c>
      <c r="H1742" s="99">
        <v>0</v>
      </c>
      <c r="I1742" s="92" t="s">
        <v>3</v>
      </c>
      <c r="J1742" s="23" t="s">
        <v>1275</v>
      </c>
      <c r="K1742" s="24" t="s">
        <v>3632</v>
      </c>
      <c r="L1742" s="22" t="s">
        <v>4263</v>
      </c>
      <c r="M1742" s="22" t="s">
        <v>4318</v>
      </c>
      <c r="N1742" s="22" t="s">
        <v>4925</v>
      </c>
      <c r="O1742" s="18"/>
      <c r="P1742" s="246" t="s">
        <v>1955</v>
      </c>
      <c r="Q1742" s="191"/>
      <c r="R1742" s="1"/>
      <c r="S1742" s="1" t="str">
        <f t="shared" si="251"/>
        <v/>
      </c>
      <c r="T1742" s="1" t="str">
        <f>IF(ISNA(VLOOKUP(P1742,'NEW XEQM.c'!D:D,1,0)),"--",VLOOKUP(P1742,'NEW XEQM.c'!D:G,3,0))</f>
        <v>--</v>
      </c>
      <c r="U1742" s="1" t="s">
        <v>2075</v>
      </c>
      <c r="W1742" t="str">
        <f t="shared" si="260"/>
        <v>[M] STD_SUP_T</v>
      </c>
    </row>
    <row r="1743" spans="1:23">
      <c r="A1743" s="16">
        <f t="shared" si="253"/>
        <v>1743</v>
      </c>
      <c r="B1743" s="15">
        <f t="shared" si="259"/>
        <v>1705</v>
      </c>
      <c r="C1743" s="18" t="s">
        <v>4042</v>
      </c>
      <c r="D1743" s="18" t="s">
        <v>7</v>
      </c>
      <c r="E1743" s="23" t="s">
        <v>1240</v>
      </c>
      <c r="F1743" s="23" t="s">
        <v>1240</v>
      </c>
      <c r="G1743" s="99">
        <v>0</v>
      </c>
      <c r="H1743" s="99">
        <v>0</v>
      </c>
      <c r="I1743" s="92" t="s">
        <v>3</v>
      </c>
      <c r="J1743" s="23" t="s">
        <v>1275</v>
      </c>
      <c r="K1743" s="24" t="s">
        <v>3632</v>
      </c>
      <c r="L1743" s="22" t="s">
        <v>4263</v>
      </c>
      <c r="M1743" s="22" t="s">
        <v>4318</v>
      </c>
      <c r="N1743" s="22" t="s">
        <v>2075</v>
      </c>
      <c r="O1743" s="22"/>
      <c r="P1743" s="246" t="s">
        <v>1956</v>
      </c>
      <c r="Q1743" s="191"/>
      <c r="R1743" s="1"/>
      <c r="S1743" s="1" t="str">
        <f t="shared" si="251"/>
        <v/>
      </c>
      <c r="T1743" s="1" t="str">
        <f>IF(ISNA(VLOOKUP(P1743,'NEW XEQM.c'!D:D,1,0)),"--",VLOOKUP(P1743,'NEW XEQM.c'!D:G,3,0))</f>
        <v>--</v>
      </c>
      <c r="U1743" s="1" t="s">
        <v>2075</v>
      </c>
      <c r="W1743" t="str">
        <f t="shared" si="260"/>
        <v>[M] STD_SUP_MINUS_1</v>
      </c>
    </row>
    <row r="1744" spans="1:23">
      <c r="A1744" s="16">
        <f t="shared" si="253"/>
        <v>1744</v>
      </c>
      <c r="B1744" s="15">
        <f t="shared" si="259"/>
        <v>1706</v>
      </c>
      <c r="C1744" s="18" t="s">
        <v>3447</v>
      </c>
      <c r="D1744" s="18" t="s">
        <v>2561</v>
      </c>
      <c r="E1744" s="23" t="s">
        <v>412</v>
      </c>
      <c r="F1744" s="23" t="s">
        <v>412</v>
      </c>
      <c r="G1744" s="99">
        <v>0</v>
      </c>
      <c r="H1744" s="99">
        <v>0</v>
      </c>
      <c r="I1744" s="92" t="s">
        <v>3</v>
      </c>
      <c r="J1744" s="23" t="s">
        <v>1275</v>
      </c>
      <c r="K1744" s="24" t="s">
        <v>3632</v>
      </c>
      <c r="L1744" s="22" t="s">
        <v>4264</v>
      </c>
      <c r="M1744" s="22" t="s">
        <v>4318</v>
      </c>
      <c r="N1744" s="22" t="s">
        <v>2075</v>
      </c>
      <c r="O1744" s="22"/>
      <c r="P1744" s="246" t="s">
        <v>4128</v>
      </c>
      <c r="Q1744" s="191"/>
      <c r="R1744" s="1"/>
      <c r="S1744" s="1" t="str">
        <f t="shared" si="251"/>
        <v/>
      </c>
      <c r="T1744" s="1" t="str">
        <f>IF(ISNA(VLOOKUP(P1744,'NEW XEQM.c'!D:D,1,0)),"--",VLOOKUP(P1744,'NEW XEQM.c'!D:G,3,0))</f>
        <v>--</v>
      </c>
      <c r="U1744" s="1" t="s">
        <v>2444</v>
      </c>
      <c r="W1744" t="str">
        <f t="shared" si="260"/>
        <v>STD_MEASURED_ANGLE</v>
      </c>
    </row>
    <row r="1745" spans="1:23">
      <c r="A1745" s="1">
        <f t="shared" si="253"/>
        <v>1745</v>
      </c>
      <c r="B1745" s="15">
        <f t="shared" si="259"/>
        <v>1707</v>
      </c>
      <c r="C1745" s="59" t="s">
        <v>3514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1275</v>
      </c>
      <c r="K1745" s="61" t="s">
        <v>3528</v>
      </c>
      <c r="L1745" t="s">
        <v>4263</v>
      </c>
      <c r="M1745" t="s">
        <v>4320</v>
      </c>
      <c r="N1745" t="s">
        <v>2075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51"/>
        <v/>
      </c>
      <c r="T1745" s="1" t="str">
        <f>IF(ISNA(VLOOKUP(P1745,'NEW XEQM.c'!D:D,1,0)),"--",VLOOKUP(P1745,'NEW XEQM.c'!D:G,3,0))</f>
        <v>--</v>
      </c>
      <c r="U1745" s="1" t="s">
        <v>2075</v>
      </c>
      <c r="W1745" t="e">
        <f t="shared" si="260"/>
        <v>#VALUE!</v>
      </c>
    </row>
    <row r="1746" spans="1:23">
      <c r="A1746" s="16">
        <f t="shared" si="253"/>
        <v>1746</v>
      </c>
      <c r="B1746" s="15">
        <f t="shared" si="259"/>
        <v>1708</v>
      </c>
      <c r="C1746" s="18" t="s">
        <v>3514</v>
      </c>
      <c r="D1746" s="18" t="s">
        <v>7</v>
      </c>
      <c r="E1746" s="23" t="s">
        <v>1241</v>
      </c>
      <c r="F1746" s="23" t="s">
        <v>1241</v>
      </c>
      <c r="G1746" s="99">
        <v>0</v>
      </c>
      <c r="H1746" s="99">
        <v>0</v>
      </c>
      <c r="I1746" s="92" t="s">
        <v>3</v>
      </c>
      <c r="J1746" s="23" t="s">
        <v>1275</v>
      </c>
      <c r="K1746" s="24" t="s">
        <v>3632</v>
      </c>
      <c r="L1746" s="22" t="s">
        <v>4263</v>
      </c>
      <c r="M1746" s="22" t="s">
        <v>4318</v>
      </c>
      <c r="N1746" s="22" t="s">
        <v>2075</v>
      </c>
      <c r="O1746" s="22"/>
      <c r="P1746" s="246" t="s">
        <v>1957</v>
      </c>
      <c r="Q1746" s="191"/>
      <c r="R1746" s="1"/>
      <c r="S1746" s="1" t="str">
        <f t="shared" si="251"/>
        <v/>
      </c>
      <c r="T1746" s="1" t="str">
        <f>IF(ISNA(VLOOKUP(P1746,'NEW XEQM.c'!D:D,1,0)),"--",VLOOKUP(P1746,'NEW XEQM.c'!D:G,3,0))</f>
        <v>--</v>
      </c>
      <c r="U1746" s="1" t="s">
        <v>2075</v>
      </c>
      <c r="W1746" t="e">
        <f t="shared" si="260"/>
        <v>#VALUE!</v>
      </c>
    </row>
    <row r="1747" spans="1:23">
      <c r="A1747" s="16">
        <f t="shared" si="253"/>
        <v>1747</v>
      </c>
      <c r="B1747" s="15">
        <f t="shared" si="259"/>
        <v>1709</v>
      </c>
      <c r="C1747" s="18" t="s">
        <v>3514</v>
      </c>
      <c r="D1747" s="18" t="s">
        <v>7</v>
      </c>
      <c r="E1747" s="23" t="s">
        <v>415</v>
      </c>
      <c r="F1747" s="23" t="s">
        <v>415</v>
      </c>
      <c r="G1747" s="99">
        <v>0</v>
      </c>
      <c r="H1747" s="99">
        <v>127</v>
      </c>
      <c r="I1747" s="92" t="s">
        <v>3</v>
      </c>
      <c r="J1747" s="23" t="s">
        <v>1275</v>
      </c>
      <c r="K1747" s="24" t="s">
        <v>3632</v>
      </c>
      <c r="L1747" s="22" t="s">
        <v>4263</v>
      </c>
      <c r="M1747" s="22" t="s">
        <v>4319</v>
      </c>
      <c r="N1747" s="22" t="s">
        <v>2075</v>
      </c>
      <c r="O1747" s="22"/>
      <c r="P1747" s="246" t="s">
        <v>1958</v>
      </c>
      <c r="Q1747" s="191"/>
      <c r="R1747" s="1"/>
      <c r="S1747" s="1" t="str">
        <f t="shared" si="251"/>
        <v/>
      </c>
      <c r="T1747" s="1" t="str">
        <f>IF(ISNA(VLOOKUP(P1747,'NEW XEQM.c'!D:D,1,0)),"--",VLOOKUP(P1747,'NEW XEQM.c'!D:G,3,0))</f>
        <v>--</v>
      </c>
      <c r="U1747" s="1" t="s">
        <v>2075</v>
      </c>
      <c r="W1747" t="e">
        <f t="shared" si="260"/>
        <v>#VALUE!</v>
      </c>
    </row>
    <row r="1748" spans="1:23">
      <c r="A1748" s="16">
        <f t="shared" si="253"/>
        <v>1748</v>
      </c>
      <c r="B1748" s="15">
        <f t="shared" si="259"/>
        <v>1710</v>
      </c>
      <c r="C1748" s="18" t="s">
        <v>3514</v>
      </c>
      <c r="D1748" s="18" t="s">
        <v>7</v>
      </c>
      <c r="E1748" s="23" t="s">
        <v>416</v>
      </c>
      <c r="F1748" s="23" t="s">
        <v>416</v>
      </c>
      <c r="G1748" s="99">
        <v>0</v>
      </c>
      <c r="H1748" s="99">
        <v>127</v>
      </c>
      <c r="I1748" s="92" t="s">
        <v>3</v>
      </c>
      <c r="J1748" s="23" t="s">
        <v>1275</v>
      </c>
      <c r="K1748" s="24" t="s">
        <v>3632</v>
      </c>
      <c r="L1748" s="22" t="s">
        <v>4263</v>
      </c>
      <c r="M1748" s="22" t="s">
        <v>4319</v>
      </c>
      <c r="N1748" s="22" t="s">
        <v>2075</v>
      </c>
      <c r="O1748" s="22"/>
      <c r="P1748" s="246" t="s">
        <v>1959</v>
      </c>
      <c r="Q1748" s="191"/>
      <c r="R1748" s="1"/>
      <c r="S1748" s="1" t="str">
        <f t="shared" si="251"/>
        <v/>
      </c>
      <c r="T1748" s="1" t="str">
        <f>IF(ISNA(VLOOKUP(P1748,'NEW XEQM.c'!D:D,1,0)),"--",VLOOKUP(P1748,'NEW XEQM.c'!D:G,3,0))</f>
        <v>--</v>
      </c>
      <c r="U1748" s="1" t="s">
        <v>2075</v>
      </c>
      <c r="W1748" t="e">
        <f t="shared" si="260"/>
        <v>#VALUE!</v>
      </c>
    </row>
    <row r="1749" spans="1:23">
      <c r="A1749" s="16">
        <f t="shared" si="253"/>
        <v>1749</v>
      </c>
      <c r="B1749" s="15">
        <f t="shared" si="259"/>
        <v>1711</v>
      </c>
      <c r="C1749" s="18" t="s">
        <v>3514</v>
      </c>
      <c r="D1749" s="18" t="s">
        <v>7</v>
      </c>
      <c r="E1749" s="23" t="s">
        <v>1242</v>
      </c>
      <c r="F1749" s="23" t="s">
        <v>1242</v>
      </c>
      <c r="G1749" s="99">
        <v>0</v>
      </c>
      <c r="H1749" s="99">
        <v>0</v>
      </c>
      <c r="I1749" s="92" t="s">
        <v>3</v>
      </c>
      <c r="J1749" s="23" t="s">
        <v>1275</v>
      </c>
      <c r="K1749" s="24" t="s">
        <v>3632</v>
      </c>
      <c r="L1749" s="22" t="s">
        <v>4263</v>
      </c>
      <c r="M1749" s="22" t="s">
        <v>4318</v>
      </c>
      <c r="N1749" s="22" t="s">
        <v>2075</v>
      </c>
      <c r="O1749" s="22"/>
      <c r="P1749" s="246" t="s">
        <v>1960</v>
      </c>
      <c r="Q1749" s="191"/>
      <c r="R1749" s="1"/>
      <c r="S1749" s="1" t="str">
        <f t="shared" si="251"/>
        <v/>
      </c>
      <c r="T1749" s="1" t="str">
        <f>IF(ISNA(VLOOKUP(P1749,'NEW XEQM.c'!D:D,1,0)),"--",VLOOKUP(P1749,'NEW XEQM.c'!D:G,3,0))</f>
        <v>--</v>
      </c>
      <c r="U1749" s="1" t="s">
        <v>2075</v>
      </c>
      <c r="W1749" t="e">
        <f t="shared" si="260"/>
        <v>#VALUE!</v>
      </c>
    </row>
    <row r="1750" spans="1:23">
      <c r="A1750" s="16">
        <f t="shared" si="253"/>
        <v>1750</v>
      </c>
      <c r="B1750" s="15">
        <f t="shared" si="259"/>
        <v>1712</v>
      </c>
      <c r="C1750" s="18" t="s">
        <v>3514</v>
      </c>
      <c r="D1750" s="18" t="s">
        <v>7</v>
      </c>
      <c r="E1750" s="23" t="s">
        <v>417</v>
      </c>
      <c r="F1750" s="23" t="s">
        <v>417</v>
      </c>
      <c r="G1750" s="99">
        <v>0</v>
      </c>
      <c r="H1750" s="99">
        <v>3</v>
      </c>
      <c r="I1750" s="92" t="s">
        <v>3</v>
      </c>
      <c r="J1750" s="23" t="s">
        <v>1275</v>
      </c>
      <c r="K1750" s="24" t="s">
        <v>3632</v>
      </c>
      <c r="L1750" s="22" t="s">
        <v>4263</v>
      </c>
      <c r="M1750" s="22" t="s">
        <v>4319</v>
      </c>
      <c r="N1750" s="22" t="s">
        <v>2075</v>
      </c>
      <c r="O1750" s="22"/>
      <c r="P1750" s="246" t="s">
        <v>1961</v>
      </c>
      <c r="Q1750" s="191"/>
      <c r="R1750" s="1"/>
      <c r="S1750" s="1" t="str">
        <f t="shared" si="251"/>
        <v/>
      </c>
      <c r="T1750" s="1" t="str">
        <f>IF(ISNA(VLOOKUP(P1750,'NEW XEQM.c'!D:D,1,0)),"--",VLOOKUP(P1750,'NEW XEQM.c'!D:G,3,0))</f>
        <v>--</v>
      </c>
      <c r="U1750" s="1" t="s">
        <v>2075</v>
      </c>
      <c r="W1750" t="e">
        <f t="shared" si="260"/>
        <v>#VALUE!</v>
      </c>
    </row>
    <row r="1751" spans="1:23" s="74" customFormat="1">
      <c r="A1751" s="152">
        <f t="shared" si="253"/>
        <v>1751</v>
      </c>
      <c r="B1751" s="280">
        <f t="shared" si="259"/>
        <v>1713</v>
      </c>
      <c r="C1751" s="20" t="s">
        <v>5791</v>
      </c>
      <c r="D1751" s="20" t="s">
        <v>2560</v>
      </c>
      <c r="E1751" s="39" t="s">
        <v>418</v>
      </c>
      <c r="F1751" s="39" t="s">
        <v>418</v>
      </c>
      <c r="G1751" s="111">
        <v>0</v>
      </c>
      <c r="H1751" s="111">
        <v>0</v>
      </c>
      <c r="I1751" s="93" t="s">
        <v>3</v>
      </c>
      <c r="J1751" s="39" t="s">
        <v>1275</v>
      </c>
      <c r="K1751" s="43" t="s">
        <v>4940</v>
      </c>
      <c r="L1751" s="158" t="s">
        <v>4263</v>
      </c>
      <c r="M1751" s="158" t="s">
        <v>4320</v>
      </c>
      <c r="N1751" s="158" t="s">
        <v>2075</v>
      </c>
      <c r="O1751" s="158"/>
      <c r="P1751" s="249" t="s">
        <v>1962</v>
      </c>
      <c r="Q1751" s="281"/>
      <c r="R1751" s="239"/>
      <c r="S1751" s="239" t="str">
        <f t="shared" si="251"/>
        <v/>
      </c>
      <c r="T1751" s="239" t="str">
        <f>IF(ISNA(VLOOKUP(P1751,'NEW XEQM.c'!D:D,1,0)),"--",VLOOKUP(P1751,'NEW XEQM.c'!D:G,3,0))</f>
        <v>--</v>
      </c>
      <c r="U1751" s="239" t="s">
        <v>2075</v>
      </c>
      <c r="W1751" s="74" t="str">
        <f t="shared" si="260"/>
        <v>STD_PRINTER PROG</v>
      </c>
    </row>
    <row r="1752" spans="1:23">
      <c r="A1752" s="16">
        <f t="shared" si="253"/>
        <v>1752</v>
      </c>
      <c r="B1752" s="15">
        <f t="shared" si="259"/>
        <v>1714</v>
      </c>
      <c r="C1752" s="18" t="s">
        <v>3514</v>
      </c>
      <c r="D1752" s="18" t="s">
        <v>7</v>
      </c>
      <c r="E1752" s="23" t="s">
        <v>1243</v>
      </c>
      <c r="F1752" s="23" t="s">
        <v>1243</v>
      </c>
      <c r="G1752" s="99">
        <v>0</v>
      </c>
      <c r="H1752" s="99">
        <v>99</v>
      </c>
      <c r="I1752" s="92" t="s">
        <v>3</v>
      </c>
      <c r="J1752" s="23" t="s">
        <v>1275</v>
      </c>
      <c r="K1752" s="24" t="s">
        <v>3632</v>
      </c>
      <c r="L1752" s="22" t="s">
        <v>4263</v>
      </c>
      <c r="M1752" s="22" t="s">
        <v>4323</v>
      </c>
      <c r="N1752" s="22" t="s">
        <v>2075</v>
      </c>
      <c r="O1752" s="22"/>
      <c r="P1752" s="246" t="s">
        <v>1963</v>
      </c>
      <c r="Q1752" s="191"/>
      <c r="R1752" s="1"/>
      <c r="S1752" s="1" t="str">
        <f t="shared" si="251"/>
        <v/>
      </c>
      <c r="T1752" s="1" t="str">
        <f>IF(ISNA(VLOOKUP(P1752,'NEW XEQM.c'!D:D,1,0)),"--",VLOOKUP(P1752,'NEW XEQM.c'!D:G,3,0))</f>
        <v>--</v>
      </c>
      <c r="U1752" s="1" t="s">
        <v>2075</v>
      </c>
      <c r="W1752" t="e">
        <f t="shared" si="260"/>
        <v>#VALUE!</v>
      </c>
    </row>
    <row r="1753" spans="1:23">
      <c r="A1753" s="16">
        <f t="shared" si="253"/>
        <v>1753</v>
      </c>
      <c r="B1753" s="15">
        <f t="shared" si="259"/>
        <v>1715</v>
      </c>
      <c r="C1753" s="18" t="s">
        <v>3514</v>
      </c>
      <c r="D1753" s="18" t="s">
        <v>7</v>
      </c>
      <c r="E1753" s="23" t="s">
        <v>419</v>
      </c>
      <c r="F1753" s="23" t="s">
        <v>419</v>
      </c>
      <c r="G1753" s="99">
        <v>0</v>
      </c>
      <c r="H1753" s="99">
        <v>0</v>
      </c>
      <c r="I1753" s="92" t="s">
        <v>3</v>
      </c>
      <c r="J1753" s="23" t="s">
        <v>1275</v>
      </c>
      <c r="K1753" s="24" t="s">
        <v>3632</v>
      </c>
      <c r="L1753" s="22" t="s">
        <v>4263</v>
      </c>
      <c r="M1753" s="22" t="s">
        <v>4318</v>
      </c>
      <c r="N1753" s="22" t="s">
        <v>2075</v>
      </c>
      <c r="O1753" s="22"/>
      <c r="P1753" s="246" t="s">
        <v>1964</v>
      </c>
      <c r="Q1753" s="191"/>
      <c r="R1753" s="1"/>
      <c r="S1753" s="1" t="str">
        <f t="shared" si="251"/>
        <v/>
      </c>
      <c r="T1753" s="1" t="str">
        <f>IF(ISNA(VLOOKUP(P1753,'NEW XEQM.c'!D:D,1,0)),"--",VLOOKUP(P1753,'NEW XEQM.c'!D:G,3,0))</f>
        <v>--</v>
      </c>
      <c r="U1753" s="1" t="s">
        <v>2075</v>
      </c>
      <c r="W1753" t="e">
        <f t="shared" si="260"/>
        <v>#VALUE!</v>
      </c>
    </row>
    <row r="1754" spans="1:23">
      <c r="A1754" s="16">
        <f t="shared" si="253"/>
        <v>1754</v>
      </c>
      <c r="B1754" s="15">
        <f t="shared" si="259"/>
        <v>1716</v>
      </c>
      <c r="C1754" s="18" t="s">
        <v>3448</v>
      </c>
      <c r="D1754" s="18" t="s">
        <v>3971</v>
      </c>
      <c r="E1754" s="23" t="s">
        <v>1244</v>
      </c>
      <c r="F1754" s="23" t="s">
        <v>1244</v>
      </c>
      <c r="G1754" s="99">
        <v>0</v>
      </c>
      <c r="H1754" s="99">
        <v>0</v>
      </c>
      <c r="I1754" s="92" t="s">
        <v>3</v>
      </c>
      <c r="J1754" s="23" t="s">
        <v>1275</v>
      </c>
      <c r="K1754" s="24" t="s">
        <v>3632</v>
      </c>
      <c r="L1754" s="22" t="s">
        <v>4263</v>
      </c>
      <c r="M1754" s="22" t="s">
        <v>4318</v>
      </c>
      <c r="N1754" s="22" t="s">
        <v>2075</v>
      </c>
      <c r="O1754" s="22"/>
      <c r="P1754" s="246" t="s">
        <v>1965</v>
      </c>
      <c r="Q1754" s="191"/>
      <c r="R1754" s="1"/>
      <c r="S1754" s="1" t="str">
        <f t="shared" si="251"/>
        <v/>
      </c>
      <c r="T1754" s="1" t="str">
        <f>IF(ISNA(VLOOKUP(P1754,'NEW XEQM.c'!D:D,1,0)),"--",VLOOKUP(P1754,'NEW XEQM.c'!D:G,3,0))</f>
        <v>PRSTK</v>
      </c>
      <c r="U1754" s="1" t="s">
        <v>2075</v>
      </c>
      <c r="W1754" t="str">
        <f t="shared" si="260"/>
        <v/>
      </c>
    </row>
    <row r="1755" spans="1:23">
      <c r="A1755" s="16">
        <f t="shared" si="253"/>
        <v>1755</v>
      </c>
      <c r="B1755" s="15">
        <f t="shared" si="259"/>
        <v>1717</v>
      </c>
      <c r="C1755" s="18" t="s">
        <v>3514</v>
      </c>
      <c r="D1755" s="26" t="s">
        <v>7</v>
      </c>
      <c r="E1755" s="23" t="s">
        <v>1245</v>
      </c>
      <c r="F1755" s="23" t="s">
        <v>1245</v>
      </c>
      <c r="G1755" s="99">
        <v>0</v>
      </c>
      <c r="H1755" s="99">
        <v>127</v>
      </c>
      <c r="I1755" s="92" t="s">
        <v>3</v>
      </c>
      <c r="J1755" s="23" t="s">
        <v>1275</v>
      </c>
      <c r="K1755" s="24" t="s">
        <v>3632</v>
      </c>
      <c r="L1755" s="22" t="s">
        <v>4263</v>
      </c>
      <c r="M1755" s="22" t="s">
        <v>4319</v>
      </c>
      <c r="N1755" s="22" t="s">
        <v>2075</v>
      </c>
      <c r="O1755" s="22"/>
      <c r="P1755" s="246" t="s">
        <v>1966</v>
      </c>
      <c r="Q1755" s="191"/>
      <c r="R1755" s="1"/>
      <c r="S1755" s="1" t="str">
        <f t="shared" si="251"/>
        <v/>
      </c>
      <c r="T1755" s="1" t="str">
        <f>IF(ISNA(VLOOKUP(P1755,'NEW XEQM.c'!D:D,1,0)),"--",VLOOKUP(P1755,'NEW XEQM.c'!D:G,3,0))</f>
        <v>--</v>
      </c>
      <c r="U1755" s="1" t="s">
        <v>2075</v>
      </c>
      <c r="W1755" t="e">
        <f t="shared" si="260"/>
        <v>#VALUE!</v>
      </c>
    </row>
    <row r="1756" spans="1:23">
      <c r="A1756" s="16">
        <f t="shared" si="253"/>
        <v>1756</v>
      </c>
      <c r="B1756" s="15">
        <f t="shared" si="259"/>
        <v>1718</v>
      </c>
      <c r="C1756" s="18" t="s">
        <v>3514</v>
      </c>
      <c r="D1756" s="18" t="s">
        <v>7</v>
      </c>
      <c r="E1756" s="23" t="s">
        <v>420</v>
      </c>
      <c r="F1756" s="23" t="s">
        <v>420</v>
      </c>
      <c r="G1756" s="99">
        <v>0</v>
      </c>
      <c r="H1756" s="99">
        <v>0</v>
      </c>
      <c r="I1756" s="92" t="s">
        <v>3</v>
      </c>
      <c r="J1756" s="23" t="s">
        <v>1275</v>
      </c>
      <c r="K1756" s="24" t="s">
        <v>3632</v>
      </c>
      <c r="L1756" s="22" t="s">
        <v>4263</v>
      </c>
      <c r="M1756" s="22" t="s">
        <v>4318</v>
      </c>
      <c r="N1756" s="22" t="s">
        <v>2075</v>
      </c>
      <c r="O1756" s="22"/>
      <c r="P1756" s="246" t="s">
        <v>1967</v>
      </c>
      <c r="Q1756" s="191"/>
      <c r="R1756" s="1"/>
      <c r="S1756" s="1" t="str">
        <f t="shared" si="251"/>
        <v/>
      </c>
      <c r="T1756" s="1" t="str">
        <f>IF(ISNA(VLOOKUP(P1756,'NEW XEQM.c'!D:D,1,0)),"--",VLOOKUP(P1756,'NEW XEQM.c'!D:G,3,0))</f>
        <v>--</v>
      </c>
      <c r="U1756" s="1" t="s">
        <v>2075</v>
      </c>
      <c r="W1756" t="e">
        <f t="shared" si="260"/>
        <v>#VALUE!</v>
      </c>
    </row>
    <row r="1757" spans="1:23">
      <c r="A1757" s="16">
        <f t="shared" si="253"/>
        <v>1757</v>
      </c>
      <c r="B1757" s="15">
        <f t="shared" si="259"/>
        <v>1719</v>
      </c>
      <c r="C1757" s="18" t="s">
        <v>3514</v>
      </c>
      <c r="D1757" s="18" t="s">
        <v>7</v>
      </c>
      <c r="E1757" s="23" t="s">
        <v>1246</v>
      </c>
      <c r="F1757" s="23" t="s">
        <v>1246</v>
      </c>
      <c r="G1757" s="99">
        <v>0</v>
      </c>
      <c r="H1757" s="99">
        <v>0</v>
      </c>
      <c r="I1757" s="92" t="s">
        <v>3</v>
      </c>
      <c r="J1757" s="23" t="s">
        <v>1275</v>
      </c>
      <c r="K1757" s="24" t="s">
        <v>3632</v>
      </c>
      <c r="L1757" s="22" t="s">
        <v>4263</v>
      </c>
      <c r="M1757" s="22" t="s">
        <v>4318</v>
      </c>
      <c r="N1757" s="22" t="s">
        <v>2075</v>
      </c>
      <c r="O1757" s="22"/>
      <c r="P1757" s="246" t="s">
        <v>1968</v>
      </c>
      <c r="Q1757" s="191"/>
      <c r="R1757" s="1"/>
      <c r="S1757" s="1" t="str">
        <f t="shared" si="251"/>
        <v/>
      </c>
      <c r="T1757" s="1" t="str">
        <f>IF(ISNA(VLOOKUP(P1757,'NEW XEQM.c'!D:D,1,0)),"--",VLOOKUP(P1757,'NEW XEQM.c'!D:G,3,0))</f>
        <v>--</v>
      </c>
      <c r="U1757" s="1" t="s">
        <v>2075</v>
      </c>
      <c r="W1757" t="e">
        <f t="shared" si="260"/>
        <v>#VALUE!</v>
      </c>
    </row>
    <row r="1758" spans="1:23">
      <c r="A1758" s="16">
        <f t="shared" si="253"/>
        <v>1758</v>
      </c>
      <c r="B1758" s="15">
        <f t="shared" si="259"/>
        <v>1720</v>
      </c>
      <c r="C1758" s="18" t="s">
        <v>3514</v>
      </c>
      <c r="D1758" s="18" t="s">
        <v>7</v>
      </c>
      <c r="E1758" s="23" t="s">
        <v>1247</v>
      </c>
      <c r="F1758" s="23" t="s">
        <v>1247</v>
      </c>
      <c r="G1758" s="99">
        <v>0</v>
      </c>
      <c r="H1758" s="99">
        <v>0</v>
      </c>
      <c r="I1758" s="92" t="s">
        <v>3</v>
      </c>
      <c r="J1758" s="23" t="s">
        <v>1275</v>
      </c>
      <c r="K1758" s="24" t="s">
        <v>3632</v>
      </c>
      <c r="L1758" s="22" t="s">
        <v>4263</v>
      </c>
      <c r="M1758" s="22" t="s">
        <v>4318</v>
      </c>
      <c r="N1758" s="22" t="s">
        <v>2075</v>
      </c>
      <c r="O1758" s="22"/>
      <c r="P1758" s="246" t="s">
        <v>1969</v>
      </c>
      <c r="Q1758" s="191"/>
      <c r="R1758" s="1"/>
      <c r="S1758" s="1" t="str">
        <f t="shared" si="251"/>
        <v/>
      </c>
      <c r="T1758" s="1" t="str">
        <f>IF(ISNA(VLOOKUP(P1758,'NEW XEQM.c'!D:D,1,0)),"--",VLOOKUP(P1758,'NEW XEQM.c'!D:G,3,0))</f>
        <v>--</v>
      </c>
      <c r="U1758" s="1" t="s">
        <v>2075</v>
      </c>
      <c r="W1758" t="e">
        <f t="shared" si="260"/>
        <v>#VALUE!</v>
      </c>
    </row>
    <row r="1759" spans="1:23">
      <c r="A1759" s="16">
        <f t="shared" si="253"/>
        <v>1759</v>
      </c>
      <c r="B1759" s="15">
        <f t="shared" si="259"/>
        <v>1721</v>
      </c>
      <c r="C1759" s="18" t="s">
        <v>3514</v>
      </c>
      <c r="D1759" s="18" t="s">
        <v>7</v>
      </c>
      <c r="E1759" s="23" t="s">
        <v>1248</v>
      </c>
      <c r="F1759" s="23" t="s">
        <v>1248</v>
      </c>
      <c r="G1759" s="99">
        <v>0</v>
      </c>
      <c r="H1759" s="99">
        <v>0</v>
      </c>
      <c r="I1759" s="92" t="s">
        <v>3</v>
      </c>
      <c r="J1759" s="23" t="s">
        <v>1275</v>
      </c>
      <c r="K1759" s="24" t="s">
        <v>3632</v>
      </c>
      <c r="L1759" s="22" t="s">
        <v>4263</v>
      </c>
      <c r="M1759" s="22" t="s">
        <v>4318</v>
      </c>
      <c r="N1759" s="22" t="s">
        <v>2075</v>
      </c>
      <c r="O1759" s="22"/>
      <c r="P1759" s="246" t="s">
        <v>1970</v>
      </c>
      <c r="Q1759" s="191"/>
      <c r="R1759" s="1"/>
      <c r="S1759" s="1" t="str">
        <f t="shared" si="251"/>
        <v/>
      </c>
      <c r="T1759" s="1" t="str">
        <f>IF(ISNA(VLOOKUP(P1759,'NEW XEQM.c'!D:D,1,0)),"--",VLOOKUP(P1759,'NEW XEQM.c'!D:G,3,0))</f>
        <v>--</v>
      </c>
      <c r="U1759" s="1"/>
      <c r="W1759" t="e">
        <f t="shared" si="260"/>
        <v>#VALUE!</v>
      </c>
    </row>
    <row r="1760" spans="1:23">
      <c r="A1760" s="16" t="str">
        <f t="shared" si="253"/>
        <v/>
      </c>
      <c r="B1760" s="15">
        <f t="shared" si="259"/>
        <v>1721.01</v>
      </c>
      <c r="C1760" s="18" t="s">
        <v>2075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2075</v>
      </c>
      <c r="O1760" s="22"/>
      <c r="P1760" s="246" t="s">
        <v>2075</v>
      </c>
      <c r="Q1760" s="191"/>
      <c r="R1760" s="1"/>
      <c r="S1760" s="1" t="str">
        <f t="shared" si="251"/>
        <v/>
      </c>
      <c r="T1760" s="1" t="str">
        <f>IF(ISNA(VLOOKUP(P1760,'NEW XEQM.c'!D:D,1,0)),"--",VLOOKUP(P1760,'NEW XEQM.c'!D:G,3,0))</f>
        <v>--</v>
      </c>
      <c r="U1760" s="1"/>
      <c r="W1760" t="e">
        <f t="shared" si="260"/>
        <v>#VALUE!</v>
      </c>
    </row>
    <row r="1761" spans="1:23">
      <c r="A1761" s="16">
        <f t="shared" si="253"/>
        <v>1761</v>
      </c>
      <c r="B1761" s="15">
        <f t="shared" si="259"/>
        <v>1722</v>
      </c>
      <c r="C1761" s="18" t="s">
        <v>3518</v>
      </c>
      <c r="D1761" s="18" t="s">
        <v>7</v>
      </c>
      <c r="E1761" s="23" t="s">
        <v>1249</v>
      </c>
      <c r="F1761" s="23" t="s">
        <v>1249</v>
      </c>
      <c r="G1761" s="99">
        <v>0</v>
      </c>
      <c r="H1761" s="99">
        <v>0</v>
      </c>
      <c r="I1761" s="92" t="s">
        <v>3</v>
      </c>
      <c r="J1761" s="23" t="s">
        <v>1275</v>
      </c>
      <c r="K1761" s="24" t="s">
        <v>3528</v>
      </c>
      <c r="L1761" s="22" t="s">
        <v>4263</v>
      </c>
      <c r="M1761" s="22" t="s">
        <v>4320</v>
      </c>
      <c r="N1761" s="22" t="s">
        <v>2075</v>
      </c>
      <c r="O1761" s="22" t="s">
        <v>2955</v>
      </c>
      <c r="P1761" s="246" t="s">
        <v>1973</v>
      </c>
      <c r="Q1761" s="191"/>
      <c r="R1761" s="1"/>
      <c r="S1761" s="1" t="str">
        <f t="shared" si="251"/>
        <v/>
      </c>
      <c r="T1761" s="1" t="str">
        <f>IF(ISNA(VLOOKUP(P1761,'NEW XEQM.c'!D:D,1,0)),"--",VLOOKUP(P1761,'NEW XEQM.c'!D:G,3,0))</f>
        <v>--</v>
      </c>
      <c r="U1761" s="1"/>
      <c r="W1761" t="e">
        <f t="shared" si="260"/>
        <v>#VALUE!</v>
      </c>
    </row>
    <row r="1762" spans="1:23">
      <c r="A1762" s="16" t="str">
        <f t="shared" si="253"/>
        <v/>
      </c>
      <c r="B1762" s="15">
        <f t="shared" si="259"/>
        <v>1722.01</v>
      </c>
      <c r="C1762" s="18" t="s">
        <v>2075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2075</v>
      </c>
      <c r="O1762" s="18"/>
      <c r="P1762" s="246" t="s">
        <v>2075</v>
      </c>
      <c r="Q1762" s="191"/>
      <c r="R1762" s="1"/>
      <c r="S1762" s="1" t="str">
        <f t="shared" ref="S1762:S1825" si="261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60"/>
        <v>#VALUE!</v>
      </c>
    </row>
    <row r="1763" spans="1:23">
      <c r="A1763" s="16">
        <f t="shared" si="253"/>
        <v>1763</v>
      </c>
      <c r="B1763" s="15">
        <f t="shared" si="259"/>
        <v>1723</v>
      </c>
      <c r="C1763" s="103" t="s">
        <v>3449</v>
      </c>
      <c r="D1763" s="103" t="s">
        <v>7</v>
      </c>
      <c r="E1763" s="105" t="s">
        <v>2177</v>
      </c>
      <c r="F1763" s="105" t="s">
        <v>760</v>
      </c>
      <c r="G1763" s="113">
        <v>0</v>
      </c>
      <c r="H1763" s="113">
        <v>0</v>
      </c>
      <c r="I1763" s="105" t="s">
        <v>3</v>
      </c>
      <c r="J1763" s="114" t="s">
        <v>1276</v>
      </c>
      <c r="K1763" s="106" t="s">
        <v>3528</v>
      </c>
      <c r="L1763" s="107" t="s">
        <v>4263</v>
      </c>
      <c r="M1763" s="22" t="s">
        <v>4320</v>
      </c>
      <c r="N1763" s="22" t="s">
        <v>2075</v>
      </c>
      <c r="O1763" s="103"/>
      <c r="P1763" s="246" t="s">
        <v>3165</v>
      </c>
      <c r="Q1763" s="191"/>
      <c r="R1763" s="1"/>
      <c r="S1763" s="1" t="str">
        <f t="shared" si="261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60"/>
        <v>#VALUE!</v>
      </c>
    </row>
    <row r="1764" spans="1:23">
      <c r="A1764" s="16">
        <f t="shared" si="253"/>
        <v>1764</v>
      </c>
      <c r="B1764" s="15">
        <f t="shared" si="259"/>
        <v>1724</v>
      </c>
      <c r="C1764" s="20" t="s">
        <v>3450</v>
      </c>
      <c r="D1764" s="18" t="s">
        <v>2561</v>
      </c>
      <c r="E1764" s="23" t="s">
        <v>837</v>
      </c>
      <c r="F1764" s="23" t="s">
        <v>837</v>
      </c>
      <c r="G1764" s="28">
        <v>0</v>
      </c>
      <c r="H1764" s="28">
        <v>0</v>
      </c>
      <c r="I1764" s="23" t="s">
        <v>1</v>
      </c>
      <c r="J1764" s="23" t="s">
        <v>1275</v>
      </c>
      <c r="K1764" s="24" t="s">
        <v>3633</v>
      </c>
      <c r="L1764" s="22" t="s">
        <v>4263</v>
      </c>
      <c r="M1764" s="22" t="s">
        <v>4320</v>
      </c>
      <c r="N1764" s="22" t="s">
        <v>2075</v>
      </c>
      <c r="O1764" s="22" t="s">
        <v>838</v>
      </c>
      <c r="P1764" s="246" t="s">
        <v>941</v>
      </c>
      <c r="Q1764" s="191"/>
      <c r="R1764" s="1"/>
      <c r="S1764" s="1" t="str">
        <f t="shared" si="261"/>
        <v/>
      </c>
      <c r="T1764" s="1" t="str">
        <f>IF(ISNA(VLOOKUP(P1764,'NEW XEQM.c'!D:D,1,0)),"--",VLOOKUP(P1764,'NEW XEQM.c'!D:G,3,0))</f>
        <v>--</v>
      </c>
      <c r="U1764" s="1"/>
      <c r="W1764" t="e">
        <f t="shared" si="260"/>
        <v>#VALUE!</v>
      </c>
    </row>
    <row r="1765" spans="1:23">
      <c r="A1765" s="16">
        <f t="shared" si="253"/>
        <v>1765</v>
      </c>
      <c r="B1765" s="15">
        <f t="shared" si="259"/>
        <v>1725</v>
      </c>
      <c r="C1765" s="18" t="s">
        <v>4310</v>
      </c>
      <c r="D1765" s="103" t="s">
        <v>7</v>
      </c>
      <c r="E1765" s="23" t="s">
        <v>308</v>
      </c>
      <c r="F1765" s="23" t="s">
        <v>308</v>
      </c>
      <c r="G1765" s="28">
        <v>0</v>
      </c>
      <c r="H1765" s="28">
        <v>0</v>
      </c>
      <c r="I1765" s="23" t="s">
        <v>1</v>
      </c>
      <c r="J1765" s="23" t="s">
        <v>1275</v>
      </c>
      <c r="K1765" s="24" t="s">
        <v>3528</v>
      </c>
      <c r="L1765" s="22" t="s">
        <v>4263</v>
      </c>
      <c r="M1765" s="22" t="s">
        <v>4320</v>
      </c>
      <c r="N1765" s="22" t="s">
        <v>2075</v>
      </c>
      <c r="O1765" s="18"/>
      <c r="P1765" s="246" t="s">
        <v>1990</v>
      </c>
      <c r="Q1765" s="191"/>
      <c r="R1765" s="1"/>
      <c r="S1765" s="1" t="str">
        <f t="shared" si="261"/>
        <v/>
      </c>
      <c r="T1765" s="1" t="str">
        <f>IF(ISNA(VLOOKUP(P1765,'NEW XEQM.c'!D:D,1,0)),"--",VLOOKUP(P1765,'NEW XEQM.c'!D:G,3,0))</f>
        <v>--</v>
      </c>
      <c r="U1765" s="1"/>
      <c r="W1765" t="e">
        <f t="shared" si="260"/>
        <v>#VALUE!</v>
      </c>
    </row>
    <row r="1766" spans="1:23">
      <c r="A1766" s="16">
        <f t="shared" si="253"/>
        <v>1766</v>
      </c>
      <c r="B1766" s="15">
        <f t="shared" si="259"/>
        <v>1726</v>
      </c>
      <c r="C1766" s="54" t="s">
        <v>4111</v>
      </c>
      <c r="D1766" s="54" t="s">
        <v>7</v>
      </c>
      <c r="E1766" s="72" t="s">
        <v>4114</v>
      </c>
      <c r="F1766" s="72" t="s">
        <v>4114</v>
      </c>
      <c r="G1766" s="100">
        <v>0</v>
      </c>
      <c r="H1766" s="100">
        <v>0</v>
      </c>
      <c r="I1766" s="92" t="s">
        <v>3</v>
      </c>
      <c r="J1766" s="23" t="s">
        <v>1275</v>
      </c>
      <c r="K1766" s="24" t="s">
        <v>3632</v>
      </c>
      <c r="L1766" s="22" t="s">
        <v>4263</v>
      </c>
      <c r="M1766" s="22" t="s">
        <v>4318</v>
      </c>
      <c r="N1766" s="22" t="s">
        <v>2075</v>
      </c>
      <c r="O1766" s="11"/>
      <c r="P1766" s="246" t="s">
        <v>4051</v>
      </c>
      <c r="Q1766" s="191"/>
      <c r="R1766" s="1"/>
      <c r="S1766" s="1" t="str">
        <f t="shared" si="261"/>
        <v/>
      </c>
      <c r="T1766" s="1" t="str">
        <f>IF(ISNA(VLOOKUP(P1766,'NEW XEQM.c'!D:D,1,0)),"--",VLOOKUP(P1766,'NEW XEQM.c'!D:G,3,0))</f>
        <v>--</v>
      </c>
      <c r="U1766" s="1" t="s">
        <v>2075</v>
      </c>
      <c r="W1766" t="e">
        <f t="shared" si="260"/>
        <v>#VALUE!</v>
      </c>
    </row>
    <row r="1767" spans="1:23">
      <c r="A1767" s="16">
        <f t="shared" si="253"/>
        <v>1767</v>
      </c>
      <c r="B1767" s="15">
        <f t="shared" si="259"/>
        <v>1727</v>
      </c>
      <c r="C1767" s="54" t="s">
        <v>4112</v>
      </c>
      <c r="D1767" s="54" t="s">
        <v>7</v>
      </c>
      <c r="E1767" s="72" t="s">
        <v>4115</v>
      </c>
      <c r="F1767" s="72" t="s">
        <v>4115</v>
      </c>
      <c r="G1767" s="100">
        <v>0</v>
      </c>
      <c r="H1767" s="100">
        <v>0</v>
      </c>
      <c r="I1767" s="92" t="s">
        <v>3</v>
      </c>
      <c r="J1767" s="23" t="s">
        <v>1275</v>
      </c>
      <c r="K1767" s="24" t="s">
        <v>3632</v>
      </c>
      <c r="L1767" s="22" t="s">
        <v>4263</v>
      </c>
      <c r="M1767" s="22" t="s">
        <v>4318</v>
      </c>
      <c r="N1767" s="22" t="s">
        <v>2075</v>
      </c>
      <c r="O1767" s="11"/>
      <c r="P1767" s="246" t="s">
        <v>4052</v>
      </c>
      <c r="Q1767" s="191"/>
      <c r="R1767" s="1"/>
      <c r="S1767" s="1" t="str">
        <f t="shared" si="261"/>
        <v/>
      </c>
      <c r="T1767" s="1" t="str">
        <f>IF(ISNA(VLOOKUP(P1767,'NEW XEQM.c'!D:D,1,0)),"--",VLOOKUP(P1767,'NEW XEQM.c'!D:G,3,0))</f>
        <v>--</v>
      </c>
      <c r="U1767" s="1" t="s">
        <v>2075</v>
      </c>
      <c r="W1767" t="e">
        <f t="shared" si="260"/>
        <v>#VALUE!</v>
      </c>
    </row>
    <row r="1768" spans="1:23">
      <c r="A1768" s="16">
        <f t="shared" si="253"/>
        <v>1768</v>
      </c>
      <c r="B1768" s="15">
        <f t="shared" si="259"/>
        <v>1728</v>
      </c>
      <c r="C1768" s="54" t="s">
        <v>4113</v>
      </c>
      <c r="D1768" s="54" t="s">
        <v>7</v>
      </c>
      <c r="E1768" s="72" t="s">
        <v>4116</v>
      </c>
      <c r="F1768" s="72" t="s">
        <v>4116</v>
      </c>
      <c r="G1768" s="100">
        <v>0</v>
      </c>
      <c r="H1768" s="100">
        <v>0</v>
      </c>
      <c r="I1768" s="92" t="s">
        <v>3</v>
      </c>
      <c r="J1768" s="23" t="s">
        <v>1275</v>
      </c>
      <c r="K1768" s="24" t="s">
        <v>3632</v>
      </c>
      <c r="L1768" s="22" t="s">
        <v>4263</v>
      </c>
      <c r="M1768" s="22" t="s">
        <v>4318</v>
      </c>
      <c r="N1768" s="22" t="s">
        <v>2075</v>
      </c>
      <c r="O1768" s="11"/>
      <c r="P1768" s="246" t="s">
        <v>4053</v>
      </c>
      <c r="Q1768" s="191"/>
      <c r="R1768" s="1"/>
      <c r="S1768" s="1" t="str">
        <f t="shared" si="261"/>
        <v/>
      </c>
      <c r="T1768" s="1" t="str">
        <f>IF(ISNA(VLOOKUP(P1768,'NEW XEQM.c'!D:D,1,0)),"--",VLOOKUP(P1768,'NEW XEQM.c'!D:G,3,0))</f>
        <v>--</v>
      </c>
      <c r="U1768" s="1" t="s">
        <v>2075</v>
      </c>
      <c r="W1768" t="str">
        <f t="shared" si="260"/>
        <v>STD_PI (n,m)</v>
      </c>
    </row>
    <row r="1769" spans="1:23">
      <c r="A1769" s="16">
        <f t="shared" si="253"/>
        <v>1769</v>
      </c>
      <c r="B1769" s="15">
        <f t="shared" si="259"/>
        <v>1729</v>
      </c>
      <c r="C1769" s="18" t="s">
        <v>3259</v>
      </c>
      <c r="D1769" s="18" t="s">
        <v>2188</v>
      </c>
      <c r="E1769" s="23" t="s">
        <v>842</v>
      </c>
      <c r="F1769" s="23" t="s">
        <v>842</v>
      </c>
      <c r="G1769" s="28">
        <v>0</v>
      </c>
      <c r="H1769" s="28">
        <v>0</v>
      </c>
      <c r="I1769" s="23" t="s">
        <v>1</v>
      </c>
      <c r="J1769" s="23" t="s">
        <v>1275</v>
      </c>
      <c r="K1769" s="24" t="s">
        <v>3528</v>
      </c>
      <c r="L1769" s="22" t="s">
        <v>4263</v>
      </c>
      <c r="M1769" s="22" t="s">
        <v>4320</v>
      </c>
      <c r="N1769" s="22" t="s">
        <v>2075</v>
      </c>
      <c r="O1769" s="22"/>
      <c r="P1769" s="246" t="s">
        <v>2963</v>
      </c>
      <c r="Q1769" s="191"/>
      <c r="R1769" s="1"/>
      <c r="S1769" s="1" t="str">
        <f t="shared" si="261"/>
        <v/>
      </c>
      <c r="T1769" s="1" t="str">
        <f>IF(ISNA(VLOOKUP(P1769,'NEW XEQM.c'!D:D,1,0)),"--",VLOOKUP(P1769,'NEW XEQM.c'!D:G,3,0))</f>
        <v>--</v>
      </c>
      <c r="U1769" s="1"/>
      <c r="W1769" t="e">
        <f t="shared" si="260"/>
        <v>#VALUE!</v>
      </c>
    </row>
    <row r="1770" spans="1:23">
      <c r="A1770" s="16">
        <f t="shared" si="253"/>
        <v>1770</v>
      </c>
      <c r="B1770" s="15">
        <f t="shared" si="259"/>
        <v>1730</v>
      </c>
      <c r="C1770" s="18" t="s">
        <v>3451</v>
      </c>
      <c r="D1770" s="18" t="s">
        <v>7</v>
      </c>
      <c r="E1770" s="23" t="s">
        <v>843</v>
      </c>
      <c r="F1770" s="23" t="s">
        <v>843</v>
      </c>
      <c r="G1770" s="28">
        <v>0</v>
      </c>
      <c r="H1770" s="28">
        <v>0</v>
      </c>
      <c r="I1770" s="23" t="s">
        <v>1</v>
      </c>
      <c r="J1770" s="23" t="s">
        <v>1275</v>
      </c>
      <c r="K1770" s="24" t="s">
        <v>3528</v>
      </c>
      <c r="L1770" s="22" t="s">
        <v>4263</v>
      </c>
      <c r="M1770" s="22" t="s">
        <v>4320</v>
      </c>
      <c r="N1770" s="22" t="s">
        <v>2075</v>
      </c>
      <c r="O1770" s="22"/>
      <c r="P1770" s="246" t="s">
        <v>2964</v>
      </c>
      <c r="Q1770" s="191"/>
      <c r="R1770" s="1"/>
      <c r="S1770" s="1" t="str">
        <f t="shared" si="261"/>
        <v/>
      </c>
      <c r="T1770" s="1" t="str">
        <f>IF(ISNA(VLOOKUP(P1770,'NEW XEQM.c'!D:D,1,0)),"--",VLOOKUP(P1770,'NEW XEQM.c'!D:G,3,0))</f>
        <v>--</v>
      </c>
      <c r="U1770" s="1"/>
      <c r="W1770" t="e">
        <f t="shared" si="260"/>
        <v>#VALUE!</v>
      </c>
    </row>
    <row r="1771" spans="1:23">
      <c r="A1771" s="16">
        <f t="shared" si="253"/>
        <v>1771</v>
      </c>
      <c r="B1771" s="15">
        <f t="shared" si="259"/>
        <v>1731</v>
      </c>
      <c r="C1771" s="20" t="s">
        <v>4385</v>
      </c>
      <c r="D1771" s="18" t="s">
        <v>7</v>
      </c>
      <c r="E1771" s="23" t="s">
        <v>474</v>
      </c>
      <c r="F1771" s="23" t="s">
        <v>454</v>
      </c>
      <c r="G1771" s="28">
        <v>0</v>
      </c>
      <c r="H1771" s="28">
        <v>0</v>
      </c>
      <c r="I1771" s="23" t="s">
        <v>1</v>
      </c>
      <c r="J1771" s="23" t="s">
        <v>1275</v>
      </c>
      <c r="K1771" s="24" t="s">
        <v>3528</v>
      </c>
      <c r="L1771" s="22" t="s">
        <v>4263</v>
      </c>
      <c r="M1771" s="22" t="s">
        <v>4320</v>
      </c>
      <c r="N1771" s="22" t="s">
        <v>2075</v>
      </c>
      <c r="O1771" s="18"/>
      <c r="P1771" s="246" t="s">
        <v>3166</v>
      </c>
      <c r="Q1771" s="191"/>
      <c r="R1771" s="1"/>
      <c r="S1771" s="1" t="str">
        <f t="shared" si="261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60"/>
        <v>#VALUE!</v>
      </c>
    </row>
    <row r="1772" spans="1:23">
      <c r="A1772" s="16">
        <f t="shared" si="253"/>
        <v>1772</v>
      </c>
      <c r="B1772" s="15">
        <f t="shared" si="259"/>
        <v>1732</v>
      </c>
      <c r="C1772" s="18" t="s">
        <v>4384</v>
      </c>
      <c r="D1772" s="18" t="s">
        <v>7</v>
      </c>
      <c r="E1772" s="23" t="s">
        <v>474</v>
      </c>
      <c r="F1772" s="23" t="s">
        <v>455</v>
      </c>
      <c r="G1772" s="28">
        <v>0</v>
      </c>
      <c r="H1772" s="28">
        <v>0</v>
      </c>
      <c r="I1772" s="23" t="s">
        <v>1</v>
      </c>
      <c r="J1772" s="23" t="s">
        <v>1275</v>
      </c>
      <c r="K1772" s="24" t="s">
        <v>3528</v>
      </c>
      <c r="L1772" s="22" t="s">
        <v>4263</v>
      </c>
      <c r="M1772" s="22" t="s">
        <v>4320</v>
      </c>
      <c r="N1772" s="22" t="s">
        <v>2075</v>
      </c>
      <c r="O1772" s="22"/>
      <c r="P1772" s="246" t="s">
        <v>3167</v>
      </c>
      <c r="Q1772" s="191"/>
      <c r="R1772" s="1"/>
      <c r="S1772" s="1" t="str">
        <f t="shared" si="261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60"/>
        <v>#VALUE!</v>
      </c>
    </row>
    <row r="1773" spans="1:23">
      <c r="A1773" s="16">
        <f t="shared" si="253"/>
        <v>1773</v>
      </c>
      <c r="B1773" s="15">
        <f t="shared" si="259"/>
        <v>1733</v>
      </c>
      <c r="C1773" s="18" t="s">
        <v>3452</v>
      </c>
      <c r="D1773" s="18" t="s">
        <v>7</v>
      </c>
      <c r="E1773" s="23" t="s">
        <v>2172</v>
      </c>
      <c r="F1773" s="23" t="s">
        <v>751</v>
      </c>
      <c r="G1773" s="28">
        <v>0</v>
      </c>
      <c r="H1773" s="28">
        <v>0</v>
      </c>
      <c r="I1773" s="23" t="s">
        <v>1</v>
      </c>
      <c r="J1773" s="23" t="s">
        <v>1275</v>
      </c>
      <c r="K1773" s="24" t="s">
        <v>3528</v>
      </c>
      <c r="L1773" s="22" t="s">
        <v>4263</v>
      </c>
      <c r="M1773" s="22" t="s">
        <v>4320</v>
      </c>
      <c r="N1773" s="22" t="s">
        <v>2075</v>
      </c>
      <c r="O1773" s="22"/>
      <c r="P1773" s="246" t="s">
        <v>3168</v>
      </c>
      <c r="Q1773" s="191"/>
      <c r="R1773" s="1"/>
      <c r="S1773" s="1" t="str">
        <f t="shared" si="261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60"/>
        <v>#VALUE!</v>
      </c>
    </row>
    <row r="1774" spans="1:23">
      <c r="A1774" s="16">
        <f t="shared" si="253"/>
        <v>1774</v>
      </c>
      <c r="B1774" s="15">
        <f t="shared" si="259"/>
        <v>1734</v>
      </c>
      <c r="C1774" s="18" t="s">
        <v>4311</v>
      </c>
      <c r="D1774" s="18" t="s">
        <v>7</v>
      </c>
      <c r="E1774" s="23" t="s">
        <v>2179</v>
      </c>
      <c r="F1774" s="23" t="s">
        <v>845</v>
      </c>
      <c r="G1774" s="28">
        <v>0</v>
      </c>
      <c r="H1774" s="28">
        <v>0</v>
      </c>
      <c r="I1774" s="23" t="s">
        <v>1</v>
      </c>
      <c r="J1774" s="23" t="s">
        <v>1275</v>
      </c>
      <c r="K1774" s="24" t="s">
        <v>3528</v>
      </c>
      <c r="L1774" s="22" t="s">
        <v>4263</v>
      </c>
      <c r="M1774" s="22" t="s">
        <v>4320</v>
      </c>
      <c r="N1774" s="22" t="s">
        <v>2075</v>
      </c>
      <c r="O1774" s="22"/>
      <c r="P1774" s="246" t="s">
        <v>3169</v>
      </c>
      <c r="Q1774" s="191"/>
      <c r="R1774" s="1"/>
      <c r="S1774" s="1" t="str">
        <f t="shared" si="261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60"/>
        <v>#VALUE!</v>
      </c>
    </row>
    <row r="1775" spans="1:23">
      <c r="A1775" s="16">
        <f t="shared" si="253"/>
        <v>1775</v>
      </c>
      <c r="B1775" s="15">
        <f t="shared" si="259"/>
        <v>1735</v>
      </c>
      <c r="C1775" s="18" t="s">
        <v>3453</v>
      </c>
      <c r="D1775" s="18" t="s">
        <v>7</v>
      </c>
      <c r="E1775" s="23" t="s">
        <v>2173</v>
      </c>
      <c r="F1775" s="23" t="s">
        <v>753</v>
      </c>
      <c r="G1775" s="28">
        <v>0</v>
      </c>
      <c r="H1775" s="28">
        <v>0</v>
      </c>
      <c r="I1775" s="23" t="s">
        <v>1</v>
      </c>
      <c r="J1775" s="23" t="s">
        <v>1275</v>
      </c>
      <c r="K1775" s="24" t="s">
        <v>3528</v>
      </c>
      <c r="L1775" s="22" t="s">
        <v>4263</v>
      </c>
      <c r="M1775" s="22" t="s">
        <v>4320</v>
      </c>
      <c r="N1775" s="22" t="s">
        <v>2075</v>
      </c>
      <c r="O1775" s="22"/>
      <c r="P1775" s="246" t="s">
        <v>3170</v>
      </c>
      <c r="Q1775" s="191"/>
      <c r="R1775" s="1"/>
      <c r="S1775" s="1" t="str">
        <f t="shared" si="261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60"/>
        <v>#VALUE!</v>
      </c>
    </row>
    <row r="1776" spans="1:23">
      <c r="A1776" s="16">
        <f t="shared" si="253"/>
        <v>1776</v>
      </c>
      <c r="B1776" s="15">
        <f t="shared" si="259"/>
        <v>1736</v>
      </c>
      <c r="C1776" s="18" t="s">
        <v>4312</v>
      </c>
      <c r="D1776" s="18" t="s">
        <v>7</v>
      </c>
      <c r="E1776" s="23" t="s">
        <v>2180</v>
      </c>
      <c r="F1776" s="23" t="s">
        <v>846</v>
      </c>
      <c r="G1776" s="28">
        <v>0</v>
      </c>
      <c r="H1776" s="28">
        <v>0</v>
      </c>
      <c r="I1776" s="23" t="s">
        <v>1</v>
      </c>
      <c r="J1776" s="23" t="s">
        <v>1275</v>
      </c>
      <c r="K1776" s="24" t="s">
        <v>3528</v>
      </c>
      <c r="L1776" s="22" t="s">
        <v>4263</v>
      </c>
      <c r="M1776" s="192" t="s">
        <v>4320</v>
      </c>
      <c r="N1776" s="22" t="s">
        <v>2075</v>
      </c>
      <c r="O1776" s="22"/>
      <c r="P1776" s="246" t="s">
        <v>3171</v>
      </c>
      <c r="Q1776" s="191"/>
      <c r="R1776" s="1"/>
      <c r="S1776" s="1" t="str">
        <f t="shared" si="261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60"/>
        <v>#VALUE!</v>
      </c>
    </row>
    <row r="1777" spans="1:23">
      <c r="A1777" s="16">
        <f t="shared" si="253"/>
        <v>1777</v>
      </c>
      <c r="B1777" s="15">
        <f t="shared" si="259"/>
        <v>1737</v>
      </c>
      <c r="C1777" s="18" t="s">
        <v>3454</v>
      </c>
      <c r="D1777" s="18" t="s">
        <v>7</v>
      </c>
      <c r="E1777" s="23" t="s">
        <v>847</v>
      </c>
      <c r="F1777" s="23" t="s">
        <v>847</v>
      </c>
      <c r="G1777" s="28">
        <v>0</v>
      </c>
      <c r="H1777" s="28">
        <v>0</v>
      </c>
      <c r="I1777" s="23" t="s">
        <v>1</v>
      </c>
      <c r="J1777" s="23" t="s">
        <v>1275</v>
      </c>
      <c r="K1777" s="24" t="s">
        <v>3528</v>
      </c>
      <c r="L1777" s="22" t="s">
        <v>4263</v>
      </c>
      <c r="M1777" s="22" t="s">
        <v>4320</v>
      </c>
      <c r="N1777" s="22" t="s">
        <v>2075</v>
      </c>
      <c r="O1777" s="22"/>
      <c r="P1777" s="246" t="s">
        <v>3172</v>
      </c>
      <c r="Q1777" s="191"/>
      <c r="R1777" s="1"/>
      <c r="S1777" s="1" t="str">
        <f t="shared" si="261"/>
        <v/>
      </c>
      <c r="T1777" s="1" t="str">
        <f>IF(ISNA(VLOOKUP(P1777,'NEW XEQM.c'!D:D,1,0)),"--",VLOOKUP(P1777,'NEW XEQM.c'!D:G,3,0))</f>
        <v>EXIT</v>
      </c>
      <c r="U1777" s="1"/>
      <c r="W1777" t="e">
        <f t="shared" si="260"/>
        <v>#VALUE!</v>
      </c>
    </row>
    <row r="1778" spans="1:23">
      <c r="A1778" s="16">
        <f t="shared" si="253"/>
        <v>1778</v>
      </c>
      <c r="B1778" s="15">
        <f t="shared" si="259"/>
        <v>1738</v>
      </c>
      <c r="C1778" s="18" t="s">
        <v>3455</v>
      </c>
      <c r="D1778" s="26" t="s">
        <v>2561</v>
      </c>
      <c r="E1778" s="23" t="s">
        <v>2174</v>
      </c>
      <c r="F1778" s="23" t="s">
        <v>750</v>
      </c>
      <c r="G1778" s="28">
        <v>0</v>
      </c>
      <c r="H1778" s="28">
        <v>0</v>
      </c>
      <c r="I1778" s="23" t="s">
        <v>1</v>
      </c>
      <c r="J1778" s="23" t="s">
        <v>1276</v>
      </c>
      <c r="K1778" s="24" t="s">
        <v>3528</v>
      </c>
      <c r="L1778" s="22" t="s">
        <v>4263</v>
      </c>
      <c r="M1778" s="22" t="s">
        <v>4320</v>
      </c>
      <c r="N1778" s="22" t="s">
        <v>2075</v>
      </c>
      <c r="O1778" s="22"/>
      <c r="P1778" s="246" t="s">
        <v>3173</v>
      </c>
      <c r="Q1778" s="191"/>
      <c r="R1778" s="1"/>
      <c r="S1778" s="1" t="str">
        <f t="shared" si="261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60"/>
        <v>#VALUE!</v>
      </c>
    </row>
    <row r="1779" spans="1:23">
      <c r="A1779" s="16">
        <f t="shared" si="253"/>
        <v>1779</v>
      </c>
      <c r="B1779" s="15">
        <f t="shared" si="259"/>
        <v>1739</v>
      </c>
      <c r="C1779" s="54" t="s">
        <v>3514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1275</v>
      </c>
      <c r="K1779" s="24" t="s">
        <v>3632</v>
      </c>
      <c r="L1779" s="11" t="s">
        <v>4263</v>
      </c>
      <c r="M1779" s="11" t="s">
        <v>4320</v>
      </c>
      <c r="N1779" s="22" t="s">
        <v>2075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61"/>
        <v/>
      </c>
      <c r="T1779" s="1" t="str">
        <f>IF(ISNA(VLOOKUP(P1779,'NEW XEQM.c'!D:D,1,0)),"--",VLOOKUP(P1779,'NEW XEQM.c'!D:G,3,0))</f>
        <v>--</v>
      </c>
      <c r="U1779" s="1" t="s">
        <v>2075</v>
      </c>
      <c r="W1779" t="e">
        <f t="shared" si="260"/>
        <v>#VALUE!</v>
      </c>
    </row>
    <row r="1780" spans="1:23">
      <c r="A1780" s="16">
        <f t="shared" si="253"/>
        <v>1780</v>
      </c>
      <c r="B1780" s="15">
        <f t="shared" si="259"/>
        <v>1740</v>
      </c>
      <c r="C1780" s="18" t="s">
        <v>3456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1275</v>
      </c>
      <c r="K1780" s="24" t="s">
        <v>3632</v>
      </c>
      <c r="L1780" s="22" t="s">
        <v>4263</v>
      </c>
      <c r="M1780" s="192" t="s">
        <v>4318</v>
      </c>
      <c r="N1780" s="22" t="s">
        <v>2075</v>
      </c>
      <c r="O1780" s="22"/>
      <c r="P1780" s="246" t="s">
        <v>942</v>
      </c>
      <c r="Q1780" s="191"/>
      <c r="R1780" s="1"/>
      <c r="S1780" s="1" t="str">
        <f t="shared" si="261"/>
        <v/>
      </c>
      <c r="T1780" s="1" t="str">
        <f>IF(ISNA(VLOOKUP(P1780,'NEW XEQM.c'!D:D,1,0)),"--",VLOOKUP(P1780,'NEW XEQM.c'!D:G,3,0))</f>
        <v>ALPHA</v>
      </c>
      <c r="U1780" s="1" t="s">
        <v>2075</v>
      </c>
      <c r="W1780" t="str">
        <f t="shared" si="260"/>
        <v/>
      </c>
    </row>
    <row r="1781" spans="1:23">
      <c r="A1781" s="16">
        <f t="shared" si="253"/>
        <v>1781</v>
      </c>
      <c r="B1781" s="15">
        <f t="shared" si="259"/>
        <v>1741</v>
      </c>
      <c r="C1781" s="18" t="s">
        <v>3457</v>
      </c>
      <c r="D1781" s="38" t="s">
        <v>7</v>
      </c>
      <c r="E1781" s="23" t="s">
        <v>399</v>
      </c>
      <c r="F1781" s="23" t="s">
        <v>399</v>
      </c>
      <c r="G1781" s="28">
        <v>0</v>
      </c>
      <c r="H1781" s="28">
        <v>0</v>
      </c>
      <c r="I1781" s="61" t="s">
        <v>1</v>
      </c>
      <c r="J1781" s="23" t="s">
        <v>1275</v>
      </c>
      <c r="K1781" s="24" t="s">
        <v>3528</v>
      </c>
      <c r="L1781" s="22" t="s">
        <v>4263</v>
      </c>
      <c r="M1781" s="22" t="s">
        <v>4318</v>
      </c>
      <c r="N1781" s="22" t="s">
        <v>4893</v>
      </c>
      <c r="O1781" s="22"/>
      <c r="P1781" s="246" t="s">
        <v>3174</v>
      </c>
      <c r="Q1781" s="191"/>
      <c r="R1781" s="1"/>
      <c r="S1781" s="1" t="str">
        <f t="shared" si="261"/>
        <v/>
      </c>
      <c r="T1781" s="1" t="str">
        <f>IF(ISNA(VLOOKUP(P1781,'NEW XEQM.c'!D:D,1,0)),"--",VLOOKUP(P1781,'NEW XEQM.c'!D:G,3,0))</f>
        <v>DOTD</v>
      </c>
      <c r="U1781" s="1"/>
      <c r="W1781" t="e">
        <f t="shared" si="260"/>
        <v>#VALUE!</v>
      </c>
    </row>
    <row r="1782" spans="1:23">
      <c r="A1782" s="16">
        <f t="shared" si="253"/>
        <v>1782</v>
      </c>
      <c r="B1782" s="15">
        <f t="shared" si="259"/>
        <v>1742</v>
      </c>
      <c r="C1782" s="18" t="s">
        <v>3458</v>
      </c>
      <c r="D1782" s="18" t="s">
        <v>2561</v>
      </c>
      <c r="E1782" s="23" t="s">
        <v>851</v>
      </c>
      <c r="F1782" s="23" t="s">
        <v>851</v>
      </c>
      <c r="G1782" s="28">
        <v>0</v>
      </c>
      <c r="H1782" s="28">
        <v>0</v>
      </c>
      <c r="I1782" s="92" t="s">
        <v>3</v>
      </c>
      <c r="J1782" s="23" t="s">
        <v>1275</v>
      </c>
      <c r="K1782" s="24" t="s">
        <v>3632</v>
      </c>
      <c r="L1782" s="22" t="s">
        <v>4263</v>
      </c>
      <c r="M1782" s="22" t="s">
        <v>4318</v>
      </c>
      <c r="N1782" s="22" t="s">
        <v>2075</v>
      </c>
      <c r="O1782" s="18"/>
      <c r="P1782" s="246" t="s">
        <v>1994</v>
      </c>
      <c r="Q1782" s="191"/>
      <c r="R1782" s="1"/>
      <c r="S1782" s="1" t="str">
        <f t="shared" si="261"/>
        <v/>
      </c>
      <c r="T1782" s="1" t="str">
        <f>IF(ISNA(VLOOKUP(P1782,'NEW XEQM.c'!D:D,1,0)),"--",VLOOKUP(P1782,'NEW XEQM.c'!D:G,3,0))</f>
        <v>--</v>
      </c>
      <c r="U1782" s="1" t="s">
        <v>2075</v>
      </c>
      <c r="W1782" t="e">
        <f t="shared" si="260"/>
        <v>#VALUE!</v>
      </c>
    </row>
    <row r="1783" spans="1:23">
      <c r="A1783" s="16">
        <f t="shared" si="253"/>
        <v>1783</v>
      </c>
      <c r="B1783" s="15">
        <f t="shared" si="259"/>
        <v>1743</v>
      </c>
      <c r="C1783" s="18" t="s">
        <v>3519</v>
      </c>
      <c r="D1783" s="84" t="s">
        <v>4117</v>
      </c>
      <c r="E1783" s="23" t="s">
        <v>852</v>
      </c>
      <c r="F1783" s="23" t="s">
        <v>852</v>
      </c>
      <c r="G1783" s="28">
        <v>0</v>
      </c>
      <c r="H1783" s="28">
        <v>0</v>
      </c>
      <c r="I1783" s="92" t="s">
        <v>3</v>
      </c>
      <c r="J1783" s="23" t="s">
        <v>1275</v>
      </c>
      <c r="K1783" s="24" t="s">
        <v>3528</v>
      </c>
      <c r="L1783" s="22" t="s">
        <v>4263</v>
      </c>
      <c r="M1783" s="22" t="s">
        <v>4320</v>
      </c>
      <c r="N1783" s="22" t="s">
        <v>2075</v>
      </c>
      <c r="O1783" s="22"/>
      <c r="P1783" s="246" t="s">
        <v>1995</v>
      </c>
      <c r="Q1783" s="191"/>
      <c r="R1783" s="1"/>
      <c r="S1783" s="1" t="str">
        <f t="shared" si="261"/>
        <v/>
      </c>
      <c r="T1783" s="1" t="str">
        <f>IF(ISNA(VLOOKUP(P1783,'NEW XEQM.c'!D:D,1,0)),"--",VLOOKUP(P1783,'NEW XEQM.c'!D:G,3,0))</f>
        <v>--</v>
      </c>
      <c r="U1783" s="1" t="s">
        <v>2075</v>
      </c>
      <c r="W1783" t="e">
        <f t="shared" si="260"/>
        <v>#VALUE!</v>
      </c>
    </row>
    <row r="1784" spans="1:23">
      <c r="A1784" s="1">
        <f t="shared" si="253"/>
        <v>1784</v>
      </c>
      <c r="B1784" s="15">
        <f t="shared" si="259"/>
        <v>1744</v>
      </c>
      <c r="C1784" s="59" t="s">
        <v>3514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1275</v>
      </c>
      <c r="K1784" s="61" t="s">
        <v>3528</v>
      </c>
      <c r="L1784" t="s">
        <v>4263</v>
      </c>
      <c r="M1784" t="s">
        <v>4320</v>
      </c>
      <c r="N1784" t="s">
        <v>2075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61"/>
        <v/>
      </c>
      <c r="T1784" s="1" t="str">
        <f>IF(ISNA(VLOOKUP(P1784,'NEW XEQM.c'!D:D,1,0)),"--",VLOOKUP(P1784,'NEW XEQM.c'!D:G,3,0))</f>
        <v>--</v>
      </c>
      <c r="U1784" s="1" t="s">
        <v>2075</v>
      </c>
      <c r="W1784" t="e">
        <f t="shared" si="260"/>
        <v>#VALUE!</v>
      </c>
    </row>
    <row r="1785" spans="1:23">
      <c r="A1785" s="16">
        <f t="shared" si="253"/>
        <v>1785</v>
      </c>
      <c r="B1785" s="15">
        <f t="shared" si="259"/>
        <v>1745</v>
      </c>
      <c r="C1785" s="18" t="s">
        <v>4118</v>
      </c>
      <c r="D1785" s="18" t="s">
        <v>7</v>
      </c>
      <c r="E1785" s="23" t="s">
        <v>1251</v>
      </c>
      <c r="F1785" s="23" t="s">
        <v>1251</v>
      </c>
      <c r="G1785" s="28">
        <v>0</v>
      </c>
      <c r="H1785" s="28">
        <v>0</v>
      </c>
      <c r="I1785" s="92" t="s">
        <v>3</v>
      </c>
      <c r="J1785" s="23" t="s">
        <v>1275</v>
      </c>
      <c r="K1785" s="24" t="s">
        <v>3632</v>
      </c>
      <c r="L1785" s="22" t="s">
        <v>4263</v>
      </c>
      <c r="M1785" s="22" t="s">
        <v>4318</v>
      </c>
      <c r="N1785" s="22" t="s">
        <v>2075</v>
      </c>
      <c r="O1785" s="22"/>
      <c r="P1785" s="246" t="s">
        <v>1996</v>
      </c>
      <c r="Q1785" s="191"/>
      <c r="R1785" s="1"/>
      <c r="S1785" s="1" t="str">
        <f t="shared" si="261"/>
        <v/>
      </c>
      <c r="T1785" s="1" t="str">
        <f>IF(ISNA(VLOOKUP(P1785,'NEW XEQM.c'!D:D,1,0)),"--",VLOOKUP(P1785,'NEW XEQM.c'!D:G,3,0))</f>
        <v>--</v>
      </c>
      <c r="U1785" s="1" t="s">
        <v>2075</v>
      </c>
      <c r="W1785" t="str">
        <f t="shared" si="260"/>
        <v>V STD_MEASURED_ANGLE</v>
      </c>
    </row>
    <row r="1786" spans="1:23">
      <c r="A1786" s="16">
        <f t="shared" si="253"/>
        <v>1786</v>
      </c>
      <c r="B1786" s="15">
        <f t="shared" si="259"/>
        <v>1746</v>
      </c>
      <c r="C1786" s="18" t="s">
        <v>3459</v>
      </c>
      <c r="D1786" s="18" t="s">
        <v>7</v>
      </c>
      <c r="E1786" s="23" t="s">
        <v>1252</v>
      </c>
      <c r="F1786" s="23" t="s">
        <v>1252</v>
      </c>
      <c r="G1786" s="28">
        <v>0</v>
      </c>
      <c r="H1786" s="28">
        <v>0</v>
      </c>
      <c r="I1786" s="92" t="s">
        <v>3</v>
      </c>
      <c r="J1786" s="23" t="s">
        <v>1275</v>
      </c>
      <c r="K1786" s="24" t="s">
        <v>3632</v>
      </c>
      <c r="L1786" s="22" t="s">
        <v>4263</v>
      </c>
      <c r="M1786" s="22" t="s">
        <v>4318</v>
      </c>
      <c r="N1786" s="22" t="s">
        <v>2075</v>
      </c>
      <c r="O1786" s="22"/>
      <c r="P1786" s="246" t="s">
        <v>2001</v>
      </c>
      <c r="Q1786" s="191"/>
      <c r="R1786" s="1"/>
      <c r="S1786" s="1" t="str">
        <f t="shared" si="261"/>
        <v/>
      </c>
      <c r="T1786" s="1" t="str">
        <f>IF(ISNA(VLOOKUP(P1786,'NEW XEQM.c'!D:D,1,0)),"--",VLOOKUP(P1786,'NEW XEQM.c'!D:G,3,0))</f>
        <v>--</v>
      </c>
      <c r="U1786" s="1" t="s">
        <v>2445</v>
      </c>
      <c r="W1786" t="str">
        <f t="shared" si="260"/>
        <v>STD_x_BAR STD_SUB_H</v>
      </c>
    </row>
    <row r="1787" spans="1:23">
      <c r="A1787" s="16">
        <f t="shared" si="253"/>
        <v>1787</v>
      </c>
      <c r="B1787" s="15">
        <f t="shared" si="259"/>
        <v>1747</v>
      </c>
      <c r="C1787" s="18" t="s">
        <v>3460</v>
      </c>
      <c r="D1787" s="18" t="s">
        <v>7</v>
      </c>
      <c r="E1787" s="23" t="s">
        <v>1253</v>
      </c>
      <c r="F1787" s="23" t="s">
        <v>1253</v>
      </c>
      <c r="G1787" s="28">
        <v>0</v>
      </c>
      <c r="H1787" s="28">
        <v>0</v>
      </c>
      <c r="I1787" s="92" t="s">
        <v>3</v>
      </c>
      <c r="J1787" s="23" t="s">
        <v>1275</v>
      </c>
      <c r="K1787" s="24" t="s">
        <v>3632</v>
      </c>
      <c r="L1787" s="22" t="s">
        <v>4263</v>
      </c>
      <c r="M1787" s="22" t="s">
        <v>4318</v>
      </c>
      <c r="N1787" s="22" t="s">
        <v>2075</v>
      </c>
      <c r="O1787" s="22"/>
      <c r="P1787" s="246" t="s">
        <v>2002</v>
      </c>
      <c r="Q1787" s="191"/>
      <c r="R1787" s="1"/>
      <c r="S1787" s="1" t="str">
        <f t="shared" si="261"/>
        <v/>
      </c>
      <c r="T1787" s="1" t="str">
        <f>IF(ISNA(VLOOKUP(P1787,'NEW XEQM.c'!D:D,1,0)),"--",VLOOKUP(P1787,'NEW XEQM.c'!D:G,3,0))</f>
        <v>--</v>
      </c>
      <c r="U1787" s="1" t="s">
        <v>2445</v>
      </c>
      <c r="W1787" t="str">
        <f t="shared" si="260"/>
        <v>STD_x_BAR STD_SUB_R STD_SUB_M STD_SUB_S</v>
      </c>
    </row>
    <row r="1788" spans="1:23">
      <c r="A1788" s="16">
        <f t="shared" si="253"/>
        <v>1788</v>
      </c>
      <c r="B1788" s="15">
        <f t="shared" si="259"/>
        <v>1748</v>
      </c>
      <c r="C1788" s="18" t="s">
        <v>3228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1275</v>
      </c>
      <c r="K1788" s="24" t="s">
        <v>3632</v>
      </c>
      <c r="L1788" s="22" t="s">
        <v>4264</v>
      </c>
      <c r="M1788" s="22" t="s">
        <v>4318</v>
      </c>
      <c r="N1788" s="22" t="s">
        <v>4890</v>
      </c>
      <c r="O1788" s="22"/>
      <c r="P1788" s="249" t="s">
        <v>2014</v>
      </c>
      <c r="Q1788" s="191"/>
      <c r="R1788" s="1"/>
      <c r="S1788" s="1" t="str">
        <f t="shared" si="261"/>
        <v/>
      </c>
      <c r="T1788" s="1" t="str">
        <f>IF(ISNA(VLOOKUP(P1788,'NEW XEQM.c'!D:D,1,0)),"--",VLOOKUP(P1788,'NEW XEQM.c'!D:G,3,0))</f>
        <v>--</v>
      </c>
      <c r="U1788" s="1" t="s">
        <v>2075</v>
      </c>
      <c r="W1788" t="e">
        <f t="shared" si="260"/>
        <v>#VALUE!</v>
      </c>
    </row>
    <row r="1789" spans="1:23">
      <c r="A1789" s="16">
        <f t="shared" ref="A1789:A1852" si="262">IF(B1789=INT(B1789),ROW(),"")</f>
        <v>1789</v>
      </c>
      <c r="B1789" s="15">
        <f t="shared" si="259"/>
        <v>1749</v>
      </c>
      <c r="C1789" s="18" t="s">
        <v>3230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1275</v>
      </c>
      <c r="K1789" s="24" t="s">
        <v>3632</v>
      </c>
      <c r="L1789" s="22" t="s">
        <v>4264</v>
      </c>
      <c r="M1789" s="22" t="s">
        <v>4318</v>
      </c>
      <c r="N1789" s="22" t="s">
        <v>4890</v>
      </c>
      <c r="O1789" s="22"/>
      <c r="P1789" s="249" t="s">
        <v>2015</v>
      </c>
      <c r="Q1789" s="191"/>
      <c r="R1789" s="1"/>
      <c r="S1789" s="1" t="str">
        <f t="shared" si="261"/>
        <v/>
      </c>
      <c r="T1789" s="1" t="str">
        <f>IF(ISNA(VLOOKUP(P1789,'NEW XEQM.c'!D:D,1,0)),"--",VLOOKUP(P1789,'NEW XEQM.c'!D:G,3,0))</f>
        <v>--</v>
      </c>
      <c r="U1789" s="1" t="s">
        <v>2075</v>
      </c>
      <c r="W1789" t="e">
        <f t="shared" si="260"/>
        <v>#VALUE!</v>
      </c>
    </row>
    <row r="1790" spans="1:23">
      <c r="A1790" s="16">
        <f t="shared" si="262"/>
        <v>1790</v>
      </c>
      <c r="B1790" s="15">
        <f t="shared" si="259"/>
        <v>1750</v>
      </c>
      <c r="C1790" s="18" t="s">
        <v>3232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1275</v>
      </c>
      <c r="K1790" s="24" t="s">
        <v>3632</v>
      </c>
      <c r="L1790" s="22" t="s">
        <v>4264</v>
      </c>
      <c r="M1790" s="22" t="s">
        <v>4318</v>
      </c>
      <c r="N1790" s="22" t="s">
        <v>4890</v>
      </c>
      <c r="O1790" s="22"/>
      <c r="P1790" s="249" t="s">
        <v>2016</v>
      </c>
      <c r="Q1790" s="191"/>
      <c r="R1790" s="1"/>
      <c r="S1790" s="1" t="str">
        <f t="shared" si="261"/>
        <v/>
      </c>
      <c r="T1790" s="1" t="str">
        <f>IF(ISNA(VLOOKUP(P1790,'NEW XEQM.c'!D:D,1,0)),"--",VLOOKUP(P1790,'NEW XEQM.c'!D:G,3,0))</f>
        <v>--</v>
      </c>
      <c r="U1790" s="1" t="s">
        <v>2075</v>
      </c>
      <c r="W1790" t="e">
        <f t="shared" si="260"/>
        <v>#VALUE!</v>
      </c>
    </row>
    <row r="1791" spans="1:23">
      <c r="A1791" s="16">
        <f t="shared" si="262"/>
        <v>1791</v>
      </c>
      <c r="B1791" s="15">
        <f t="shared" si="259"/>
        <v>1751</v>
      </c>
      <c r="C1791" s="20" t="s">
        <v>4040</v>
      </c>
      <c r="D1791" s="18" t="s">
        <v>7</v>
      </c>
      <c r="E1791" s="23" t="s">
        <v>1257</v>
      </c>
      <c r="F1791" s="23" t="s">
        <v>1257</v>
      </c>
      <c r="G1791" s="28">
        <v>0</v>
      </c>
      <c r="H1791" s="28">
        <v>0</v>
      </c>
      <c r="I1791" s="130" t="s">
        <v>3</v>
      </c>
      <c r="J1791" s="23" t="s">
        <v>1275</v>
      </c>
      <c r="K1791" s="24" t="s">
        <v>3632</v>
      </c>
      <c r="L1791" s="22" t="s">
        <v>4263</v>
      </c>
      <c r="M1791" s="22" t="s">
        <v>4318</v>
      </c>
      <c r="N1791" s="22" t="s">
        <v>4890</v>
      </c>
      <c r="O1791" s="22"/>
      <c r="P1791" s="249" t="s">
        <v>2017</v>
      </c>
      <c r="Q1791" s="191"/>
      <c r="R1791" s="1"/>
      <c r="S1791" s="1" t="str">
        <f t="shared" si="261"/>
        <v/>
      </c>
      <c r="T1791" s="1" t="str">
        <f>IF(ISNA(VLOOKUP(P1791,'NEW XEQM.c'!D:D,1,0)),"--",VLOOKUP(P1791,'NEW XEQM.c'!D:G,3,0))</f>
        <v>--</v>
      </c>
      <c r="U1791" s="1" t="s">
        <v>2440</v>
      </c>
      <c r="W1791" t="e">
        <f t="shared" si="260"/>
        <v>#VALUE!</v>
      </c>
    </row>
    <row r="1792" spans="1:23">
      <c r="A1792" s="16">
        <f t="shared" si="262"/>
        <v>1792</v>
      </c>
      <c r="B1792" s="15">
        <f t="shared" si="259"/>
        <v>1752</v>
      </c>
      <c r="C1792" s="20" t="s">
        <v>4042</v>
      </c>
      <c r="D1792" s="18" t="s">
        <v>7</v>
      </c>
      <c r="E1792" s="23" t="s">
        <v>1258</v>
      </c>
      <c r="F1792" s="23" t="s">
        <v>1258</v>
      </c>
      <c r="G1792" s="28">
        <v>0</v>
      </c>
      <c r="H1792" s="28">
        <v>0</v>
      </c>
      <c r="I1792" s="92" t="s">
        <v>3</v>
      </c>
      <c r="J1792" s="23" t="s">
        <v>1275</v>
      </c>
      <c r="K1792" s="24" t="s">
        <v>3632</v>
      </c>
      <c r="L1792" s="22" t="s">
        <v>4263</v>
      </c>
      <c r="M1792" s="22" t="s">
        <v>4318</v>
      </c>
      <c r="N1792" s="22" t="s">
        <v>2075</v>
      </c>
      <c r="O1792" s="22"/>
      <c r="P1792" s="246" t="s">
        <v>2018</v>
      </c>
      <c r="Q1792" s="191"/>
      <c r="R1792" s="1"/>
      <c r="S1792" s="1" t="str">
        <f t="shared" si="261"/>
        <v/>
      </c>
      <c r="T1792" s="1" t="str">
        <f>IF(ISNA(VLOOKUP(P1792,'NEW XEQM.c'!D:D,1,0)),"--",VLOOKUP(P1792,'NEW XEQM.c'!D:G,3,0))</f>
        <v>--</v>
      </c>
      <c r="U1792" s="1" t="s">
        <v>2440</v>
      </c>
      <c r="W1792" t="e">
        <f t="shared" si="260"/>
        <v>#VALUE!</v>
      </c>
    </row>
    <row r="1793" spans="1:23">
      <c r="A1793" s="16">
        <f t="shared" si="262"/>
        <v>1793</v>
      </c>
      <c r="B1793" s="15">
        <f t="shared" si="259"/>
        <v>1753</v>
      </c>
      <c r="C1793" s="20" t="s">
        <v>4041</v>
      </c>
      <c r="D1793" s="18" t="s">
        <v>7</v>
      </c>
      <c r="E1793" s="23" t="s">
        <v>1259</v>
      </c>
      <c r="F1793" s="23" t="s">
        <v>1259</v>
      </c>
      <c r="G1793" s="28">
        <v>0</v>
      </c>
      <c r="H1793" s="28">
        <v>0</v>
      </c>
      <c r="I1793" s="130" t="s">
        <v>3</v>
      </c>
      <c r="J1793" s="23" t="s">
        <v>1275</v>
      </c>
      <c r="K1793" s="24" t="s">
        <v>3632</v>
      </c>
      <c r="L1793" s="22" t="s">
        <v>4263</v>
      </c>
      <c r="M1793" s="22" t="s">
        <v>4318</v>
      </c>
      <c r="N1793" s="22" t="s">
        <v>4890</v>
      </c>
      <c r="O1793" s="22"/>
      <c r="P1793" s="249" t="s">
        <v>2019</v>
      </c>
      <c r="Q1793" s="191"/>
      <c r="R1793" s="1"/>
      <c r="S1793" s="1" t="str">
        <f t="shared" si="261"/>
        <v/>
      </c>
      <c r="T1793" s="1" t="str">
        <f>IF(ISNA(VLOOKUP(P1793,'NEW XEQM.c'!D:D,1,0)),"--",VLOOKUP(P1793,'NEW XEQM.c'!D:G,3,0))</f>
        <v>--</v>
      </c>
      <c r="U1793" s="1" t="s">
        <v>2440</v>
      </c>
      <c r="W1793" t="e">
        <f t="shared" si="260"/>
        <v>#VALUE!</v>
      </c>
    </row>
    <row r="1794" spans="1:23">
      <c r="A1794" s="16">
        <f t="shared" si="262"/>
        <v>1794</v>
      </c>
      <c r="B1794" s="15">
        <f t="shared" si="259"/>
        <v>1754</v>
      </c>
      <c r="C1794" s="54" t="s">
        <v>4823</v>
      </c>
      <c r="D1794" s="54" t="s">
        <v>2560</v>
      </c>
      <c r="E1794" s="72" t="s">
        <v>6172</v>
      </c>
      <c r="F1794" s="72" t="s">
        <v>6172</v>
      </c>
      <c r="G1794" s="100">
        <v>0</v>
      </c>
      <c r="H1794" s="100">
        <v>99</v>
      </c>
      <c r="I1794" s="92" t="s">
        <v>3</v>
      </c>
      <c r="J1794" s="23" t="s">
        <v>1275</v>
      </c>
      <c r="K1794" s="24" t="s">
        <v>3632</v>
      </c>
      <c r="L1794" s="11" t="s">
        <v>4263</v>
      </c>
      <c r="M1794" s="11" t="s">
        <v>4322</v>
      </c>
      <c r="N1794" s="22" t="s">
        <v>2075</v>
      </c>
      <c r="O1794" s="11"/>
      <c r="P1794" s="246" t="s">
        <v>4826</v>
      </c>
      <c r="Q1794" s="191"/>
      <c r="R1794" s="1"/>
      <c r="S1794" s="1" t="str">
        <f t="shared" si="261"/>
        <v/>
      </c>
      <c r="T1794" s="1" t="str">
        <f>IF(ISNA(VLOOKUP(P1794,'NEW XEQM.c'!D:D,1,0)),"--",VLOOKUP(P1794,'NEW XEQM.c'!D:G,3,0))</f>
        <v>--</v>
      </c>
      <c r="U1794" s="1" t="s">
        <v>2075</v>
      </c>
      <c r="W1794" t="str">
        <f t="shared" si="260"/>
        <v>i STD_PRODUCT STD_SUB_n</v>
      </c>
    </row>
    <row r="1795" spans="1:23">
      <c r="A1795" s="16">
        <f t="shared" si="262"/>
        <v>1795</v>
      </c>
      <c r="B1795" s="15">
        <f t="shared" si="259"/>
        <v>1755</v>
      </c>
      <c r="C1795" s="54" t="s">
        <v>4824</v>
      </c>
      <c r="D1795" s="54" t="s">
        <v>2560</v>
      </c>
      <c r="E1795" s="72" t="s">
        <v>6173</v>
      </c>
      <c r="F1795" s="72" t="s">
        <v>6173</v>
      </c>
      <c r="G1795" s="100">
        <v>0</v>
      </c>
      <c r="H1795" s="100">
        <v>99</v>
      </c>
      <c r="I1795" s="92" t="s">
        <v>3</v>
      </c>
      <c r="J1795" s="23" t="s">
        <v>1275</v>
      </c>
      <c r="K1795" s="24" t="s">
        <v>3632</v>
      </c>
      <c r="L1795" s="11" t="s">
        <v>4263</v>
      </c>
      <c r="M1795" s="11" t="s">
        <v>4322</v>
      </c>
      <c r="N1795" s="22" t="s">
        <v>2075</v>
      </c>
      <c r="O1795" s="11"/>
      <c r="P1795" s="246" t="s">
        <v>4827</v>
      </c>
      <c r="Q1795" s="191"/>
      <c r="R1795" s="1"/>
      <c r="S1795" s="1" t="str">
        <f t="shared" si="261"/>
        <v/>
      </c>
      <c r="T1795" s="1" t="str">
        <f>IF(ISNA(VLOOKUP(P1795,'NEW XEQM.c'!D:D,1,0)),"--",VLOOKUP(P1795,'NEW XEQM.c'!D:G,3,0))</f>
        <v>--</v>
      </c>
      <c r="U1795" s="1" t="s">
        <v>2075</v>
      </c>
      <c r="W1795" t="str">
        <f t="shared" si="260"/>
        <v>i STD_SUM STD_SUB_n</v>
      </c>
    </row>
    <row r="1796" spans="1:23">
      <c r="A1796" s="16">
        <f t="shared" si="262"/>
        <v>1796</v>
      </c>
      <c r="B1796" s="15">
        <f t="shared" ref="B1796:B1859" si="263">IF(AND(MID(C1796,2,1)&lt;&gt;"/",MID(C1796,1,1)="/"),INT(B1795)+1,B1795+0.01)</f>
        <v>1756</v>
      </c>
      <c r="C1796" s="112" t="s">
        <v>3929</v>
      </c>
      <c r="D1796" s="88" t="s">
        <v>3969</v>
      </c>
      <c r="E1796" s="89" t="s">
        <v>4489</v>
      </c>
      <c r="F1796" s="89" t="s">
        <v>4489</v>
      </c>
      <c r="G1796" s="100">
        <v>0</v>
      </c>
      <c r="H1796" s="100">
        <v>0</v>
      </c>
      <c r="I1796" s="189" t="s">
        <v>3</v>
      </c>
      <c r="J1796" s="23" t="s">
        <v>1275</v>
      </c>
      <c r="K1796" s="24" t="s">
        <v>3632</v>
      </c>
      <c r="L1796" s="22" t="s">
        <v>4263</v>
      </c>
      <c r="M1796" s="22" t="s">
        <v>4318</v>
      </c>
      <c r="N1796" s="22" t="s">
        <v>2075</v>
      </c>
      <c r="O1796" s="11"/>
      <c r="P1796" s="253" t="s">
        <v>4001</v>
      </c>
      <c r="Q1796" s="191"/>
      <c r="R1796" s="1"/>
      <c r="S1796" s="1" t="str">
        <f t="shared" si="261"/>
        <v/>
      </c>
      <c r="T1796" s="1" t="str">
        <f>IF(ISNA(VLOOKUP(P1796,'NEW XEQM.c'!D:D,1,0)),"--",VLOOKUP(P1796,'NEW XEQM.c'!D:G,3,0))</f>
        <v>--</v>
      </c>
      <c r="U1796" s="1" t="s">
        <v>2075</v>
      </c>
      <c r="W1796" t="e">
        <f t="shared" si="260"/>
        <v>#VALUE!</v>
      </c>
    </row>
    <row r="1797" spans="1:23">
      <c r="A1797" s="16">
        <f t="shared" si="262"/>
        <v>1797</v>
      </c>
      <c r="B1797" s="15">
        <f t="shared" si="263"/>
        <v>1757</v>
      </c>
      <c r="C1797" s="45" t="s">
        <v>5993</v>
      </c>
      <c r="D1797" s="18" t="s">
        <v>7</v>
      </c>
      <c r="E1797" s="48" t="s">
        <v>5994</v>
      </c>
      <c r="F1797" s="48" t="s">
        <v>5994</v>
      </c>
      <c r="G1797" s="51">
        <v>0</v>
      </c>
      <c r="H1797" s="51">
        <v>0</v>
      </c>
      <c r="I1797" s="92" t="s">
        <v>1</v>
      </c>
      <c r="J1797" s="46" t="s">
        <v>1275</v>
      </c>
      <c r="K1797" s="48" t="s">
        <v>3528</v>
      </c>
      <c r="L1797" s="49" t="s">
        <v>4263</v>
      </c>
      <c r="M1797" s="22" t="s">
        <v>4318</v>
      </c>
      <c r="N1797" s="22" t="s">
        <v>2075</v>
      </c>
      <c r="O1797" s="45" t="s">
        <v>5999</v>
      </c>
      <c r="P1797" s="247" t="s">
        <v>5990</v>
      </c>
      <c r="Q1797" s="191"/>
      <c r="R1797" s="1"/>
      <c r="S1797" s="1" t="str">
        <f t="shared" si="261"/>
        <v/>
      </c>
      <c r="T1797" s="1" t="str">
        <f>IF(ISNA(VLOOKUP(P1797,'NEW XEQM.c'!D:D,1,0)),"--",VLOOKUP(P1797,'NEW XEQM.c'!D:G,3,0))</f>
        <v>--</v>
      </c>
      <c r="U1797" s="1" t="s">
        <v>2481</v>
      </c>
      <c r="W1797" t="e">
        <f t="shared" ref="W1797:W1860" si="264">SUBSTITUTE(IF(AND(T1797="--",FIND("STD",E1797),FIND("fn",C1797)&gt;0,FIND("ITM_",P1797),I1797="CAT_FNCT"),E1797,""),"""","")</f>
        <v>#VALUE!</v>
      </c>
    </row>
    <row r="1798" spans="1:23">
      <c r="A1798" s="16">
        <f t="shared" si="262"/>
        <v>1798</v>
      </c>
      <c r="B1798" s="15">
        <f t="shared" si="263"/>
        <v>1758</v>
      </c>
      <c r="C1798" s="88" t="s">
        <v>3938</v>
      </c>
      <c r="D1798" s="88" t="s">
        <v>7</v>
      </c>
      <c r="E1798" s="89" t="s">
        <v>3939</v>
      </c>
      <c r="F1798" s="89" t="s">
        <v>3939</v>
      </c>
      <c r="G1798" s="100">
        <v>0</v>
      </c>
      <c r="H1798" s="100">
        <v>0</v>
      </c>
      <c r="I1798" s="94" t="s">
        <v>3</v>
      </c>
      <c r="J1798" s="105" t="s">
        <v>1276</v>
      </c>
      <c r="K1798" s="24" t="s">
        <v>3632</v>
      </c>
      <c r="L1798" s="22" t="s">
        <v>4263</v>
      </c>
      <c r="M1798" s="22" t="s">
        <v>4318</v>
      </c>
      <c r="N1798" s="22" t="s">
        <v>2075</v>
      </c>
      <c r="O1798" s="11"/>
      <c r="P1798" s="253" t="s">
        <v>3940</v>
      </c>
      <c r="Q1798" s="191"/>
      <c r="R1798" s="1"/>
      <c r="S1798" s="1" t="str">
        <f t="shared" si="261"/>
        <v/>
      </c>
      <c r="T1798" s="1" t="str">
        <f>IF(ISNA(VLOOKUP(P1798,'NEW XEQM.c'!D:D,1,0)),"--",VLOOKUP(P1798,'NEW XEQM.c'!D:G,3,0))</f>
        <v>--</v>
      </c>
      <c r="U1798" s="1" t="s">
        <v>2075</v>
      </c>
      <c r="W1798" t="str">
        <f t="shared" si="264"/>
        <v>s STD_SUB_m STD_SUB_i</v>
      </c>
    </row>
    <row r="1799" spans="1:23">
      <c r="A1799" s="16">
        <f t="shared" si="262"/>
        <v>1799</v>
      </c>
      <c r="B1799" s="15">
        <f t="shared" si="263"/>
        <v>1759</v>
      </c>
      <c r="C1799" s="103" t="s">
        <v>3929</v>
      </c>
      <c r="D1799" s="103" t="s">
        <v>3951</v>
      </c>
      <c r="E1799" s="122" t="s">
        <v>3998</v>
      </c>
      <c r="F1799" s="109" t="s">
        <v>3998</v>
      </c>
      <c r="G1799" s="104">
        <v>0</v>
      </c>
      <c r="H1799" s="104">
        <v>0</v>
      </c>
      <c r="I1799" s="105" t="s">
        <v>1</v>
      </c>
      <c r="J1799" s="23" t="s">
        <v>1275</v>
      </c>
      <c r="K1799" s="24" t="s">
        <v>3632</v>
      </c>
      <c r="L1799" s="22" t="s">
        <v>4263</v>
      </c>
      <c r="M1799" s="22" t="s">
        <v>4318</v>
      </c>
      <c r="N1799" s="22" t="s">
        <v>2075</v>
      </c>
      <c r="O1799" s="107"/>
      <c r="P1799" s="246" t="s">
        <v>3946</v>
      </c>
      <c r="Q1799" s="191"/>
      <c r="R1799" s="1"/>
      <c r="S1799" s="1" t="str">
        <f t="shared" si="261"/>
        <v/>
      </c>
      <c r="T1799" s="1" t="str">
        <f>IF(ISNA(VLOOKUP(P1799,'NEW XEQM.c'!D:D,1,0)),"--",VLOOKUP(P1799,'NEW XEQM.c'!D:G,3,0))</f>
        <v>--</v>
      </c>
      <c r="U1799" s="1" t="s">
        <v>2075</v>
      </c>
      <c r="W1799" t="e">
        <f t="shared" si="264"/>
        <v>#VALUE!</v>
      </c>
    </row>
    <row r="1800" spans="1:23">
      <c r="A1800" s="16">
        <f t="shared" si="262"/>
        <v>1800</v>
      </c>
      <c r="B1800" s="15">
        <f t="shared" si="263"/>
        <v>1760</v>
      </c>
      <c r="C1800" s="18" t="s">
        <v>3929</v>
      </c>
      <c r="D1800" s="18" t="s">
        <v>3996</v>
      </c>
      <c r="E1800" s="190" t="s">
        <v>3952</v>
      </c>
      <c r="F1800" s="122" t="s">
        <v>3952</v>
      </c>
      <c r="G1800" s="104">
        <v>0</v>
      </c>
      <c r="H1800" s="104">
        <v>0</v>
      </c>
      <c r="I1800" s="105" t="s">
        <v>1</v>
      </c>
      <c r="J1800" s="23" t="s">
        <v>1275</v>
      </c>
      <c r="K1800" s="24" t="s">
        <v>3632</v>
      </c>
      <c r="L1800" s="22" t="s">
        <v>4263</v>
      </c>
      <c r="M1800" s="22" t="s">
        <v>4318</v>
      </c>
      <c r="N1800" s="22" t="s">
        <v>2075</v>
      </c>
      <c r="O1800" s="107"/>
      <c r="P1800" s="246" t="s">
        <v>4000</v>
      </c>
      <c r="Q1800" s="191"/>
      <c r="R1800" s="1"/>
      <c r="S1800" s="1" t="str">
        <f t="shared" si="261"/>
        <v/>
      </c>
      <c r="T1800" s="1" t="str">
        <f>IF(ISNA(VLOOKUP(P1800,'NEW XEQM.c'!D:D,1,0)),"--",VLOOKUP(P1800,'NEW XEQM.c'!D:G,3,0))</f>
        <v>--</v>
      </c>
      <c r="U1800" s="1" t="s">
        <v>2075</v>
      </c>
      <c r="W1800" t="e">
        <f t="shared" si="264"/>
        <v>#VALUE!</v>
      </c>
    </row>
    <row r="1801" spans="1:23">
      <c r="A1801" s="16">
        <f t="shared" si="262"/>
        <v>1801</v>
      </c>
      <c r="B1801" s="15">
        <f t="shared" si="263"/>
        <v>1761</v>
      </c>
      <c r="C1801" s="103" t="s">
        <v>3929</v>
      </c>
      <c r="D1801" s="110" t="s">
        <v>3997</v>
      </c>
      <c r="E1801" s="122" t="s">
        <v>474</v>
      </c>
      <c r="F1801" s="122" t="s">
        <v>474</v>
      </c>
      <c r="G1801" s="104">
        <v>0</v>
      </c>
      <c r="H1801" s="104">
        <v>0</v>
      </c>
      <c r="I1801" s="105" t="s">
        <v>1</v>
      </c>
      <c r="J1801" s="23" t="s">
        <v>1275</v>
      </c>
      <c r="K1801" s="24" t="s">
        <v>3632</v>
      </c>
      <c r="L1801" s="22" t="s">
        <v>4263</v>
      </c>
      <c r="M1801" s="22" t="s">
        <v>4318</v>
      </c>
      <c r="N1801" s="22" t="s">
        <v>2075</v>
      </c>
      <c r="O1801" s="107"/>
      <c r="P1801" s="246" t="s">
        <v>3999</v>
      </c>
      <c r="Q1801" s="191"/>
      <c r="R1801" s="1"/>
      <c r="S1801" s="1" t="str">
        <f t="shared" si="261"/>
        <v/>
      </c>
      <c r="T1801" s="1" t="str">
        <f>IF(ISNA(VLOOKUP(P1801,'NEW XEQM.c'!D:D,1,0)),"--",VLOOKUP(P1801,'NEW XEQM.c'!D:G,3,0))</f>
        <v>--</v>
      </c>
      <c r="U1801" s="1" t="s">
        <v>2075</v>
      </c>
      <c r="W1801" t="e">
        <f t="shared" si="264"/>
        <v>#VALUE!</v>
      </c>
    </row>
    <row r="1802" spans="1:23">
      <c r="A1802" s="16">
        <f t="shared" si="262"/>
        <v>1802</v>
      </c>
      <c r="B1802" s="15">
        <f t="shared" si="263"/>
        <v>1762</v>
      </c>
      <c r="C1802" s="103" t="s">
        <v>3953</v>
      </c>
      <c r="D1802" s="54" t="s">
        <v>7</v>
      </c>
      <c r="E1802" s="191" t="s">
        <v>3954</v>
      </c>
      <c r="F1802" s="108" t="s">
        <v>3954</v>
      </c>
      <c r="G1802" s="104">
        <v>0</v>
      </c>
      <c r="H1802" s="104">
        <v>0</v>
      </c>
      <c r="I1802" s="105" t="s">
        <v>1</v>
      </c>
      <c r="J1802" s="23" t="s">
        <v>1275</v>
      </c>
      <c r="K1802" s="24" t="s">
        <v>3632</v>
      </c>
      <c r="L1802" s="22" t="s">
        <v>4263</v>
      </c>
      <c r="M1802" s="22" t="s">
        <v>4318</v>
      </c>
      <c r="N1802" s="22" t="s">
        <v>2075</v>
      </c>
      <c r="O1802" s="107"/>
      <c r="P1802" s="246" t="s">
        <v>3955</v>
      </c>
      <c r="Q1802" s="191"/>
      <c r="R1802" s="1"/>
      <c r="S1802" s="1" t="str">
        <f t="shared" si="261"/>
        <v/>
      </c>
      <c r="T1802" s="1" t="str">
        <f>IF(ISNA(VLOOKUP(P1802,'NEW XEQM.c'!D:D,1,0)),"--",VLOOKUP(P1802,'NEW XEQM.c'!D:G,3,0))</f>
        <v>--</v>
      </c>
      <c r="U1802" s="1" t="s">
        <v>2075</v>
      </c>
      <c r="W1802" t="e">
        <f t="shared" si="264"/>
        <v>#VALUE!</v>
      </c>
    </row>
    <row r="1803" spans="1:23">
      <c r="A1803" s="16">
        <f t="shared" si="262"/>
        <v>1803</v>
      </c>
      <c r="B1803" s="15">
        <f t="shared" si="263"/>
        <v>1763</v>
      </c>
      <c r="C1803" s="18" t="s">
        <v>4119</v>
      </c>
      <c r="D1803" s="18" t="s">
        <v>7</v>
      </c>
      <c r="E1803" s="23" t="s">
        <v>4122</v>
      </c>
      <c r="F1803" s="23" t="s">
        <v>4122</v>
      </c>
      <c r="G1803" s="28">
        <v>0</v>
      </c>
      <c r="H1803" s="28">
        <v>0</v>
      </c>
      <c r="I1803" s="92" t="s">
        <v>3</v>
      </c>
      <c r="J1803" s="23" t="s">
        <v>1275</v>
      </c>
      <c r="K1803" s="24" t="s">
        <v>3632</v>
      </c>
      <c r="L1803" s="22" t="s">
        <v>4263</v>
      </c>
      <c r="M1803" s="22" t="s">
        <v>4318</v>
      </c>
      <c r="N1803" s="22" t="s">
        <v>2075</v>
      </c>
      <c r="O1803" s="22"/>
      <c r="P1803" s="246" t="s">
        <v>4129</v>
      </c>
      <c r="Q1803" s="191"/>
      <c r="R1803" s="1"/>
      <c r="S1803" s="1" t="str">
        <f t="shared" si="261"/>
        <v/>
      </c>
      <c r="T1803" s="1" t="str">
        <f>IF(ISNA(VLOOKUP(P1803,'NEW XEQM.c'!D:D,1,0)),"--",VLOOKUP(P1803,'NEW XEQM.c'!D:G,3,0))</f>
        <v>--</v>
      </c>
      <c r="U1803" s="1" t="s">
        <v>2075</v>
      </c>
      <c r="W1803" t="str">
        <f t="shared" si="264"/>
        <v>F( STD_phi ,m)</v>
      </c>
    </row>
    <row r="1804" spans="1:23">
      <c r="A1804" s="16">
        <f t="shared" si="262"/>
        <v>1804</v>
      </c>
      <c r="B1804" s="15">
        <f t="shared" si="263"/>
        <v>1764</v>
      </c>
      <c r="C1804" s="18" t="s">
        <v>4120</v>
      </c>
      <c r="D1804" s="18" t="s">
        <v>7</v>
      </c>
      <c r="E1804" s="23" t="s">
        <v>4123</v>
      </c>
      <c r="F1804" s="23" t="s">
        <v>4123</v>
      </c>
      <c r="G1804" s="28">
        <v>0</v>
      </c>
      <c r="H1804" s="28">
        <v>0</v>
      </c>
      <c r="I1804" s="92" t="s">
        <v>3</v>
      </c>
      <c r="J1804" s="23" t="s">
        <v>1275</v>
      </c>
      <c r="K1804" s="24" t="s">
        <v>3632</v>
      </c>
      <c r="L1804" s="22" t="s">
        <v>4263</v>
      </c>
      <c r="M1804" s="22" t="s">
        <v>4318</v>
      </c>
      <c r="N1804" s="22" t="s">
        <v>2075</v>
      </c>
      <c r="O1804" s="22"/>
      <c r="P1804" s="246" t="s">
        <v>4130</v>
      </c>
      <c r="Q1804" s="191"/>
      <c r="R1804" s="1"/>
      <c r="S1804" s="1" t="str">
        <f t="shared" si="261"/>
        <v/>
      </c>
      <c r="T1804" s="1" t="str">
        <f>IF(ISNA(VLOOKUP(P1804,'NEW XEQM.c'!D:D,1,0)),"--",VLOOKUP(P1804,'NEW XEQM.c'!D:G,3,0))</f>
        <v>--</v>
      </c>
      <c r="U1804" s="1" t="s">
        <v>2075</v>
      </c>
      <c r="W1804" t="str">
        <f t="shared" si="264"/>
        <v>E( STD_phi ,m)</v>
      </c>
    </row>
    <row r="1805" spans="1:23">
      <c r="A1805" s="16">
        <f t="shared" si="262"/>
        <v>1805</v>
      </c>
      <c r="B1805" s="15">
        <f t="shared" si="263"/>
        <v>1765</v>
      </c>
      <c r="C1805" s="18" t="s">
        <v>4121</v>
      </c>
      <c r="D1805" s="18" t="s">
        <v>7</v>
      </c>
      <c r="E1805" s="23" t="s">
        <v>4124</v>
      </c>
      <c r="F1805" s="23" t="s">
        <v>4124</v>
      </c>
      <c r="G1805" s="28">
        <v>0</v>
      </c>
      <c r="H1805" s="28">
        <v>0</v>
      </c>
      <c r="I1805" s="92" t="s">
        <v>3</v>
      </c>
      <c r="J1805" s="23" t="s">
        <v>1275</v>
      </c>
      <c r="K1805" s="24" t="s">
        <v>3632</v>
      </c>
      <c r="L1805" s="22" t="s">
        <v>4263</v>
      </c>
      <c r="M1805" s="22" t="s">
        <v>4318</v>
      </c>
      <c r="N1805" s="22" t="s">
        <v>2075</v>
      </c>
      <c r="O1805" s="22"/>
      <c r="P1805" s="246" t="s">
        <v>4131</v>
      </c>
      <c r="Q1805" s="191"/>
      <c r="R1805" s="1"/>
      <c r="S1805" s="1" t="str">
        <f t="shared" si="261"/>
        <v/>
      </c>
      <c r="T1805" s="1" t="str">
        <f>IF(ISNA(VLOOKUP(P1805,'NEW XEQM.c'!D:D,1,0)),"--",VLOOKUP(P1805,'NEW XEQM.c'!D:G,3,0))</f>
        <v>--</v>
      </c>
      <c r="U1805" s="1" t="s">
        <v>2075</v>
      </c>
      <c r="W1805" t="str">
        <f t="shared" si="264"/>
        <v>STD_ZETA ( STD_phi ,m)</v>
      </c>
    </row>
    <row r="1806" spans="1:23">
      <c r="A1806" s="16">
        <f t="shared" si="262"/>
        <v>1806</v>
      </c>
      <c r="B1806" s="15">
        <f t="shared" si="263"/>
        <v>1766</v>
      </c>
      <c r="C1806" s="18" t="s">
        <v>4150</v>
      </c>
      <c r="D1806" s="18" t="s">
        <v>7</v>
      </c>
      <c r="E1806" s="23" t="s">
        <v>4151</v>
      </c>
      <c r="F1806" s="23" t="s">
        <v>4151</v>
      </c>
      <c r="G1806" s="99">
        <v>0</v>
      </c>
      <c r="H1806" s="99">
        <v>0</v>
      </c>
      <c r="I1806" s="92" t="s">
        <v>3</v>
      </c>
      <c r="J1806" s="23" t="s">
        <v>1275</v>
      </c>
      <c r="K1806" s="24" t="s">
        <v>3632</v>
      </c>
      <c r="L1806" s="22" t="s">
        <v>4263</v>
      </c>
      <c r="M1806" s="22" t="s">
        <v>4318</v>
      </c>
      <c r="N1806" s="22" t="s">
        <v>2075</v>
      </c>
      <c r="O1806" s="22"/>
      <c r="P1806" s="246" t="s">
        <v>4152</v>
      </c>
      <c r="Q1806" s="191"/>
      <c r="R1806" s="1"/>
      <c r="S1806" s="1" t="str">
        <f t="shared" si="261"/>
        <v/>
      </c>
      <c r="T1806" s="1" t="str">
        <f>IF(ISNA(VLOOKUP(P1806,'NEW XEQM.c'!D:D,1,0)),"--",VLOOKUP(P1806,'NEW XEQM.c'!D:G,3,0))</f>
        <v>--</v>
      </c>
      <c r="U1806" s="1" t="s">
        <v>2451</v>
      </c>
      <c r="W1806" t="e">
        <f t="shared" si="264"/>
        <v>#VALUE!</v>
      </c>
    </row>
    <row r="1807" spans="1:23">
      <c r="A1807" s="16">
        <f t="shared" si="262"/>
        <v>1807</v>
      </c>
      <c r="B1807" s="15">
        <f t="shared" si="263"/>
        <v>1767</v>
      </c>
      <c r="C1807" s="18" t="s">
        <v>4226</v>
      </c>
      <c r="D1807" s="18" t="s">
        <v>7</v>
      </c>
      <c r="E1807" s="23" t="s">
        <v>4227</v>
      </c>
      <c r="F1807" s="23" t="s">
        <v>4227</v>
      </c>
      <c r="G1807" s="99">
        <v>0</v>
      </c>
      <c r="H1807" s="99">
        <v>0</v>
      </c>
      <c r="I1807" s="105" t="s">
        <v>1</v>
      </c>
      <c r="J1807" s="23" t="s">
        <v>1275</v>
      </c>
      <c r="K1807" s="24" t="s">
        <v>3632</v>
      </c>
      <c r="L1807" s="22" t="s">
        <v>4263</v>
      </c>
      <c r="M1807" s="22" t="s">
        <v>4320</v>
      </c>
      <c r="N1807" s="22" t="s">
        <v>2075</v>
      </c>
      <c r="O1807" s="22"/>
      <c r="P1807" s="246" t="s">
        <v>4232</v>
      </c>
      <c r="Q1807" s="191"/>
      <c r="R1807" s="1"/>
      <c r="S1807" s="1" t="str">
        <f t="shared" si="261"/>
        <v/>
      </c>
      <c r="T1807" s="1" t="str">
        <f>IF(ISNA(VLOOKUP(P1807,'NEW XEQM.c'!D:D,1,0)),"--",VLOOKUP(P1807,'NEW XEQM.c'!D:G,3,0))</f>
        <v>--</v>
      </c>
      <c r="U1807" s="1" t="s">
        <v>2451</v>
      </c>
      <c r="W1807" t="e">
        <f t="shared" si="264"/>
        <v>#VALUE!</v>
      </c>
    </row>
    <row r="1808" spans="1:23">
      <c r="A1808" s="16">
        <f t="shared" si="262"/>
        <v>1808</v>
      </c>
      <c r="B1808" s="15">
        <f t="shared" si="263"/>
        <v>1768</v>
      </c>
      <c r="C1808" s="18" t="s">
        <v>3208</v>
      </c>
      <c r="D1808" s="18" t="s">
        <v>7</v>
      </c>
      <c r="E1808" s="23" t="s">
        <v>4228</v>
      </c>
      <c r="F1808" s="23" t="s">
        <v>4228</v>
      </c>
      <c r="G1808" s="99">
        <v>0</v>
      </c>
      <c r="H1808" s="99">
        <v>0</v>
      </c>
      <c r="I1808" s="130" t="s">
        <v>3</v>
      </c>
      <c r="J1808" s="23" t="s">
        <v>1275</v>
      </c>
      <c r="K1808" s="24" t="s">
        <v>3632</v>
      </c>
      <c r="L1808" s="22" t="s">
        <v>4264</v>
      </c>
      <c r="M1808" s="22" t="s">
        <v>4318</v>
      </c>
      <c r="N1808" s="22" t="s">
        <v>4890</v>
      </c>
      <c r="O1808" s="22"/>
      <c r="P1808" s="249" t="s">
        <v>4233</v>
      </c>
      <c r="Q1808" s="191"/>
      <c r="R1808" s="1"/>
      <c r="S1808" s="1" t="str">
        <f t="shared" si="261"/>
        <v/>
      </c>
      <c r="T1808" s="1" t="str">
        <f>IF(ISNA(VLOOKUP(P1808,'NEW XEQM.c'!D:D,1,0)),"--",VLOOKUP(P1808,'NEW XEQM.c'!D:G,3,0))</f>
        <v>--</v>
      </c>
      <c r="U1808" s="1" t="s">
        <v>2451</v>
      </c>
      <c r="W1808" t="e">
        <f t="shared" si="264"/>
        <v>#VALUE!</v>
      </c>
    </row>
    <row r="1809" spans="1:23">
      <c r="A1809" s="16">
        <f t="shared" si="262"/>
        <v>1809</v>
      </c>
      <c r="B1809" s="15">
        <f t="shared" si="263"/>
        <v>1769</v>
      </c>
      <c r="C1809" s="18" t="s">
        <v>3199</v>
      </c>
      <c r="D1809" s="18" t="s">
        <v>4243</v>
      </c>
      <c r="E1809" s="189" t="s">
        <v>4879</v>
      </c>
      <c r="F1809" s="189" t="s">
        <v>4879</v>
      </c>
      <c r="G1809" s="99">
        <v>0</v>
      </c>
      <c r="H1809" s="99">
        <v>0</v>
      </c>
      <c r="I1809" s="105" t="s">
        <v>1</v>
      </c>
      <c r="J1809" s="23" t="s">
        <v>1275</v>
      </c>
      <c r="K1809" s="24" t="s">
        <v>3632</v>
      </c>
      <c r="L1809" s="22" t="s">
        <v>4263</v>
      </c>
      <c r="M1809" s="22" t="s">
        <v>4320</v>
      </c>
      <c r="N1809" s="22" t="s">
        <v>2075</v>
      </c>
      <c r="O1809" s="22"/>
      <c r="P1809" s="246" t="s">
        <v>4253</v>
      </c>
      <c r="Q1809" s="191"/>
      <c r="R1809" s="1"/>
      <c r="S1809" s="1" t="str">
        <f t="shared" si="261"/>
        <v/>
      </c>
      <c r="T1809" s="1" t="str">
        <f>IF(ISNA(VLOOKUP(P1809,'NEW XEQM.c'!D:D,1,0)),"--",VLOOKUP(P1809,'NEW XEQM.c'!D:G,3,0))</f>
        <v>--</v>
      </c>
      <c r="U1809" s="1" t="s">
        <v>2451</v>
      </c>
      <c r="W1809" t="str">
        <f t="shared" si="264"/>
        <v/>
      </c>
    </row>
    <row r="1810" spans="1:23">
      <c r="A1810" s="16">
        <f t="shared" si="262"/>
        <v>1810</v>
      </c>
      <c r="B1810" s="15">
        <f t="shared" si="263"/>
        <v>1770</v>
      </c>
      <c r="C1810" s="18" t="s">
        <v>3199</v>
      </c>
      <c r="D1810" s="18" t="s">
        <v>4244</v>
      </c>
      <c r="E1810" s="189" t="s">
        <v>4880</v>
      </c>
      <c r="F1810" s="189" t="s">
        <v>4880</v>
      </c>
      <c r="G1810" s="99">
        <v>0</v>
      </c>
      <c r="H1810" s="99">
        <v>0</v>
      </c>
      <c r="I1810" s="105" t="s">
        <v>1</v>
      </c>
      <c r="J1810" s="23" t="s">
        <v>1275</v>
      </c>
      <c r="K1810" s="24" t="s">
        <v>3632</v>
      </c>
      <c r="L1810" s="22" t="s">
        <v>4263</v>
      </c>
      <c r="M1810" s="22" t="s">
        <v>4320</v>
      </c>
      <c r="N1810" s="22" t="s">
        <v>2075</v>
      </c>
      <c r="O1810" s="22"/>
      <c r="P1810" s="246" t="s">
        <v>4254</v>
      </c>
      <c r="Q1810" s="191"/>
      <c r="R1810" s="1"/>
      <c r="S1810" s="1" t="str">
        <f t="shared" si="261"/>
        <v/>
      </c>
      <c r="T1810" s="1" t="str">
        <f>IF(ISNA(VLOOKUP(P1810,'NEW XEQM.c'!D:D,1,0)),"--",VLOOKUP(P1810,'NEW XEQM.c'!D:G,3,0))</f>
        <v>--</v>
      </c>
      <c r="U1810" s="1" t="s">
        <v>2451</v>
      </c>
      <c r="W1810" t="str">
        <f t="shared" si="264"/>
        <v/>
      </c>
    </row>
    <row r="1811" spans="1:23">
      <c r="A1811" s="16">
        <f t="shared" si="262"/>
        <v>1811</v>
      </c>
      <c r="B1811" s="15">
        <f t="shared" si="263"/>
        <v>1771</v>
      </c>
      <c r="C1811" s="18" t="s">
        <v>3199</v>
      </c>
      <c r="D1811" s="18" t="s">
        <v>4245</v>
      </c>
      <c r="E1811" s="189" t="s">
        <v>4887</v>
      </c>
      <c r="F1811" s="189" t="s">
        <v>4887</v>
      </c>
      <c r="G1811" s="99">
        <v>0</v>
      </c>
      <c r="H1811" s="99">
        <v>0</v>
      </c>
      <c r="I1811" s="105" t="s">
        <v>1</v>
      </c>
      <c r="J1811" s="23" t="s">
        <v>1275</v>
      </c>
      <c r="K1811" s="24" t="s">
        <v>3632</v>
      </c>
      <c r="L1811" s="22" t="s">
        <v>4263</v>
      </c>
      <c r="M1811" s="22" t="s">
        <v>4320</v>
      </c>
      <c r="N1811" s="22" t="s">
        <v>2075</v>
      </c>
      <c r="O1811" s="22"/>
      <c r="P1811" s="246" t="s">
        <v>4255</v>
      </c>
      <c r="Q1811" s="191"/>
      <c r="R1811" s="1"/>
      <c r="S1811" s="1" t="str">
        <f t="shared" si="261"/>
        <v/>
      </c>
      <c r="T1811" s="1" t="str">
        <f>IF(ISNA(VLOOKUP(P1811,'NEW XEQM.c'!D:D,1,0)),"--",VLOOKUP(P1811,'NEW XEQM.c'!D:G,3,0))</f>
        <v>--</v>
      </c>
      <c r="U1811" s="1" t="s">
        <v>2451</v>
      </c>
      <c r="W1811" t="str">
        <f t="shared" si="264"/>
        <v/>
      </c>
    </row>
    <row r="1812" spans="1:23">
      <c r="A1812" s="16">
        <f t="shared" si="262"/>
        <v>1812</v>
      </c>
      <c r="B1812" s="15">
        <f t="shared" si="263"/>
        <v>1772</v>
      </c>
      <c r="C1812" s="18" t="s">
        <v>3199</v>
      </c>
      <c r="D1812" s="18" t="s">
        <v>4246</v>
      </c>
      <c r="E1812" s="189" t="s">
        <v>4889</v>
      </c>
      <c r="F1812" s="189" t="s">
        <v>4889</v>
      </c>
      <c r="G1812" s="99">
        <v>0</v>
      </c>
      <c r="H1812" s="99">
        <v>0</v>
      </c>
      <c r="I1812" s="105" t="s">
        <v>1</v>
      </c>
      <c r="J1812" s="23" t="s">
        <v>1275</v>
      </c>
      <c r="K1812" s="24" t="s">
        <v>3632</v>
      </c>
      <c r="L1812" s="22" t="s">
        <v>4263</v>
      </c>
      <c r="M1812" s="22" t="s">
        <v>4320</v>
      </c>
      <c r="N1812" s="22" t="s">
        <v>2075</v>
      </c>
      <c r="O1812" s="22"/>
      <c r="P1812" s="246" t="s">
        <v>4256</v>
      </c>
      <c r="Q1812" s="191"/>
      <c r="R1812" s="1"/>
      <c r="S1812" s="1" t="str">
        <f t="shared" si="261"/>
        <v/>
      </c>
      <c r="T1812" s="1" t="str">
        <f>IF(ISNA(VLOOKUP(P1812,'NEW XEQM.c'!D:D,1,0)),"--",VLOOKUP(P1812,'NEW XEQM.c'!D:G,3,0))</f>
        <v>--</v>
      </c>
      <c r="U1812" s="1" t="s">
        <v>2451</v>
      </c>
      <c r="W1812" t="str">
        <f t="shared" si="264"/>
        <v/>
      </c>
    </row>
    <row r="1813" spans="1:23">
      <c r="A1813" s="16">
        <f t="shared" si="262"/>
        <v>1813</v>
      </c>
      <c r="B1813" s="15">
        <f t="shared" si="263"/>
        <v>1773</v>
      </c>
      <c r="C1813" s="18" t="s">
        <v>3199</v>
      </c>
      <c r="D1813" s="18" t="s">
        <v>4247</v>
      </c>
      <c r="E1813" s="189" t="s">
        <v>4881</v>
      </c>
      <c r="F1813" s="189" t="s">
        <v>4881</v>
      </c>
      <c r="G1813" s="99">
        <v>0</v>
      </c>
      <c r="H1813" s="99">
        <v>0</v>
      </c>
      <c r="I1813" s="105" t="s">
        <v>1</v>
      </c>
      <c r="J1813" s="23" t="s">
        <v>1275</v>
      </c>
      <c r="K1813" s="24" t="s">
        <v>3632</v>
      </c>
      <c r="L1813" s="22" t="s">
        <v>4263</v>
      </c>
      <c r="M1813" s="22" t="s">
        <v>4320</v>
      </c>
      <c r="N1813" s="22" t="s">
        <v>2075</v>
      </c>
      <c r="O1813" s="22"/>
      <c r="P1813" s="246" t="s">
        <v>4257</v>
      </c>
      <c r="Q1813" s="191"/>
      <c r="R1813" s="1"/>
      <c r="S1813" s="1" t="str">
        <f t="shared" si="261"/>
        <v/>
      </c>
      <c r="T1813" s="1" t="str">
        <f>IF(ISNA(VLOOKUP(P1813,'NEW XEQM.c'!D:D,1,0)),"--",VLOOKUP(P1813,'NEW XEQM.c'!D:G,3,0))</f>
        <v>--</v>
      </c>
      <c r="U1813" s="1" t="s">
        <v>2451</v>
      </c>
      <c r="W1813" t="str">
        <f t="shared" si="264"/>
        <v/>
      </c>
    </row>
    <row r="1814" spans="1:23">
      <c r="A1814" s="16">
        <f t="shared" si="262"/>
        <v>1814</v>
      </c>
      <c r="B1814" s="15">
        <f t="shared" si="263"/>
        <v>1774</v>
      </c>
      <c r="C1814" s="18" t="s">
        <v>3199</v>
      </c>
      <c r="D1814" s="18" t="s">
        <v>4248</v>
      </c>
      <c r="E1814" s="189" t="s">
        <v>4882</v>
      </c>
      <c r="F1814" s="189" t="s">
        <v>4882</v>
      </c>
      <c r="G1814" s="99">
        <v>0</v>
      </c>
      <c r="H1814" s="99">
        <v>0</v>
      </c>
      <c r="I1814" s="105" t="s">
        <v>1</v>
      </c>
      <c r="J1814" s="23" t="s">
        <v>1275</v>
      </c>
      <c r="K1814" s="24" t="s">
        <v>3632</v>
      </c>
      <c r="L1814" s="22" t="s">
        <v>4263</v>
      </c>
      <c r="M1814" s="22" t="s">
        <v>4320</v>
      </c>
      <c r="N1814" s="22" t="s">
        <v>2075</v>
      </c>
      <c r="O1814" s="22"/>
      <c r="P1814" s="246" t="s">
        <v>4258</v>
      </c>
      <c r="Q1814" s="191"/>
      <c r="R1814" s="1"/>
      <c r="S1814" s="1" t="str">
        <f t="shared" si="261"/>
        <v/>
      </c>
      <c r="T1814" s="1" t="str">
        <f>IF(ISNA(VLOOKUP(P1814,'NEW XEQM.c'!D:D,1,0)),"--",VLOOKUP(P1814,'NEW XEQM.c'!D:G,3,0))</f>
        <v>--</v>
      </c>
      <c r="U1814" s="1" t="s">
        <v>2451</v>
      </c>
      <c r="W1814" t="str">
        <f t="shared" si="264"/>
        <v/>
      </c>
    </row>
    <row r="1815" spans="1:23">
      <c r="A1815" s="16">
        <f t="shared" si="262"/>
        <v>1815</v>
      </c>
      <c r="B1815" s="15">
        <f t="shared" si="263"/>
        <v>1775</v>
      </c>
      <c r="C1815" s="18" t="s">
        <v>4273</v>
      </c>
      <c r="D1815" s="83" t="s">
        <v>4328</v>
      </c>
      <c r="E1815" s="23" t="s">
        <v>4274</v>
      </c>
      <c r="F1815" s="23" t="s">
        <v>4274</v>
      </c>
      <c r="G1815" s="99">
        <v>0</v>
      </c>
      <c r="H1815" s="99">
        <v>0</v>
      </c>
      <c r="I1815" s="92" t="s">
        <v>3</v>
      </c>
      <c r="J1815" s="23" t="s">
        <v>1275</v>
      </c>
      <c r="K1815" s="24" t="s">
        <v>3632</v>
      </c>
      <c r="L1815" s="22" t="s">
        <v>4264</v>
      </c>
      <c r="M1815" s="22" t="s">
        <v>4318</v>
      </c>
      <c r="N1815" s="22" t="s">
        <v>2075</v>
      </c>
      <c r="O1815" s="22"/>
      <c r="P1815" s="246" t="s">
        <v>4267</v>
      </c>
      <c r="Q1815" s="191"/>
      <c r="R1815" s="1"/>
      <c r="S1815" s="1" t="str">
        <f t="shared" si="261"/>
        <v/>
      </c>
      <c r="T1815" s="1" t="str">
        <f>IF(ISNA(VLOOKUP(P1815,'NEW XEQM.c'!D:D,1,0)),"--",VLOOKUP(P1815,'NEW XEQM.c'!D:G,3,0))</f>
        <v>--</v>
      </c>
      <c r="U1815" s="1" t="s">
        <v>2451</v>
      </c>
      <c r="W1815" t="e">
        <f t="shared" si="264"/>
        <v>#VALUE!</v>
      </c>
    </row>
    <row r="1816" spans="1:23">
      <c r="A1816" s="16">
        <f t="shared" si="262"/>
        <v>1816</v>
      </c>
      <c r="B1816" s="15">
        <f t="shared" si="263"/>
        <v>1776</v>
      </c>
      <c r="C1816" s="18" t="s">
        <v>4278</v>
      </c>
      <c r="D1816" s="18" t="s">
        <v>7</v>
      </c>
      <c r="E1816" s="23" t="s">
        <v>4282</v>
      </c>
      <c r="F1816" s="23" t="s">
        <v>4282</v>
      </c>
      <c r="G1816" s="99">
        <v>0</v>
      </c>
      <c r="H1816" s="99">
        <v>0</v>
      </c>
      <c r="I1816" s="105" t="s">
        <v>1</v>
      </c>
      <c r="J1816" s="105" t="s">
        <v>1276</v>
      </c>
      <c r="K1816" s="24" t="s">
        <v>3528</v>
      </c>
      <c r="L1816" s="22" t="s">
        <v>4263</v>
      </c>
      <c r="M1816" s="22" t="s">
        <v>4320</v>
      </c>
      <c r="N1816" s="22" t="s">
        <v>2075</v>
      </c>
      <c r="O1816" s="22"/>
      <c r="P1816" s="246" t="s">
        <v>4283</v>
      </c>
      <c r="Q1816" s="191"/>
      <c r="R1816" s="1"/>
      <c r="S1816" s="1" t="str">
        <f t="shared" si="261"/>
        <v/>
      </c>
      <c r="T1816" s="1" t="str">
        <f>IF(ISNA(VLOOKUP(P1816,'NEW XEQM.c'!D:D,1,0)),"--",VLOOKUP(P1816,'NEW XEQM.c'!D:G,3,0))</f>
        <v>--</v>
      </c>
      <c r="U1816" s="1" t="s">
        <v>2451</v>
      </c>
      <c r="W1816" t="e">
        <f t="shared" si="264"/>
        <v>#VALUE!</v>
      </c>
    </row>
    <row r="1817" spans="1:23">
      <c r="A1817" s="16">
        <f t="shared" si="262"/>
        <v>1817</v>
      </c>
      <c r="B1817" s="15">
        <f t="shared" si="263"/>
        <v>1777</v>
      </c>
      <c r="C1817" s="18" t="s">
        <v>4279</v>
      </c>
      <c r="D1817" s="18" t="s">
        <v>7</v>
      </c>
      <c r="E1817" s="23" t="s">
        <v>4379</v>
      </c>
      <c r="F1817" s="23" t="s">
        <v>4379</v>
      </c>
      <c r="G1817" s="99">
        <v>0</v>
      </c>
      <c r="H1817" s="99">
        <v>0</v>
      </c>
      <c r="I1817" s="105" t="s">
        <v>1</v>
      </c>
      <c r="J1817" s="105" t="s">
        <v>1276</v>
      </c>
      <c r="K1817" s="24" t="s">
        <v>3528</v>
      </c>
      <c r="L1817" s="22" t="s">
        <v>4263</v>
      </c>
      <c r="M1817" s="22" t="s">
        <v>4320</v>
      </c>
      <c r="N1817" s="22" t="s">
        <v>2075</v>
      </c>
      <c r="O1817" s="22"/>
      <c r="P1817" s="246" t="s">
        <v>4284</v>
      </c>
      <c r="Q1817" s="191"/>
      <c r="R1817" s="1"/>
      <c r="S1817" s="1" t="str">
        <f t="shared" si="261"/>
        <v/>
      </c>
      <c r="T1817" s="1" t="str">
        <f>IF(ISNA(VLOOKUP(P1817,'NEW XEQM.c'!D:D,1,0)),"--",VLOOKUP(P1817,'NEW XEQM.c'!D:G,3,0))</f>
        <v>--</v>
      </c>
      <c r="U1817" s="1" t="s">
        <v>2451</v>
      </c>
      <c r="W1817" t="e">
        <f t="shared" si="264"/>
        <v>#VALUE!</v>
      </c>
    </row>
    <row r="1818" spans="1:23">
      <c r="A1818" s="16">
        <f t="shared" si="262"/>
        <v>1818</v>
      </c>
      <c r="B1818" s="15">
        <f t="shared" si="263"/>
        <v>1778</v>
      </c>
      <c r="C1818" s="18" t="s">
        <v>4280</v>
      </c>
      <c r="D1818" s="18" t="s">
        <v>7</v>
      </c>
      <c r="E1818" s="23" t="s">
        <v>1137</v>
      </c>
      <c r="F1818" s="23" t="s">
        <v>1137</v>
      </c>
      <c r="G1818" s="99">
        <v>0</v>
      </c>
      <c r="H1818" s="99">
        <v>0</v>
      </c>
      <c r="I1818" s="105" t="s">
        <v>1</v>
      </c>
      <c r="J1818" s="105" t="s">
        <v>1276</v>
      </c>
      <c r="K1818" s="24" t="s">
        <v>3528</v>
      </c>
      <c r="L1818" s="22" t="s">
        <v>4263</v>
      </c>
      <c r="M1818" s="22" t="s">
        <v>4320</v>
      </c>
      <c r="N1818" s="22" t="s">
        <v>2075</v>
      </c>
      <c r="O1818" s="22"/>
      <c r="P1818" s="246" t="s">
        <v>4285</v>
      </c>
      <c r="Q1818" s="191"/>
      <c r="R1818" s="1"/>
      <c r="S1818" s="1" t="str">
        <f t="shared" si="261"/>
        <v/>
      </c>
      <c r="T1818" s="1" t="str">
        <f>IF(ISNA(VLOOKUP(P1818,'NEW XEQM.c'!D:D,1,0)),"--",VLOOKUP(P1818,'NEW XEQM.c'!D:G,3,0))</f>
        <v>--</v>
      </c>
      <c r="U1818" s="1" t="s">
        <v>2451</v>
      </c>
      <c r="W1818" t="e">
        <f t="shared" si="264"/>
        <v>#VALUE!</v>
      </c>
    </row>
    <row r="1819" spans="1:23">
      <c r="A1819" s="16">
        <f t="shared" si="262"/>
        <v>1819</v>
      </c>
      <c r="B1819" s="15">
        <f t="shared" si="263"/>
        <v>1779</v>
      </c>
      <c r="C1819" s="18" t="s">
        <v>4281</v>
      </c>
      <c r="D1819" s="18" t="s">
        <v>2114</v>
      </c>
      <c r="E1819" s="23" t="s">
        <v>1127</v>
      </c>
      <c r="F1819" s="23" t="s">
        <v>474</v>
      </c>
      <c r="G1819" s="99">
        <v>0</v>
      </c>
      <c r="H1819" s="99">
        <v>99</v>
      </c>
      <c r="I1819" s="105" t="s">
        <v>1</v>
      </c>
      <c r="J1819" s="105" t="s">
        <v>1276</v>
      </c>
      <c r="K1819" s="24" t="s">
        <v>3528</v>
      </c>
      <c r="L1819" s="22" t="s">
        <v>4263</v>
      </c>
      <c r="M1819" s="22" t="s">
        <v>4320</v>
      </c>
      <c r="N1819" s="22" t="s">
        <v>2075</v>
      </c>
      <c r="O1819" s="22"/>
      <c r="P1819" s="246" t="s">
        <v>4286</v>
      </c>
      <c r="Q1819" s="191"/>
      <c r="R1819" s="1"/>
      <c r="S1819" s="1" t="str">
        <f t="shared" si="261"/>
        <v>NOT EQUAL</v>
      </c>
      <c r="T1819" s="1" t="str">
        <f>IF(ISNA(VLOOKUP(P1819,'NEW XEQM.c'!D:D,1,0)),"--",VLOOKUP(P1819,'NEW XEQM.c'!D:G,3,0))</f>
        <v>--</v>
      </c>
      <c r="U1819" s="1" t="s">
        <v>2451</v>
      </c>
      <c r="W1819" t="e">
        <f t="shared" si="264"/>
        <v>#VALUE!</v>
      </c>
    </row>
    <row r="1820" spans="1:23">
      <c r="A1820" s="16">
        <f t="shared" si="262"/>
        <v>1820</v>
      </c>
      <c r="B1820" s="15">
        <f t="shared" si="263"/>
        <v>1780</v>
      </c>
      <c r="C1820" s="18" t="s">
        <v>4313</v>
      </c>
      <c r="D1820" s="18" t="s">
        <v>47</v>
      </c>
      <c r="E1820" s="23" t="s">
        <v>4314</v>
      </c>
      <c r="F1820" s="23" t="s">
        <v>4314</v>
      </c>
      <c r="G1820" s="99">
        <v>0</v>
      </c>
      <c r="H1820" s="99">
        <v>0</v>
      </c>
      <c r="I1820" s="105" t="s">
        <v>3</v>
      </c>
      <c r="J1820" s="105" t="s">
        <v>1276</v>
      </c>
      <c r="K1820" s="24" t="s">
        <v>3528</v>
      </c>
      <c r="L1820" s="22" t="s">
        <v>4263</v>
      </c>
      <c r="M1820" s="22" t="s">
        <v>4320</v>
      </c>
      <c r="N1820" s="22" t="s">
        <v>2075</v>
      </c>
      <c r="O1820" s="22"/>
      <c r="P1820" s="246" t="s">
        <v>4315</v>
      </c>
      <c r="Q1820" s="191"/>
      <c r="R1820" s="1"/>
      <c r="S1820" s="1" t="str">
        <f t="shared" si="261"/>
        <v/>
      </c>
      <c r="T1820" s="1" t="str">
        <f>IF(ISNA(VLOOKUP(P1820,'NEW XEQM.c'!D:D,1,0)),"--",VLOOKUP(P1820,'NEW XEQM.c'!D:G,3,0))</f>
        <v>--</v>
      </c>
      <c r="U1820" s="1" t="s">
        <v>2451</v>
      </c>
      <c r="W1820" t="e">
        <f t="shared" si="264"/>
        <v>#VALUE!</v>
      </c>
    </row>
    <row r="1821" spans="1:23">
      <c r="A1821" s="16">
        <f t="shared" si="262"/>
        <v>1821</v>
      </c>
      <c r="B1821" s="15">
        <f t="shared" si="263"/>
        <v>1781</v>
      </c>
      <c r="C1821" s="135" t="s">
        <v>4260</v>
      </c>
      <c r="D1821" s="135" t="s">
        <v>4261</v>
      </c>
      <c r="E1821" s="136" t="s">
        <v>4300</v>
      </c>
      <c r="F1821" s="136" t="s">
        <v>4300</v>
      </c>
      <c r="G1821" s="137">
        <v>0</v>
      </c>
      <c r="H1821" s="137">
        <v>0</v>
      </c>
      <c r="I1821" s="136" t="s">
        <v>1</v>
      </c>
      <c r="J1821" s="136" t="s">
        <v>1276</v>
      </c>
      <c r="K1821" s="24" t="s">
        <v>3632</v>
      </c>
      <c r="L1821" s="134" t="s">
        <v>4263</v>
      </c>
      <c r="M1821" s="22" t="s">
        <v>4320</v>
      </c>
      <c r="N1821" s="22" t="s">
        <v>2075</v>
      </c>
      <c r="O1821" s="134"/>
      <c r="P1821" s="246" t="s">
        <v>4298</v>
      </c>
      <c r="Q1821" s="191"/>
      <c r="R1821" s="1"/>
      <c r="S1821" s="1" t="str">
        <f t="shared" si="261"/>
        <v/>
      </c>
      <c r="T1821" s="1" t="str">
        <f>IF(ISNA(VLOOKUP(P1821,'NEW XEQM.c'!D:D,1,0)),"--",VLOOKUP(P1821,'NEW XEQM.c'!D:G,3,0))</f>
        <v>--</v>
      </c>
      <c r="U1821" s="1" t="s">
        <v>2451</v>
      </c>
      <c r="W1821" t="e">
        <f t="shared" si="264"/>
        <v>#VALUE!</v>
      </c>
    </row>
    <row r="1822" spans="1:23">
      <c r="A1822" s="16">
        <f t="shared" si="262"/>
        <v>1822</v>
      </c>
      <c r="B1822" s="15">
        <f t="shared" si="263"/>
        <v>1782</v>
      </c>
      <c r="C1822" s="135" t="s">
        <v>4260</v>
      </c>
      <c r="D1822" s="135" t="s">
        <v>4262</v>
      </c>
      <c r="E1822" s="136" t="s">
        <v>4296</v>
      </c>
      <c r="F1822" s="136" t="s">
        <v>4296</v>
      </c>
      <c r="G1822" s="137">
        <v>0</v>
      </c>
      <c r="H1822" s="137">
        <v>0</v>
      </c>
      <c r="I1822" s="136" t="s">
        <v>1</v>
      </c>
      <c r="J1822" s="136" t="s">
        <v>1276</v>
      </c>
      <c r="K1822" s="24" t="s">
        <v>3632</v>
      </c>
      <c r="L1822" s="134" t="s">
        <v>4263</v>
      </c>
      <c r="M1822" s="22" t="s">
        <v>4320</v>
      </c>
      <c r="N1822" s="22" t="s">
        <v>2075</v>
      </c>
      <c r="O1822" s="134"/>
      <c r="P1822" s="246" t="s">
        <v>4299</v>
      </c>
      <c r="Q1822" s="191"/>
      <c r="R1822" s="1"/>
      <c r="S1822" s="1" t="str">
        <f t="shared" si="261"/>
        <v/>
      </c>
      <c r="T1822" s="1" t="str">
        <f>IF(ISNA(VLOOKUP(P1822,'NEW XEQM.c'!D:D,1,0)),"--",VLOOKUP(P1822,'NEW XEQM.c'!D:G,3,0))</f>
        <v>--</v>
      </c>
      <c r="U1822" s="1" t="s">
        <v>2451</v>
      </c>
      <c r="W1822" t="e">
        <f t="shared" si="264"/>
        <v>#VALUE!</v>
      </c>
    </row>
    <row r="1823" spans="1:23">
      <c r="A1823" s="16">
        <f t="shared" si="262"/>
        <v>1823</v>
      </c>
      <c r="B1823" s="15">
        <f t="shared" si="263"/>
        <v>1783</v>
      </c>
      <c r="C1823" s="135" t="s">
        <v>3514</v>
      </c>
      <c r="D1823" s="135" t="s">
        <v>7</v>
      </c>
      <c r="E1823" s="136" t="s">
        <v>4293</v>
      </c>
      <c r="F1823" s="136" t="s">
        <v>4293</v>
      </c>
      <c r="G1823" s="137">
        <v>0</v>
      </c>
      <c r="H1823" s="137">
        <v>0</v>
      </c>
      <c r="I1823" s="136" t="s">
        <v>1</v>
      </c>
      <c r="J1823" s="136" t="s">
        <v>1276</v>
      </c>
      <c r="K1823" s="138" t="s">
        <v>3528</v>
      </c>
      <c r="L1823" s="134" t="s">
        <v>4263</v>
      </c>
      <c r="M1823" s="22" t="s">
        <v>4320</v>
      </c>
      <c r="N1823" s="22" t="s">
        <v>2075</v>
      </c>
      <c r="O1823" s="134"/>
      <c r="P1823" s="246" t="s">
        <v>4291</v>
      </c>
      <c r="Q1823" s="191"/>
      <c r="R1823" s="1"/>
      <c r="S1823" s="1" t="str">
        <f t="shared" si="261"/>
        <v/>
      </c>
      <c r="T1823" s="1" t="str">
        <f>IF(ISNA(VLOOKUP(P1823,'NEW XEQM.c'!D:D,1,0)),"--",VLOOKUP(P1823,'NEW XEQM.c'!D:G,3,0))</f>
        <v>--</v>
      </c>
      <c r="U1823" s="1" t="s">
        <v>2451</v>
      </c>
      <c r="W1823" t="e">
        <f t="shared" si="264"/>
        <v>#VALUE!</v>
      </c>
    </row>
    <row r="1824" spans="1:23">
      <c r="A1824" s="16">
        <f t="shared" si="262"/>
        <v>1824</v>
      </c>
      <c r="B1824" s="15">
        <f t="shared" si="263"/>
        <v>1784</v>
      </c>
      <c r="C1824" s="135" t="s">
        <v>4294</v>
      </c>
      <c r="D1824" s="135" t="s">
        <v>3753</v>
      </c>
      <c r="E1824" s="136" t="s">
        <v>4297</v>
      </c>
      <c r="F1824" s="136" t="s">
        <v>4297</v>
      </c>
      <c r="G1824" s="137">
        <v>0</v>
      </c>
      <c r="H1824" s="137">
        <v>0</v>
      </c>
      <c r="I1824" s="136" t="s">
        <v>1</v>
      </c>
      <c r="J1824" s="136" t="s">
        <v>1276</v>
      </c>
      <c r="K1824" s="138" t="s">
        <v>3528</v>
      </c>
      <c r="L1824" s="134" t="s">
        <v>4263</v>
      </c>
      <c r="M1824" s="22" t="s">
        <v>4320</v>
      </c>
      <c r="N1824" s="22" t="s">
        <v>2075</v>
      </c>
      <c r="O1824" s="134"/>
      <c r="P1824" s="246" t="s">
        <v>4295</v>
      </c>
      <c r="Q1824" s="191"/>
      <c r="R1824" s="1"/>
      <c r="S1824" s="1" t="str">
        <f t="shared" si="261"/>
        <v/>
      </c>
      <c r="T1824" s="1" t="str">
        <f>IF(ISNA(VLOOKUP(P1824,'NEW XEQM.c'!D:D,1,0)),"--",VLOOKUP(P1824,'NEW XEQM.c'!D:G,3,0))</f>
        <v>--</v>
      </c>
      <c r="U1824" s="1" t="s">
        <v>2451</v>
      </c>
      <c r="W1824" t="e">
        <f t="shared" si="264"/>
        <v>#VALUE!</v>
      </c>
    </row>
    <row r="1825" spans="1:23">
      <c r="A1825" s="16">
        <f t="shared" si="262"/>
        <v>1825</v>
      </c>
      <c r="B1825" s="15">
        <f t="shared" si="263"/>
        <v>1785</v>
      </c>
      <c r="C1825" s="135" t="s">
        <v>4375</v>
      </c>
      <c r="D1825" s="135" t="s">
        <v>7</v>
      </c>
      <c r="E1825" s="136" t="s">
        <v>4377</v>
      </c>
      <c r="F1825" s="136" t="s">
        <v>4377</v>
      </c>
      <c r="G1825" s="137">
        <v>0</v>
      </c>
      <c r="H1825" s="137">
        <v>0</v>
      </c>
      <c r="I1825" s="136" t="s">
        <v>1</v>
      </c>
      <c r="J1825" s="136" t="s">
        <v>1276</v>
      </c>
      <c r="K1825" s="138" t="s">
        <v>3528</v>
      </c>
      <c r="L1825" s="134" t="s">
        <v>4263</v>
      </c>
      <c r="M1825" s="22" t="s">
        <v>4320</v>
      </c>
      <c r="N1825" s="22" t="s">
        <v>2075</v>
      </c>
      <c r="O1825" s="134"/>
      <c r="P1825" s="246" t="s">
        <v>4365</v>
      </c>
      <c r="Q1825" s="191"/>
      <c r="R1825" s="1"/>
      <c r="S1825" s="1" t="str">
        <f t="shared" si="261"/>
        <v/>
      </c>
      <c r="T1825" s="1" t="str">
        <f>IF(ISNA(VLOOKUP(P1825,'NEW XEQM.c'!D:D,1,0)),"--",VLOOKUP(P1825,'NEW XEQM.c'!D:G,3,0))</f>
        <v>--</v>
      </c>
      <c r="U1825" s="1" t="s">
        <v>2451</v>
      </c>
      <c r="W1825" t="e">
        <f t="shared" si="264"/>
        <v>#VALUE!</v>
      </c>
    </row>
    <row r="1826" spans="1:23">
      <c r="A1826" s="16">
        <f t="shared" si="262"/>
        <v>1826</v>
      </c>
      <c r="B1826" s="15">
        <f t="shared" si="263"/>
        <v>1786</v>
      </c>
      <c r="C1826" s="135" t="s">
        <v>4376</v>
      </c>
      <c r="D1826" s="135" t="s">
        <v>7</v>
      </c>
      <c r="E1826" s="136" t="s">
        <v>4378</v>
      </c>
      <c r="F1826" s="136" t="s">
        <v>4378</v>
      </c>
      <c r="G1826" s="137">
        <v>0</v>
      </c>
      <c r="H1826" s="137">
        <v>0</v>
      </c>
      <c r="I1826" s="136" t="s">
        <v>1</v>
      </c>
      <c r="J1826" s="136" t="s">
        <v>1276</v>
      </c>
      <c r="K1826" s="138" t="s">
        <v>3528</v>
      </c>
      <c r="L1826" s="134" t="s">
        <v>4263</v>
      </c>
      <c r="M1826" s="22" t="s">
        <v>4320</v>
      </c>
      <c r="N1826" s="22" t="s">
        <v>2075</v>
      </c>
      <c r="O1826" s="134"/>
      <c r="P1826" s="246" t="s">
        <v>4366</v>
      </c>
      <c r="Q1826" s="191"/>
      <c r="R1826" s="1"/>
      <c r="S1826" s="1" t="str">
        <f t="shared" ref="S1826:S1834" si="265">IF(E1826=F1826,"","NOT EQUAL")</f>
        <v/>
      </c>
      <c r="T1826" s="1" t="str">
        <f>IF(ISNA(VLOOKUP(P1826,'NEW XEQM.c'!D:D,1,0)),"--",VLOOKUP(P1826,'NEW XEQM.c'!D:G,3,0))</f>
        <v>--</v>
      </c>
      <c r="U1826" s="1" t="s">
        <v>2451</v>
      </c>
      <c r="W1826" t="e">
        <f t="shared" si="264"/>
        <v>#VALUE!</v>
      </c>
    </row>
    <row r="1827" spans="1:23">
      <c r="A1827" s="16">
        <f t="shared" si="262"/>
        <v>1827</v>
      </c>
      <c r="B1827" s="15">
        <f t="shared" si="263"/>
        <v>1787</v>
      </c>
      <c r="C1827" s="135" t="s">
        <v>4407</v>
      </c>
      <c r="D1827" s="135" t="s">
        <v>7</v>
      </c>
      <c r="E1827" s="136" t="s">
        <v>4413</v>
      </c>
      <c r="F1827" s="136" t="s">
        <v>4413</v>
      </c>
      <c r="G1827" s="137">
        <v>0</v>
      </c>
      <c r="H1827" s="137">
        <v>0</v>
      </c>
      <c r="I1827" s="136" t="s">
        <v>1</v>
      </c>
      <c r="J1827" s="136" t="s">
        <v>1276</v>
      </c>
      <c r="K1827" s="138" t="s">
        <v>3528</v>
      </c>
      <c r="L1827" s="134" t="s">
        <v>4263</v>
      </c>
      <c r="M1827" s="22" t="s">
        <v>4318</v>
      </c>
      <c r="N1827" s="22" t="s">
        <v>2075</v>
      </c>
      <c r="O1827" s="134"/>
      <c r="P1827" s="246" t="s">
        <v>4420</v>
      </c>
      <c r="Q1827" s="191"/>
      <c r="R1827" s="1"/>
      <c r="S1827" s="1" t="str">
        <f t="shared" si="265"/>
        <v/>
      </c>
      <c r="T1827" s="1" t="str">
        <f>IF(ISNA(VLOOKUP(P1827,'NEW XEQM.c'!D:D,1,0)),"--",VLOOKUP(P1827,'NEW XEQM.c'!D:G,3,0))</f>
        <v>--</v>
      </c>
      <c r="U1827" s="1" t="s">
        <v>2445</v>
      </c>
      <c r="W1827" t="e">
        <f t="shared" si="264"/>
        <v>#VALUE!</v>
      </c>
    </row>
    <row r="1828" spans="1:23">
      <c r="A1828" s="16">
        <f t="shared" si="262"/>
        <v>1828</v>
      </c>
      <c r="B1828" s="15">
        <f t="shared" si="263"/>
        <v>1788</v>
      </c>
      <c r="C1828" s="135" t="s">
        <v>4408</v>
      </c>
      <c r="D1828" s="135" t="s">
        <v>7</v>
      </c>
      <c r="E1828" s="136" t="s">
        <v>4414</v>
      </c>
      <c r="F1828" s="136" t="s">
        <v>4414</v>
      </c>
      <c r="G1828" s="137">
        <v>0</v>
      </c>
      <c r="H1828" s="137">
        <v>0</v>
      </c>
      <c r="I1828" s="92" t="s">
        <v>3</v>
      </c>
      <c r="J1828" s="136" t="s">
        <v>1276</v>
      </c>
      <c r="K1828" s="138" t="s">
        <v>3528</v>
      </c>
      <c r="L1828" s="134" t="s">
        <v>4263</v>
      </c>
      <c r="M1828" s="22" t="s">
        <v>4318</v>
      </c>
      <c r="N1828" s="22" t="s">
        <v>2075</v>
      </c>
      <c r="O1828" s="134"/>
      <c r="P1828" s="246" t="s">
        <v>4421</v>
      </c>
      <c r="Q1828" s="191"/>
      <c r="R1828" s="1"/>
      <c r="S1828" s="1" t="str">
        <f t="shared" si="265"/>
        <v/>
      </c>
      <c r="T1828" s="1" t="str">
        <f>IF(ISNA(VLOOKUP(P1828,'NEW XEQM.c'!D:D,1,0)),"--",VLOOKUP(P1828,'NEW XEQM.c'!D:G,3,0))</f>
        <v>--</v>
      </c>
      <c r="U1828" s="1" t="s">
        <v>2445</v>
      </c>
      <c r="W1828" t="str">
        <f t="shared" si="264"/>
        <v>STD_DOWN_ARROW BIN</v>
      </c>
    </row>
    <row r="1829" spans="1:23">
      <c r="A1829" s="16">
        <f t="shared" si="262"/>
        <v>1829</v>
      </c>
      <c r="B1829" s="15">
        <f t="shared" si="263"/>
        <v>1789</v>
      </c>
      <c r="C1829" s="135" t="s">
        <v>4409</v>
      </c>
      <c r="D1829" s="135" t="s">
        <v>7</v>
      </c>
      <c r="E1829" s="136" t="s">
        <v>4415</v>
      </c>
      <c r="F1829" s="136" t="s">
        <v>4415</v>
      </c>
      <c r="G1829" s="137">
        <v>0</v>
      </c>
      <c r="H1829" s="137">
        <v>0</v>
      </c>
      <c r="I1829" s="92" t="s">
        <v>3</v>
      </c>
      <c r="J1829" s="136" t="s">
        <v>1276</v>
      </c>
      <c r="K1829" s="138" t="s">
        <v>3528</v>
      </c>
      <c r="L1829" s="134" t="s">
        <v>4263</v>
      </c>
      <c r="M1829" s="22" t="s">
        <v>4318</v>
      </c>
      <c r="N1829" s="22" t="s">
        <v>2075</v>
      </c>
      <c r="O1829" s="134"/>
      <c r="P1829" s="246" t="s">
        <v>4422</v>
      </c>
      <c r="Q1829" s="191"/>
      <c r="R1829" s="1"/>
      <c r="S1829" s="1" t="str">
        <f t="shared" si="265"/>
        <v/>
      </c>
      <c r="T1829" s="1" t="str">
        <f>IF(ISNA(VLOOKUP(P1829,'NEW XEQM.c'!D:D,1,0)),"--",VLOOKUP(P1829,'NEW XEQM.c'!D:G,3,0))</f>
        <v>--</v>
      </c>
      <c r="U1829" s="1" t="s">
        <v>2445</v>
      </c>
      <c r="W1829" t="str">
        <f t="shared" si="264"/>
        <v>STD_UP_ARROW BIN</v>
      </c>
    </row>
    <row r="1830" spans="1:23">
      <c r="A1830" s="16">
        <f t="shared" si="262"/>
        <v>1830</v>
      </c>
      <c r="B1830" s="15">
        <f t="shared" si="263"/>
        <v>1790</v>
      </c>
      <c r="C1830" s="135" t="s">
        <v>4410</v>
      </c>
      <c r="D1830" s="135" t="s">
        <v>2627</v>
      </c>
      <c r="E1830" s="136" t="s">
        <v>4416</v>
      </c>
      <c r="F1830" s="136" t="s">
        <v>4416</v>
      </c>
      <c r="G1830" s="137">
        <v>0</v>
      </c>
      <c r="H1830" s="137">
        <v>0</v>
      </c>
      <c r="I1830" s="92" t="s">
        <v>3</v>
      </c>
      <c r="J1830" s="136" t="s">
        <v>1276</v>
      </c>
      <c r="K1830" s="138" t="s">
        <v>3528</v>
      </c>
      <c r="L1830" s="134" t="s">
        <v>4263</v>
      </c>
      <c r="M1830" s="22" t="s">
        <v>4318</v>
      </c>
      <c r="N1830" s="22" t="s">
        <v>2075</v>
      </c>
      <c r="O1830" s="134"/>
      <c r="P1830" s="246" t="s">
        <v>4425</v>
      </c>
      <c r="Q1830" s="191"/>
      <c r="R1830" s="1"/>
      <c r="S1830" s="1" t="str">
        <f t="shared" si="265"/>
        <v/>
      </c>
      <c r="T1830" s="1" t="str">
        <f>IF(ISNA(VLOOKUP(P1830,'NEW XEQM.c'!D:D,1,0)),"--",VLOOKUP(P1830,'NEW XEQM.c'!D:G,3,0))</f>
        <v>--</v>
      </c>
      <c r="U1830" s="1" t="s">
        <v>2445</v>
      </c>
      <c r="W1830" t="e">
        <f t="shared" si="264"/>
        <v>#VALUE!</v>
      </c>
    </row>
    <row r="1831" spans="1:23">
      <c r="A1831" s="16">
        <f t="shared" si="262"/>
        <v>1831</v>
      </c>
      <c r="B1831" s="15">
        <f t="shared" si="263"/>
        <v>1791</v>
      </c>
      <c r="C1831" s="135" t="s">
        <v>4410</v>
      </c>
      <c r="D1831" s="135" t="s">
        <v>2628</v>
      </c>
      <c r="E1831" s="136" t="s">
        <v>4417</v>
      </c>
      <c r="F1831" s="136" t="s">
        <v>4417</v>
      </c>
      <c r="G1831" s="137">
        <v>0</v>
      </c>
      <c r="H1831" s="137">
        <v>0</v>
      </c>
      <c r="I1831" s="92" t="s">
        <v>3</v>
      </c>
      <c r="J1831" s="136" t="s">
        <v>1276</v>
      </c>
      <c r="K1831" s="138" t="s">
        <v>3528</v>
      </c>
      <c r="L1831" s="134" t="s">
        <v>4263</v>
      </c>
      <c r="M1831" s="22" t="s">
        <v>4318</v>
      </c>
      <c r="N1831" s="22" t="s">
        <v>2075</v>
      </c>
      <c r="O1831" s="134"/>
      <c r="P1831" s="246" t="s">
        <v>4426</v>
      </c>
      <c r="Q1831" s="191"/>
      <c r="R1831" s="1"/>
      <c r="S1831" s="1" t="str">
        <f t="shared" si="265"/>
        <v/>
      </c>
      <c r="T1831" s="1" t="str">
        <f>IF(ISNA(VLOOKUP(P1831,'NEW XEQM.c'!D:D,1,0)),"--",VLOOKUP(P1831,'NEW XEQM.c'!D:G,3,0))</f>
        <v>--</v>
      </c>
      <c r="U1831" s="1" t="s">
        <v>2445</v>
      </c>
      <c r="W1831" t="e">
        <f t="shared" si="264"/>
        <v>#VALUE!</v>
      </c>
    </row>
    <row r="1832" spans="1:23">
      <c r="A1832" s="16">
        <f t="shared" si="262"/>
        <v>1832</v>
      </c>
      <c r="B1832" s="15">
        <f t="shared" si="263"/>
        <v>1792</v>
      </c>
      <c r="C1832" s="135" t="s">
        <v>3929</v>
      </c>
      <c r="D1832" s="135" t="s">
        <v>4411</v>
      </c>
      <c r="E1832" s="136" t="s">
        <v>4418</v>
      </c>
      <c r="F1832" s="136" t="s">
        <v>4418</v>
      </c>
      <c r="G1832" s="137">
        <v>0</v>
      </c>
      <c r="H1832" s="137">
        <v>0</v>
      </c>
      <c r="I1832" s="92" t="s">
        <v>3</v>
      </c>
      <c r="J1832" s="136" t="s">
        <v>1276</v>
      </c>
      <c r="K1832" s="138" t="s">
        <v>3528</v>
      </c>
      <c r="L1832" s="134" t="s">
        <v>4263</v>
      </c>
      <c r="M1832" s="22" t="s">
        <v>4318</v>
      </c>
      <c r="N1832" s="22" t="s">
        <v>2075</v>
      </c>
      <c r="O1832" s="134"/>
      <c r="P1832" s="246" t="s">
        <v>4423</v>
      </c>
      <c r="Q1832" s="191"/>
      <c r="R1832" s="1"/>
      <c r="S1832" s="1" t="str">
        <f t="shared" si="265"/>
        <v/>
      </c>
      <c r="T1832" s="1" t="str">
        <f>IF(ISNA(VLOOKUP(P1832,'NEW XEQM.c'!D:D,1,0)),"--",VLOOKUP(P1832,'NEW XEQM.c'!D:G,3,0))</f>
        <v>--</v>
      </c>
      <c r="U1832" s="1" t="s">
        <v>2445</v>
      </c>
      <c r="W1832" t="e">
        <f t="shared" si="264"/>
        <v>#VALUE!</v>
      </c>
    </row>
    <row r="1833" spans="1:23">
      <c r="A1833" s="16">
        <f t="shared" si="262"/>
        <v>1833</v>
      </c>
      <c r="B1833" s="15">
        <f t="shared" si="263"/>
        <v>1793</v>
      </c>
      <c r="C1833" s="135" t="s">
        <v>3929</v>
      </c>
      <c r="D1833" s="135" t="s">
        <v>4412</v>
      </c>
      <c r="E1833" s="136" t="s">
        <v>4419</v>
      </c>
      <c r="F1833" s="136" t="s">
        <v>4419</v>
      </c>
      <c r="G1833" s="137">
        <v>0</v>
      </c>
      <c r="H1833" s="137">
        <v>0</v>
      </c>
      <c r="I1833" s="92" t="s">
        <v>3</v>
      </c>
      <c r="J1833" s="136" t="s">
        <v>1276</v>
      </c>
      <c r="K1833" s="138" t="s">
        <v>3528</v>
      </c>
      <c r="L1833" s="134" t="s">
        <v>4263</v>
      </c>
      <c r="M1833" s="22" t="s">
        <v>4318</v>
      </c>
      <c r="N1833" s="22" t="s">
        <v>2075</v>
      </c>
      <c r="O1833" s="134"/>
      <c r="P1833" s="246" t="s">
        <v>4424</v>
      </c>
      <c r="Q1833" s="191"/>
      <c r="R1833" s="1"/>
      <c r="S1833" s="1" t="str">
        <f t="shared" si="265"/>
        <v/>
      </c>
      <c r="T1833" s="1" t="str">
        <f>IF(ISNA(VLOOKUP(P1833,'NEW XEQM.c'!D:D,1,0)),"--",VLOOKUP(P1833,'NEW XEQM.c'!D:G,3,0))</f>
        <v>--</v>
      </c>
      <c r="U1833" s="1" t="s">
        <v>2445</v>
      </c>
      <c r="W1833" t="e">
        <f t="shared" si="264"/>
        <v>#VALUE!</v>
      </c>
    </row>
    <row r="1834" spans="1:23">
      <c r="A1834" s="16">
        <f t="shared" si="262"/>
        <v>1834</v>
      </c>
      <c r="B1834" s="15">
        <f t="shared" si="263"/>
        <v>1794</v>
      </c>
      <c r="C1834" s="18" t="s">
        <v>4639</v>
      </c>
      <c r="D1834" s="18" t="s">
        <v>7</v>
      </c>
      <c r="E1834" s="23" t="s">
        <v>4640</v>
      </c>
      <c r="F1834" s="23" t="s">
        <v>4640</v>
      </c>
      <c r="G1834" s="99">
        <v>0</v>
      </c>
      <c r="H1834" s="99">
        <v>0</v>
      </c>
      <c r="I1834" s="92" t="s">
        <v>3</v>
      </c>
      <c r="J1834" s="23" t="s">
        <v>1275</v>
      </c>
      <c r="K1834" s="24" t="s">
        <v>3632</v>
      </c>
      <c r="L1834" s="134" t="s">
        <v>4263</v>
      </c>
      <c r="M1834" s="22" t="s">
        <v>4318</v>
      </c>
      <c r="N1834" s="22" t="s">
        <v>2075</v>
      </c>
      <c r="O1834" s="22"/>
      <c r="P1834" s="246" t="s">
        <v>4641</v>
      </c>
      <c r="Q1834" s="191"/>
      <c r="R1834" s="1"/>
      <c r="S1834" s="1" t="str">
        <f t="shared" si="265"/>
        <v/>
      </c>
      <c r="T1834" s="1" t="str">
        <f>IF(ISNA(VLOOKUP(P1834,'NEW XEQM.c'!D:D,1,0)),"--",VLOOKUP(P1834,'NEW XEQM.c'!D:G,3,0))</f>
        <v>SQRT1+XSQR</v>
      </c>
      <c r="U1834" s="1" t="s">
        <v>2451</v>
      </c>
      <c r="W1834" t="str">
        <f t="shared" si="264"/>
        <v/>
      </c>
    </row>
    <row r="1835" spans="1:23">
      <c r="A1835" s="16" t="str">
        <f t="shared" si="262"/>
        <v/>
      </c>
      <c r="B1835" s="15">
        <f t="shared" si="263"/>
        <v>1794.01</v>
      </c>
      <c r="C1835" s="18" t="s">
        <v>2075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2075</v>
      </c>
      <c r="O1835" s="22"/>
      <c r="P1835" s="246" t="s">
        <v>2075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2075</v>
      </c>
      <c r="W1835" t="e">
        <f t="shared" si="264"/>
        <v>#VALUE!</v>
      </c>
    </row>
    <row r="1836" spans="1:23">
      <c r="A1836" s="16" t="str">
        <f t="shared" si="262"/>
        <v/>
      </c>
      <c r="B1836" s="15">
        <f t="shared" si="263"/>
        <v>1794.02</v>
      </c>
      <c r="C1836" s="18" t="s">
        <v>2075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2075</v>
      </c>
      <c r="O1836" s="22"/>
      <c r="P1836" s="246" t="s">
        <v>2075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2075</v>
      </c>
      <c r="W1836" t="e">
        <f t="shared" si="264"/>
        <v>#VALUE!</v>
      </c>
    </row>
    <row r="1837" spans="1:23">
      <c r="A1837" s="16" t="str">
        <f t="shared" si="262"/>
        <v/>
      </c>
      <c r="B1837" s="15">
        <f t="shared" si="263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2075</v>
      </c>
      <c r="O1837" s="22"/>
      <c r="P1837" s="246" t="s">
        <v>2075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2075</v>
      </c>
      <c r="W1837" t="e">
        <f t="shared" si="264"/>
        <v>#VALUE!</v>
      </c>
    </row>
    <row r="1838" spans="1:23">
      <c r="A1838" s="16" t="str">
        <f t="shared" si="262"/>
        <v/>
      </c>
      <c r="B1838" s="15">
        <f t="shared" si="263"/>
        <v>1794.04</v>
      </c>
      <c r="C1838" s="18" t="s">
        <v>3746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2075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2075</v>
      </c>
      <c r="W1838" t="e">
        <f t="shared" si="264"/>
        <v>#VALUE!</v>
      </c>
    </row>
    <row r="1839" spans="1:23">
      <c r="A1839" s="16">
        <f t="shared" si="262"/>
        <v>1839</v>
      </c>
      <c r="B1839" s="15">
        <f t="shared" si="263"/>
        <v>1795</v>
      </c>
      <c r="C1839" s="45" t="s">
        <v>6117</v>
      </c>
      <c r="D1839" s="45" t="s">
        <v>7</v>
      </c>
      <c r="E1839" s="46" t="s">
        <v>6111</v>
      </c>
      <c r="F1839" s="46" t="s">
        <v>6112</v>
      </c>
      <c r="G1839" s="47">
        <v>0</v>
      </c>
      <c r="H1839" s="47">
        <v>0</v>
      </c>
      <c r="I1839" s="196" t="s">
        <v>3</v>
      </c>
      <c r="J1839" s="46" t="s">
        <v>1275</v>
      </c>
      <c r="K1839" s="48" t="s">
        <v>3632</v>
      </c>
      <c r="L1839" s="49" t="s">
        <v>4263</v>
      </c>
      <c r="M1839" s="22" t="s">
        <v>4318</v>
      </c>
      <c r="N1839" s="22" t="s">
        <v>2484</v>
      </c>
      <c r="O1839" s="45" t="s">
        <v>1280</v>
      </c>
      <c r="P1839" s="247" t="s">
        <v>6113</v>
      </c>
      <c r="Q1839" s="191"/>
      <c r="R1839" s="1"/>
      <c r="S1839" s="1" t="str">
        <f t="shared" ref="S1839" si="266">IF(E1839=F1839,"","NOT EQUAL")</f>
        <v>NOT EQUAL</v>
      </c>
      <c r="T1839" s="1" t="str">
        <f>IF(ISNA(VLOOKUP(P1839,'NEW XEQM.c'!D:D,1,0)),"--",VLOOKUP(P1839,'NEW XEQM.c'!D:G,3,0))</f>
        <v>--</v>
      </c>
      <c r="U1839" s="1" t="s">
        <v>2446</v>
      </c>
      <c r="W1839" t="str">
        <f t="shared" si="264"/>
        <v>op_ STD_op_i STD_SUB_SUN</v>
      </c>
    </row>
    <row r="1840" spans="1:23">
      <c r="A1840" s="16">
        <f t="shared" si="262"/>
        <v>1840</v>
      </c>
      <c r="B1840" s="15">
        <f t="shared" si="263"/>
        <v>1796</v>
      </c>
      <c r="C1840" s="45" t="s">
        <v>5023</v>
      </c>
      <c r="D1840" s="45" t="s">
        <v>6103</v>
      </c>
      <c r="E1840" s="46" t="s">
        <v>2091</v>
      </c>
      <c r="F1840" s="46" t="s">
        <v>2091</v>
      </c>
      <c r="G1840" s="47">
        <v>0</v>
      </c>
      <c r="H1840" s="47">
        <v>0</v>
      </c>
      <c r="I1840" s="196" t="s">
        <v>3</v>
      </c>
      <c r="J1840" s="46" t="s">
        <v>1276</v>
      </c>
      <c r="K1840" s="48" t="s">
        <v>3528</v>
      </c>
      <c r="L1840" s="49" t="s">
        <v>4263</v>
      </c>
      <c r="M1840" s="49" t="s">
        <v>4320</v>
      </c>
      <c r="N1840" s="22" t="s">
        <v>5133</v>
      </c>
      <c r="O1840" s="45" t="s">
        <v>3176</v>
      </c>
      <c r="P1840" s="247" t="s">
        <v>6100</v>
      </c>
      <c r="Q1840" s="191"/>
      <c r="R1840" s="1"/>
      <c r="S1840" s="1" t="str">
        <f t="shared" ref="S1840:S1902" si="267">IF(E1840=F1840,"","NOT EQUAL")</f>
        <v/>
      </c>
      <c r="T1840" s="1" t="str">
        <f>IF(ISNA(VLOOKUP(P1840,'NEW XEQM.c'!D:D,1,0)),"--",VLOOKUP(P1840,'NEW XEQM.c'!D:G,3,0))</f>
        <v>MYM</v>
      </c>
      <c r="U1840" s="1" t="s">
        <v>2484</v>
      </c>
      <c r="W1840" t="e">
        <f t="shared" si="264"/>
        <v>#VALUE!</v>
      </c>
    </row>
    <row r="1841" spans="1:23">
      <c r="A1841" s="16">
        <f t="shared" si="262"/>
        <v>1841</v>
      </c>
      <c r="B1841" s="15">
        <f t="shared" si="263"/>
        <v>1797</v>
      </c>
      <c r="C1841" s="45" t="s">
        <v>5023</v>
      </c>
      <c r="D1841" s="45" t="s">
        <v>911</v>
      </c>
      <c r="E1841" s="46" t="s">
        <v>4634</v>
      </c>
      <c r="F1841" s="46" t="s">
        <v>4634</v>
      </c>
      <c r="G1841" s="47">
        <v>0</v>
      </c>
      <c r="H1841" s="47">
        <v>0</v>
      </c>
      <c r="I1841" s="196" t="s">
        <v>3</v>
      </c>
      <c r="J1841" s="46" t="s">
        <v>1276</v>
      </c>
      <c r="K1841" s="48" t="s">
        <v>3528</v>
      </c>
      <c r="L1841" s="49" t="s">
        <v>4263</v>
      </c>
      <c r="M1841" s="49" t="s">
        <v>4320</v>
      </c>
      <c r="N1841" s="22" t="s">
        <v>5133</v>
      </c>
      <c r="O1841" s="45" t="s">
        <v>1282</v>
      </c>
      <c r="P1841" s="247" t="s">
        <v>2072</v>
      </c>
      <c r="Q1841" s="191"/>
      <c r="R1841" s="1"/>
      <c r="S1841" s="1" t="str">
        <f t="shared" si="267"/>
        <v/>
      </c>
      <c r="T1841" s="1" t="str">
        <f>IF(ISNA(VLOOKUP(P1841,'NEW XEQM.c'!D:D,1,0)),"--",VLOOKUP(P1841,'NEW XEQM.c'!D:G,3,0))</f>
        <v>G2TP</v>
      </c>
      <c r="U1841" s="1" t="s">
        <v>2484</v>
      </c>
      <c r="W1841" t="e">
        <f t="shared" si="264"/>
        <v>#VALUE!</v>
      </c>
    </row>
    <row r="1842" spans="1:23">
      <c r="A1842" s="16">
        <f t="shared" si="262"/>
        <v>1842</v>
      </c>
      <c r="B1842" s="15">
        <f t="shared" si="263"/>
        <v>1798</v>
      </c>
      <c r="C1842" s="45" t="s">
        <v>5023</v>
      </c>
      <c r="D1842" s="45" t="s">
        <v>5035</v>
      </c>
      <c r="E1842" s="46" t="s">
        <v>5037</v>
      </c>
      <c r="F1842" s="46" t="s">
        <v>5037</v>
      </c>
      <c r="G1842" s="47">
        <v>0</v>
      </c>
      <c r="H1842" s="47">
        <v>0</v>
      </c>
      <c r="I1842" s="196" t="s">
        <v>3</v>
      </c>
      <c r="J1842" s="46" t="s">
        <v>1276</v>
      </c>
      <c r="K1842" s="48" t="s">
        <v>3528</v>
      </c>
      <c r="L1842" s="49" t="s">
        <v>4263</v>
      </c>
      <c r="M1842" s="49" t="s">
        <v>4320</v>
      </c>
      <c r="N1842" s="22" t="s">
        <v>5133</v>
      </c>
      <c r="O1842" s="49"/>
      <c r="P1842" s="247" t="s">
        <v>5036</v>
      </c>
      <c r="Q1842" s="191"/>
      <c r="R1842" s="1"/>
      <c r="S1842" s="1" t="str">
        <f t="shared" si="267"/>
        <v/>
      </c>
      <c r="T1842" s="1" t="str">
        <f>IF(ISNA(VLOOKUP(P1842,'NEW XEQM.c'!D:D,1,0)),"--",VLOOKUP(P1842,'NEW XEQM.c'!D:G,3,0))</f>
        <v>--</v>
      </c>
      <c r="U1842" s="1" t="s">
        <v>2451</v>
      </c>
      <c r="W1842" t="e">
        <f t="shared" si="264"/>
        <v>#VALUE!</v>
      </c>
    </row>
    <row r="1843" spans="1:23">
      <c r="A1843" s="16">
        <f t="shared" si="262"/>
        <v>1843</v>
      </c>
      <c r="B1843" s="15">
        <f t="shared" si="263"/>
        <v>1799</v>
      </c>
      <c r="C1843" s="45" t="s">
        <v>3448</v>
      </c>
      <c r="D1843" s="45">
        <v>0</v>
      </c>
      <c r="E1843" s="48" t="s">
        <v>2127</v>
      </c>
      <c r="F1843" s="48" t="s">
        <v>2127</v>
      </c>
      <c r="G1843" s="50">
        <v>0</v>
      </c>
      <c r="H1843" s="50">
        <v>0</v>
      </c>
      <c r="I1843" s="196" t="s">
        <v>3</v>
      </c>
      <c r="J1843" s="46" t="s">
        <v>1276</v>
      </c>
      <c r="K1843" s="48" t="s">
        <v>3528</v>
      </c>
      <c r="L1843" s="49" t="s">
        <v>4263</v>
      </c>
      <c r="M1843" s="22" t="s">
        <v>4318</v>
      </c>
      <c r="N1843" s="22" t="s">
        <v>2484</v>
      </c>
      <c r="O1843" s="49"/>
      <c r="P1843" s="247" t="s">
        <v>2128</v>
      </c>
      <c r="Q1843" s="191"/>
      <c r="R1843" s="1"/>
      <c r="S1843" s="1" t="str">
        <f t="shared" si="267"/>
        <v/>
      </c>
      <c r="T1843" s="1" t="str">
        <f>IF(ISNA(VLOOKUP(P1843,'NEW XEQM.c'!D:D,1,0)),"--",VLOOKUP(P1843,'NEW XEQM.c'!D:G,3,0))</f>
        <v>--</v>
      </c>
      <c r="U1843" s="1" t="s">
        <v>2484</v>
      </c>
      <c r="W1843" t="str">
        <f t="shared" si="264"/>
        <v>STD_PRINTER ALLr</v>
      </c>
    </row>
    <row r="1844" spans="1:23">
      <c r="A1844" s="16">
        <f t="shared" si="262"/>
        <v>1844</v>
      </c>
      <c r="B1844" s="15">
        <f t="shared" si="263"/>
        <v>1800</v>
      </c>
      <c r="C1844" s="45" t="s">
        <v>3461</v>
      </c>
      <c r="D1844" s="45">
        <v>85</v>
      </c>
      <c r="E1844" s="188" t="s">
        <v>2129</v>
      </c>
      <c r="F1844" s="46" t="s">
        <v>2129</v>
      </c>
      <c r="G1844" s="47">
        <v>0</v>
      </c>
      <c r="H1844" s="47">
        <v>0</v>
      </c>
      <c r="I1844" s="196" t="s">
        <v>1</v>
      </c>
      <c r="J1844" s="46" t="s">
        <v>1275</v>
      </c>
      <c r="K1844" s="48" t="s">
        <v>3632</v>
      </c>
      <c r="L1844" s="49" t="s">
        <v>4263</v>
      </c>
      <c r="M1844" s="49" t="s">
        <v>4320</v>
      </c>
      <c r="N1844" s="22" t="s">
        <v>2484</v>
      </c>
      <c r="O1844" s="49" t="s">
        <v>2092</v>
      </c>
      <c r="P1844" s="247" t="s">
        <v>2132</v>
      </c>
      <c r="Q1844" s="191"/>
      <c r="R1844" s="1"/>
      <c r="S1844" s="1" t="str">
        <f t="shared" si="267"/>
        <v/>
      </c>
      <c r="T1844" s="1" t="str">
        <f>IF(ISNA(VLOOKUP(P1844,'NEW XEQM.c'!D:D,1,0)),"--",VLOOKUP(P1844,'NEW XEQM.c'!D:G,3,0))</f>
        <v>--</v>
      </c>
      <c r="U1844" s="1" t="s">
        <v>2487</v>
      </c>
      <c r="W1844" t="str">
        <f t="shared" si="264"/>
        <v/>
      </c>
    </row>
    <row r="1845" spans="1:23">
      <c r="A1845" s="16">
        <f t="shared" si="262"/>
        <v>1845</v>
      </c>
      <c r="B1845" s="15">
        <f t="shared" si="263"/>
        <v>1801</v>
      </c>
      <c r="C1845" s="45" t="s">
        <v>3461</v>
      </c>
      <c r="D1845" s="45">
        <v>88</v>
      </c>
      <c r="E1845" s="188" t="s">
        <v>2099</v>
      </c>
      <c r="F1845" s="46" t="s">
        <v>2099</v>
      </c>
      <c r="G1845" s="47">
        <v>0</v>
      </c>
      <c r="H1845" s="47">
        <v>0</v>
      </c>
      <c r="I1845" s="196" t="s">
        <v>1</v>
      </c>
      <c r="J1845" s="46" t="s">
        <v>1275</v>
      </c>
      <c r="K1845" s="48" t="s">
        <v>3632</v>
      </c>
      <c r="L1845" s="49" t="s">
        <v>4263</v>
      </c>
      <c r="M1845" s="49" t="s">
        <v>4320</v>
      </c>
      <c r="N1845" s="22" t="s">
        <v>2484</v>
      </c>
      <c r="O1845" s="45" t="s">
        <v>2092</v>
      </c>
      <c r="P1845" s="247" t="s">
        <v>2093</v>
      </c>
      <c r="Q1845" s="191"/>
      <c r="R1845" s="1"/>
      <c r="S1845" s="1" t="str">
        <f t="shared" si="267"/>
        <v/>
      </c>
      <c r="T1845" s="1" t="str">
        <f>IF(ISNA(VLOOKUP(P1845,'NEW XEQM.c'!D:D,1,0)),"--",VLOOKUP(P1845,'NEW XEQM.c'!D:G,3,0))</f>
        <v>--</v>
      </c>
      <c r="U1845" s="1" t="s">
        <v>2487</v>
      </c>
      <c r="W1845" t="str">
        <f t="shared" si="264"/>
        <v/>
      </c>
    </row>
    <row r="1846" spans="1:23">
      <c r="A1846" s="16">
        <f t="shared" si="262"/>
        <v>1846</v>
      </c>
      <c r="B1846" s="15">
        <f t="shared" si="263"/>
        <v>1802</v>
      </c>
      <c r="C1846" s="45" t="s">
        <v>3461</v>
      </c>
      <c r="D1846" s="45">
        <v>91</v>
      </c>
      <c r="E1846" s="188" t="s">
        <v>2100</v>
      </c>
      <c r="F1846" s="46" t="s">
        <v>2100</v>
      </c>
      <c r="G1846" s="47">
        <v>0</v>
      </c>
      <c r="H1846" s="47">
        <v>0</v>
      </c>
      <c r="I1846" s="196" t="s">
        <v>1</v>
      </c>
      <c r="J1846" s="46" t="s">
        <v>1275</v>
      </c>
      <c r="K1846" s="48" t="s">
        <v>3632</v>
      </c>
      <c r="L1846" s="49" t="s">
        <v>4263</v>
      </c>
      <c r="M1846" s="49" t="s">
        <v>4320</v>
      </c>
      <c r="N1846" s="22" t="s">
        <v>2484</v>
      </c>
      <c r="O1846" s="45" t="s">
        <v>2092</v>
      </c>
      <c r="P1846" s="247" t="s">
        <v>2094</v>
      </c>
      <c r="Q1846" s="191"/>
      <c r="R1846" s="1"/>
      <c r="S1846" s="1" t="str">
        <f t="shared" si="267"/>
        <v/>
      </c>
      <c r="T1846" s="1" t="str">
        <f>IF(ISNA(VLOOKUP(P1846,'NEW XEQM.c'!D:D,1,0)),"--",VLOOKUP(P1846,'NEW XEQM.c'!D:G,3,0))</f>
        <v>--</v>
      </c>
      <c r="U1846" s="1" t="s">
        <v>2487</v>
      </c>
      <c r="W1846" t="str">
        <f t="shared" si="264"/>
        <v/>
      </c>
    </row>
    <row r="1847" spans="1:23">
      <c r="A1847" s="16">
        <f t="shared" si="262"/>
        <v>1847</v>
      </c>
      <c r="B1847" s="15">
        <f t="shared" si="263"/>
        <v>1803</v>
      </c>
      <c r="C1847" s="45" t="s">
        <v>3461</v>
      </c>
      <c r="D1847" s="45">
        <v>94</v>
      </c>
      <c r="E1847" s="188" t="s">
        <v>2101</v>
      </c>
      <c r="F1847" s="46" t="s">
        <v>2101</v>
      </c>
      <c r="G1847" s="47">
        <v>0</v>
      </c>
      <c r="H1847" s="47">
        <v>0</v>
      </c>
      <c r="I1847" s="196" t="s">
        <v>1</v>
      </c>
      <c r="J1847" s="46" t="s">
        <v>1275</v>
      </c>
      <c r="K1847" s="48" t="s">
        <v>3632</v>
      </c>
      <c r="L1847" s="49" t="s">
        <v>4263</v>
      </c>
      <c r="M1847" s="49" t="s">
        <v>4320</v>
      </c>
      <c r="N1847" s="22" t="s">
        <v>2484</v>
      </c>
      <c r="O1847" s="45" t="s">
        <v>2092</v>
      </c>
      <c r="P1847" s="247" t="s">
        <v>2095</v>
      </c>
      <c r="Q1847" s="191"/>
      <c r="R1847" s="1"/>
      <c r="S1847" s="1" t="str">
        <f t="shared" si="267"/>
        <v/>
      </c>
      <c r="T1847" s="1" t="str">
        <f>IF(ISNA(VLOOKUP(P1847,'NEW XEQM.c'!D:D,1,0)),"--",VLOOKUP(P1847,'NEW XEQM.c'!D:G,3,0))</f>
        <v>--</v>
      </c>
      <c r="U1847" s="1" t="s">
        <v>2487</v>
      </c>
      <c r="W1847" t="str">
        <f t="shared" si="264"/>
        <v/>
      </c>
    </row>
    <row r="1848" spans="1:23">
      <c r="A1848" s="16">
        <f t="shared" si="262"/>
        <v>1848</v>
      </c>
      <c r="B1848" s="15">
        <f t="shared" si="263"/>
        <v>1804</v>
      </c>
      <c r="C1848" s="45" t="s">
        <v>3461</v>
      </c>
      <c r="D1848" s="45">
        <v>97</v>
      </c>
      <c r="E1848" s="188" t="s">
        <v>2102</v>
      </c>
      <c r="F1848" s="46" t="s">
        <v>2102</v>
      </c>
      <c r="G1848" s="47">
        <v>0</v>
      </c>
      <c r="H1848" s="47">
        <v>0</v>
      </c>
      <c r="I1848" s="196" t="s">
        <v>1</v>
      </c>
      <c r="J1848" s="46" t="s">
        <v>1275</v>
      </c>
      <c r="K1848" s="48" t="s">
        <v>3632</v>
      </c>
      <c r="L1848" s="49" t="s">
        <v>4263</v>
      </c>
      <c r="M1848" s="49" t="s">
        <v>4320</v>
      </c>
      <c r="N1848" s="22" t="s">
        <v>2484</v>
      </c>
      <c r="O1848" s="45" t="s">
        <v>2092</v>
      </c>
      <c r="P1848" s="247" t="s">
        <v>2096</v>
      </c>
      <c r="Q1848" s="191"/>
      <c r="R1848" s="1"/>
      <c r="S1848" s="1" t="str">
        <f t="shared" si="267"/>
        <v/>
      </c>
      <c r="T1848" s="1" t="str">
        <f>IF(ISNA(VLOOKUP(P1848,'NEW XEQM.c'!D:D,1,0)),"--",VLOOKUP(P1848,'NEW XEQM.c'!D:G,3,0))</f>
        <v>--</v>
      </c>
      <c r="U1848" s="1" t="s">
        <v>2487</v>
      </c>
      <c r="W1848" t="str">
        <f t="shared" si="264"/>
        <v/>
      </c>
    </row>
    <row r="1849" spans="1:23">
      <c r="A1849" s="16">
        <f t="shared" si="262"/>
        <v>1849</v>
      </c>
      <c r="B1849" s="15">
        <f t="shared" si="263"/>
        <v>1805</v>
      </c>
      <c r="C1849" s="45" t="s">
        <v>3461</v>
      </c>
      <c r="D1849" s="45">
        <v>103</v>
      </c>
      <c r="E1849" s="188" t="s">
        <v>2103</v>
      </c>
      <c r="F1849" s="46" t="s">
        <v>2103</v>
      </c>
      <c r="G1849" s="47">
        <v>0</v>
      </c>
      <c r="H1849" s="47">
        <v>0</v>
      </c>
      <c r="I1849" s="196" t="s">
        <v>1</v>
      </c>
      <c r="J1849" s="46" t="s">
        <v>1275</v>
      </c>
      <c r="K1849" s="48" t="s">
        <v>3632</v>
      </c>
      <c r="L1849" s="49" t="s">
        <v>4263</v>
      </c>
      <c r="M1849" s="49" t="s">
        <v>4320</v>
      </c>
      <c r="N1849" s="22" t="s">
        <v>2484</v>
      </c>
      <c r="O1849" s="45" t="s">
        <v>2092</v>
      </c>
      <c r="P1849" s="247" t="s">
        <v>2097</v>
      </c>
      <c r="Q1849" s="191"/>
      <c r="R1849" s="1"/>
      <c r="S1849" s="1" t="str">
        <f t="shared" si="267"/>
        <v/>
      </c>
      <c r="T1849" s="1" t="str">
        <f>IF(ISNA(VLOOKUP(P1849,'NEW XEQM.c'!D:D,1,0)),"--",VLOOKUP(P1849,'NEW XEQM.c'!D:G,3,0))</f>
        <v>--</v>
      </c>
      <c r="U1849" s="1" t="s">
        <v>2487</v>
      </c>
      <c r="W1849" t="str">
        <f t="shared" si="264"/>
        <v/>
      </c>
    </row>
    <row r="1850" spans="1:23">
      <c r="A1850" s="16">
        <f t="shared" si="262"/>
        <v>1850</v>
      </c>
      <c r="B1850" s="15">
        <f t="shared" si="263"/>
        <v>1806</v>
      </c>
      <c r="C1850" s="45" t="s">
        <v>3461</v>
      </c>
      <c r="D1850" s="45">
        <v>106</v>
      </c>
      <c r="E1850" s="188" t="s">
        <v>2104</v>
      </c>
      <c r="F1850" s="46" t="s">
        <v>2104</v>
      </c>
      <c r="G1850" s="47">
        <v>0</v>
      </c>
      <c r="H1850" s="47">
        <v>0</v>
      </c>
      <c r="I1850" s="196" t="s">
        <v>1</v>
      </c>
      <c r="J1850" s="46" t="s">
        <v>1275</v>
      </c>
      <c r="K1850" s="48" t="s">
        <v>3632</v>
      </c>
      <c r="L1850" s="49" t="s">
        <v>4263</v>
      </c>
      <c r="M1850" s="49" t="s">
        <v>4320</v>
      </c>
      <c r="N1850" s="22" t="s">
        <v>2484</v>
      </c>
      <c r="O1850" s="45" t="s">
        <v>2092</v>
      </c>
      <c r="P1850" s="247" t="s">
        <v>2098</v>
      </c>
      <c r="Q1850" s="191"/>
      <c r="R1850" s="1"/>
      <c r="S1850" s="1" t="str">
        <f t="shared" si="267"/>
        <v/>
      </c>
      <c r="T1850" s="1" t="str">
        <f>IF(ISNA(VLOOKUP(P1850,'NEW XEQM.c'!D:D,1,0)),"--",VLOOKUP(P1850,'NEW XEQM.c'!D:G,3,0))</f>
        <v>--</v>
      </c>
      <c r="U1850" s="1" t="s">
        <v>2487</v>
      </c>
      <c r="W1850" t="str">
        <f t="shared" si="264"/>
        <v/>
      </c>
    </row>
    <row r="1851" spans="1:23">
      <c r="A1851" s="16">
        <f t="shared" si="262"/>
        <v>1851</v>
      </c>
      <c r="B1851" s="15">
        <f t="shared" si="263"/>
        <v>1807</v>
      </c>
      <c r="C1851" s="45" t="s">
        <v>3461</v>
      </c>
      <c r="D1851" s="45">
        <v>109</v>
      </c>
      <c r="E1851" s="188" t="s">
        <v>2130</v>
      </c>
      <c r="F1851" s="46" t="s">
        <v>2130</v>
      </c>
      <c r="G1851" s="47">
        <v>0</v>
      </c>
      <c r="H1851" s="47">
        <v>0</v>
      </c>
      <c r="I1851" s="196" t="s">
        <v>1</v>
      </c>
      <c r="J1851" s="46" t="s">
        <v>1275</v>
      </c>
      <c r="K1851" s="48" t="s">
        <v>3632</v>
      </c>
      <c r="L1851" s="49" t="s">
        <v>4263</v>
      </c>
      <c r="M1851" s="49" t="s">
        <v>4320</v>
      </c>
      <c r="N1851" s="22" t="s">
        <v>2484</v>
      </c>
      <c r="O1851" s="45" t="s">
        <v>2092</v>
      </c>
      <c r="P1851" s="247" t="s">
        <v>2133</v>
      </c>
      <c r="Q1851" s="191"/>
      <c r="R1851" s="1"/>
      <c r="S1851" s="1" t="str">
        <f t="shared" si="267"/>
        <v/>
      </c>
      <c r="T1851" s="1" t="str">
        <f>IF(ISNA(VLOOKUP(P1851,'NEW XEQM.c'!D:D,1,0)),"--",VLOOKUP(P1851,'NEW XEQM.c'!D:G,3,0))</f>
        <v>--</v>
      </c>
      <c r="U1851" s="1" t="s">
        <v>2487</v>
      </c>
      <c r="W1851" t="str">
        <f t="shared" si="264"/>
        <v/>
      </c>
    </row>
    <row r="1852" spans="1:23">
      <c r="A1852" s="16">
        <f t="shared" si="262"/>
        <v>1852</v>
      </c>
      <c r="B1852" s="15">
        <f t="shared" si="263"/>
        <v>1808</v>
      </c>
      <c r="C1852" s="45" t="s">
        <v>3461</v>
      </c>
      <c r="D1852" s="45">
        <v>112</v>
      </c>
      <c r="E1852" s="188" t="s">
        <v>2131</v>
      </c>
      <c r="F1852" s="46" t="s">
        <v>2131</v>
      </c>
      <c r="G1852" s="47">
        <v>0</v>
      </c>
      <c r="H1852" s="47">
        <v>0</v>
      </c>
      <c r="I1852" s="196" t="s">
        <v>1</v>
      </c>
      <c r="J1852" s="46" t="s">
        <v>1275</v>
      </c>
      <c r="K1852" s="48" t="s">
        <v>3632</v>
      </c>
      <c r="L1852" s="49" t="s">
        <v>4263</v>
      </c>
      <c r="M1852" s="49" t="s">
        <v>4320</v>
      </c>
      <c r="N1852" s="22" t="s">
        <v>2484</v>
      </c>
      <c r="O1852" s="45" t="s">
        <v>2092</v>
      </c>
      <c r="P1852" s="247" t="s">
        <v>2134</v>
      </c>
      <c r="Q1852" s="191"/>
      <c r="R1852" s="1"/>
      <c r="S1852" s="1" t="str">
        <f t="shared" si="267"/>
        <v/>
      </c>
      <c r="T1852" s="1" t="str">
        <f>IF(ISNA(VLOOKUP(P1852,'NEW XEQM.c'!D:D,1,0)),"--",VLOOKUP(P1852,'NEW XEQM.c'!D:G,3,0))</f>
        <v>--</v>
      </c>
      <c r="U1852" s="1" t="s">
        <v>2487</v>
      </c>
      <c r="W1852" t="str">
        <f t="shared" si="264"/>
        <v/>
      </c>
    </row>
    <row r="1853" spans="1:23">
      <c r="A1853" s="16">
        <f t="shared" ref="A1853:A1916" si="268">IF(B1853=INT(B1853),ROW(),"")</f>
        <v>1853</v>
      </c>
      <c r="B1853" s="15">
        <f t="shared" si="263"/>
        <v>1809</v>
      </c>
      <c r="C1853" s="45" t="s">
        <v>3515</v>
      </c>
      <c r="D1853" s="45" t="s">
        <v>2956</v>
      </c>
      <c r="E1853" s="46" t="s">
        <v>474</v>
      </c>
      <c r="F1853" s="46" t="s">
        <v>883</v>
      </c>
      <c r="G1853" s="47">
        <v>0</v>
      </c>
      <c r="H1853" s="47">
        <v>0</v>
      </c>
      <c r="I1853" s="130" t="s">
        <v>1</v>
      </c>
      <c r="J1853" s="23" t="s">
        <v>1276</v>
      </c>
      <c r="K1853" s="24" t="s">
        <v>3528</v>
      </c>
      <c r="L1853" s="22" t="s">
        <v>4263</v>
      </c>
      <c r="M1853" s="22" t="s">
        <v>4320</v>
      </c>
      <c r="N1853" s="22" t="s">
        <v>2484</v>
      </c>
      <c r="O1853" s="45" t="s">
        <v>884</v>
      </c>
      <c r="P1853" s="247" t="s">
        <v>2956</v>
      </c>
      <c r="Q1853" s="191"/>
      <c r="R1853" s="1"/>
      <c r="S1853" s="1" t="str">
        <f t="shared" si="267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64"/>
        <v>#VALUE!</v>
      </c>
    </row>
    <row r="1854" spans="1:23">
      <c r="A1854" s="16">
        <f t="shared" si="268"/>
        <v>1854</v>
      </c>
      <c r="B1854" s="15">
        <f t="shared" si="263"/>
        <v>1810</v>
      </c>
      <c r="C1854" s="45" t="s">
        <v>3515</v>
      </c>
      <c r="D1854" s="45" t="s">
        <v>2957</v>
      </c>
      <c r="E1854" s="46" t="s">
        <v>474</v>
      </c>
      <c r="F1854" s="46" t="s">
        <v>885</v>
      </c>
      <c r="G1854" s="47">
        <v>0</v>
      </c>
      <c r="H1854" s="47">
        <v>0</v>
      </c>
      <c r="I1854" s="130" t="s">
        <v>1</v>
      </c>
      <c r="J1854" s="23" t="s">
        <v>1276</v>
      </c>
      <c r="K1854" s="24" t="s">
        <v>3528</v>
      </c>
      <c r="L1854" s="22" t="s">
        <v>4263</v>
      </c>
      <c r="M1854" s="22" t="s">
        <v>4320</v>
      </c>
      <c r="N1854" s="22" t="s">
        <v>2484</v>
      </c>
      <c r="O1854" s="45" t="s">
        <v>884</v>
      </c>
      <c r="P1854" s="247" t="s">
        <v>2957</v>
      </c>
      <c r="Q1854" s="191"/>
      <c r="R1854" s="1"/>
      <c r="S1854" s="1" t="str">
        <f t="shared" si="267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64"/>
        <v>#VALUE!</v>
      </c>
    </row>
    <row r="1855" spans="1:23">
      <c r="A1855" s="16">
        <f t="shared" si="268"/>
        <v>1855</v>
      </c>
      <c r="B1855" s="15">
        <f t="shared" si="263"/>
        <v>1811</v>
      </c>
      <c r="C1855" s="45" t="s">
        <v>3515</v>
      </c>
      <c r="D1855" s="45" t="s">
        <v>2958</v>
      </c>
      <c r="E1855" s="46" t="s">
        <v>474</v>
      </c>
      <c r="F1855" s="46" t="s">
        <v>886</v>
      </c>
      <c r="G1855" s="47">
        <v>0</v>
      </c>
      <c r="H1855" s="47">
        <v>0</v>
      </c>
      <c r="I1855" s="130" t="s">
        <v>1</v>
      </c>
      <c r="J1855" s="23" t="s">
        <v>1276</v>
      </c>
      <c r="K1855" s="24" t="s">
        <v>3528</v>
      </c>
      <c r="L1855" s="22" t="s">
        <v>4263</v>
      </c>
      <c r="M1855" s="22" t="s">
        <v>4320</v>
      </c>
      <c r="N1855" s="22" t="s">
        <v>2484</v>
      </c>
      <c r="O1855" s="45" t="s">
        <v>884</v>
      </c>
      <c r="P1855" s="247" t="s">
        <v>2958</v>
      </c>
      <c r="Q1855" s="191"/>
      <c r="R1855" s="1"/>
      <c r="S1855" s="1" t="str">
        <f t="shared" si="267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64"/>
        <v>#VALUE!</v>
      </c>
    </row>
    <row r="1856" spans="1:23">
      <c r="A1856" s="16">
        <f t="shared" si="268"/>
        <v>1856</v>
      </c>
      <c r="B1856" s="15">
        <f t="shared" si="263"/>
        <v>1812</v>
      </c>
      <c r="C1856" s="45" t="s">
        <v>3465</v>
      </c>
      <c r="D1856" s="45">
        <v>7</v>
      </c>
      <c r="E1856" s="46" t="s">
        <v>892</v>
      </c>
      <c r="F1856" s="46" t="s">
        <v>892</v>
      </c>
      <c r="G1856" s="47">
        <v>0</v>
      </c>
      <c r="H1856" s="47">
        <v>0</v>
      </c>
      <c r="I1856" s="196" t="s">
        <v>3</v>
      </c>
      <c r="J1856" s="46" t="s">
        <v>1275</v>
      </c>
      <c r="K1856" s="48" t="s">
        <v>3528</v>
      </c>
      <c r="L1856" s="49" t="s">
        <v>4263</v>
      </c>
      <c r="M1856" s="22" t="s">
        <v>4318</v>
      </c>
      <c r="N1856" s="22" t="s">
        <v>2484</v>
      </c>
      <c r="O1856" s="45" t="s">
        <v>893</v>
      </c>
      <c r="P1856" s="247" t="s">
        <v>2046</v>
      </c>
      <c r="Q1856" s="191"/>
      <c r="R1856" s="1"/>
      <c r="S1856" s="1" t="str">
        <f t="shared" si="267"/>
        <v/>
      </c>
      <c r="T1856" s="1" t="str">
        <f>IF(ISNA(VLOOKUP(P1856,'NEW XEQM.c'!D:D,1,0)),"--",VLOOKUP(P1856,'NEW XEQM.c'!D:G,3,0))</f>
        <v>--</v>
      </c>
      <c r="U1856" s="1" t="s">
        <v>2446</v>
      </c>
      <c r="W1856" t="str">
        <f t="shared" si="264"/>
        <v>Y STD_SPACE_3_PER_EM STD_RIGHT_ARROW STD_SPACE_3_PER_EM STD_DELTA</v>
      </c>
    </row>
    <row r="1857" spans="1:23">
      <c r="A1857" s="16">
        <f t="shared" si="268"/>
        <v>1857</v>
      </c>
      <c r="B1857" s="15">
        <f t="shared" si="263"/>
        <v>1813</v>
      </c>
      <c r="C1857" s="45" t="s">
        <v>3465</v>
      </c>
      <c r="D1857" s="45">
        <v>6</v>
      </c>
      <c r="E1857" s="46" t="s">
        <v>894</v>
      </c>
      <c r="F1857" s="46" t="s">
        <v>894</v>
      </c>
      <c r="G1857" s="47">
        <v>0</v>
      </c>
      <c r="H1857" s="47">
        <v>0</v>
      </c>
      <c r="I1857" s="196" t="s">
        <v>3</v>
      </c>
      <c r="J1857" s="46" t="s">
        <v>1275</v>
      </c>
      <c r="K1857" s="48" t="s">
        <v>3632</v>
      </c>
      <c r="L1857" s="49" t="s">
        <v>4263</v>
      </c>
      <c r="M1857" s="22" t="s">
        <v>4318</v>
      </c>
      <c r="N1857" s="22" t="s">
        <v>2484</v>
      </c>
      <c r="O1857" s="45" t="s">
        <v>893</v>
      </c>
      <c r="P1857" s="247" t="s">
        <v>2047</v>
      </c>
      <c r="Q1857" s="191"/>
      <c r="R1857" s="1"/>
      <c r="S1857" s="1" t="str">
        <f t="shared" si="267"/>
        <v/>
      </c>
      <c r="T1857" s="1" t="str">
        <f>IF(ISNA(VLOOKUP(P1857,'NEW XEQM.c'!D:D,1,0)),"--",VLOOKUP(P1857,'NEW XEQM.c'!D:G,3,0))</f>
        <v>--</v>
      </c>
      <c r="U1857" s="1" t="s">
        <v>2446</v>
      </c>
      <c r="W1857" t="str">
        <f t="shared" si="264"/>
        <v>STD_DELTA STD_SPACE_3_PER_EM STD_RIGHT_ARROW STD_SPACE_3_PER_EM Y</v>
      </c>
    </row>
    <row r="1858" spans="1:23">
      <c r="A1858" s="16">
        <f t="shared" si="268"/>
        <v>1858</v>
      </c>
      <c r="B1858" s="15">
        <f t="shared" si="263"/>
        <v>1814</v>
      </c>
      <c r="C1858" s="45" t="s">
        <v>3465</v>
      </c>
      <c r="D1858" s="45">
        <v>9</v>
      </c>
      <c r="E1858" s="46" t="s">
        <v>1265</v>
      </c>
      <c r="F1858" s="46" t="s">
        <v>895</v>
      </c>
      <c r="G1858" s="47">
        <v>0</v>
      </c>
      <c r="H1858" s="47">
        <v>0</v>
      </c>
      <c r="I1858" s="196" t="s">
        <v>3</v>
      </c>
      <c r="J1858" s="46" t="s">
        <v>1275</v>
      </c>
      <c r="K1858" s="48" t="s">
        <v>3632</v>
      </c>
      <c r="L1858" s="49" t="s">
        <v>4263</v>
      </c>
      <c r="M1858" s="22" t="s">
        <v>4318</v>
      </c>
      <c r="N1858" s="22" t="s">
        <v>2484</v>
      </c>
      <c r="O1858" s="45" t="s">
        <v>893</v>
      </c>
      <c r="P1858" s="247" t="s">
        <v>2048</v>
      </c>
      <c r="Q1858" s="191"/>
      <c r="R1858" s="1"/>
      <c r="S1858" s="1" t="str">
        <f t="shared" si="267"/>
        <v>NOT EQUAL</v>
      </c>
      <c r="T1858" s="1" t="str">
        <f>IF(ISNA(VLOOKUP(P1858,'NEW XEQM.c'!D:D,1,0)),"--",VLOOKUP(P1858,'NEW XEQM.c'!D:G,3,0))</f>
        <v>--</v>
      </c>
      <c r="U1858" s="1" t="s">
        <v>2446</v>
      </c>
      <c r="W1858" t="e">
        <f t="shared" si="264"/>
        <v>#VALUE!</v>
      </c>
    </row>
    <row r="1859" spans="1:23">
      <c r="A1859" s="16">
        <f t="shared" si="268"/>
        <v>1859</v>
      </c>
      <c r="B1859" s="15">
        <f t="shared" si="263"/>
        <v>1815</v>
      </c>
      <c r="C1859" s="45" t="s">
        <v>3465</v>
      </c>
      <c r="D1859" s="45">
        <v>8</v>
      </c>
      <c r="E1859" s="46" t="s">
        <v>1266</v>
      </c>
      <c r="F1859" s="46" t="s">
        <v>896</v>
      </c>
      <c r="G1859" s="47">
        <v>0</v>
      </c>
      <c r="H1859" s="47">
        <v>0</v>
      </c>
      <c r="I1859" s="196" t="s">
        <v>3</v>
      </c>
      <c r="J1859" s="46" t="s">
        <v>1275</v>
      </c>
      <c r="K1859" s="48" t="s">
        <v>3632</v>
      </c>
      <c r="L1859" s="49" t="s">
        <v>4263</v>
      </c>
      <c r="M1859" s="22" t="s">
        <v>4318</v>
      </c>
      <c r="N1859" s="22" t="s">
        <v>2484</v>
      </c>
      <c r="O1859" s="45" t="s">
        <v>893</v>
      </c>
      <c r="P1859" s="247" t="s">
        <v>2049</v>
      </c>
      <c r="Q1859" s="191"/>
      <c r="R1859" s="1"/>
      <c r="S1859" s="1" t="str">
        <f t="shared" si="267"/>
        <v>NOT EQUAL</v>
      </c>
      <c r="T1859" s="1" t="str">
        <f>IF(ISNA(VLOOKUP(P1859,'NEW XEQM.c'!D:D,1,0)),"--",VLOOKUP(P1859,'NEW XEQM.c'!D:G,3,0))</f>
        <v>--</v>
      </c>
      <c r="U1859" s="1" t="s">
        <v>2446</v>
      </c>
      <c r="W1859" t="e">
        <f t="shared" si="264"/>
        <v>#VALUE!</v>
      </c>
    </row>
    <row r="1860" spans="1:23">
      <c r="A1860" s="16">
        <f t="shared" si="268"/>
        <v>1860</v>
      </c>
      <c r="B1860" s="15">
        <f t="shared" ref="B1860:B1923" si="269">IF(AND(MID(C1860,2,1)&lt;&gt;"/",MID(C1860,1,1)="/"),INT(B1859)+1,B1859+0.01)</f>
        <v>1816</v>
      </c>
      <c r="C1860" s="45" t="s">
        <v>4989</v>
      </c>
      <c r="D1860" s="45" t="s">
        <v>7</v>
      </c>
      <c r="E1860" s="210" t="s">
        <v>5908</v>
      </c>
      <c r="F1860" s="210" t="s">
        <v>5908</v>
      </c>
      <c r="G1860" s="47">
        <v>0</v>
      </c>
      <c r="H1860" s="47">
        <v>0</v>
      </c>
      <c r="I1860" s="196" t="s">
        <v>3</v>
      </c>
      <c r="J1860" s="46" t="s">
        <v>1275</v>
      </c>
      <c r="K1860" s="48" t="s">
        <v>3632</v>
      </c>
      <c r="L1860" s="49" t="s">
        <v>4263</v>
      </c>
      <c r="M1860" s="22" t="s">
        <v>4318</v>
      </c>
      <c r="N1860" s="22" t="s">
        <v>2484</v>
      </c>
      <c r="O1860" s="45"/>
      <c r="P1860" s="247" t="s">
        <v>2051</v>
      </c>
      <c r="Q1860" s="191"/>
      <c r="R1860" s="1"/>
      <c r="S1860" s="1" t="str">
        <f t="shared" si="267"/>
        <v/>
      </c>
      <c r="T1860" s="1" t="str">
        <f>IF(ISNA(VLOOKUP(P1860,'NEW XEQM.c'!D:D,1,0)),"--",VLOOKUP(P1860,'NEW XEQM.c'!D:G,3,0))</f>
        <v>e^iX</v>
      </c>
      <c r="U1860" s="1" t="s">
        <v>2446</v>
      </c>
      <c r="W1860" t="str">
        <f t="shared" si="264"/>
        <v/>
      </c>
    </row>
    <row r="1861" spans="1:23">
      <c r="A1861" s="16">
        <f t="shared" si="268"/>
        <v>1861</v>
      </c>
      <c r="B1861" s="15">
        <f t="shared" si="269"/>
        <v>1817</v>
      </c>
      <c r="C1861" s="45" t="s">
        <v>3465</v>
      </c>
      <c r="D1861" s="45">
        <v>11</v>
      </c>
      <c r="E1861" s="46" t="s">
        <v>898</v>
      </c>
      <c r="F1861" s="46" t="s">
        <v>898</v>
      </c>
      <c r="G1861" s="47">
        <v>0</v>
      </c>
      <c r="H1861" s="47">
        <v>0</v>
      </c>
      <c r="I1861" s="196" t="s">
        <v>3</v>
      </c>
      <c r="J1861" s="46" t="s">
        <v>1275</v>
      </c>
      <c r="K1861" s="48" t="s">
        <v>3632</v>
      </c>
      <c r="L1861" s="49" t="s">
        <v>4263</v>
      </c>
      <c r="M1861" s="22" t="s">
        <v>4318</v>
      </c>
      <c r="N1861" s="22" t="s">
        <v>2484</v>
      </c>
      <c r="O1861" s="45" t="s">
        <v>893</v>
      </c>
      <c r="P1861" s="247" t="s">
        <v>2052</v>
      </c>
      <c r="Q1861" s="191"/>
      <c r="R1861" s="1"/>
      <c r="S1861" s="1" t="str">
        <f t="shared" si="267"/>
        <v/>
      </c>
      <c r="T1861" s="1" t="str">
        <f>IF(ISNA(VLOOKUP(P1861,'NEW XEQM.c'!D:D,1,0)),"--",VLOOKUP(P1861,'NEW XEQM.c'!D:G,3,0))</f>
        <v>--</v>
      </c>
      <c r="U1861" s="1" t="s">
        <v>2446</v>
      </c>
      <c r="W1861" t="str">
        <f t="shared" ref="W1861:W1924" si="270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68"/>
        <v>1862</v>
      </c>
      <c r="B1862" s="15">
        <f t="shared" si="269"/>
        <v>1818</v>
      </c>
      <c r="C1862" s="45" t="s">
        <v>3465</v>
      </c>
      <c r="D1862" s="45">
        <v>12</v>
      </c>
      <c r="E1862" s="46" t="s">
        <v>899</v>
      </c>
      <c r="F1862" s="46" t="s">
        <v>899</v>
      </c>
      <c r="G1862" s="47">
        <v>0</v>
      </c>
      <c r="H1862" s="47">
        <v>0</v>
      </c>
      <c r="I1862" s="196" t="s">
        <v>3</v>
      </c>
      <c r="J1862" s="46" t="s">
        <v>1275</v>
      </c>
      <c r="K1862" s="48" t="s">
        <v>3632</v>
      </c>
      <c r="L1862" s="49" t="s">
        <v>4263</v>
      </c>
      <c r="M1862" s="22" t="s">
        <v>4318</v>
      </c>
      <c r="N1862" s="22" t="s">
        <v>2484</v>
      </c>
      <c r="O1862" s="45" t="s">
        <v>893</v>
      </c>
      <c r="P1862" s="247" t="s">
        <v>2053</v>
      </c>
      <c r="Q1862" s="191"/>
      <c r="R1862" s="1"/>
      <c r="S1862" s="1" t="str">
        <f t="shared" si="267"/>
        <v/>
      </c>
      <c r="T1862" s="1" t="str">
        <f>IF(ISNA(VLOOKUP(P1862,'NEW XEQM.c'!D:D,1,0)),"--",VLOOKUP(P1862,'NEW XEQM.c'!D:G,3,0))</f>
        <v>--</v>
      </c>
      <c r="U1862" s="1" t="s">
        <v>2446</v>
      </c>
      <c r="W1862" t="str">
        <f t="shared" si="270"/>
        <v>RCL STD_SPACE_3_PER_EM 3Z</v>
      </c>
    </row>
    <row r="1863" spans="1:23">
      <c r="A1863" s="16">
        <f t="shared" si="268"/>
        <v>1863</v>
      </c>
      <c r="B1863" s="15">
        <f t="shared" si="269"/>
        <v>1819</v>
      </c>
      <c r="C1863" s="45" t="s">
        <v>3465</v>
      </c>
      <c r="D1863" s="45">
        <v>13</v>
      </c>
      <c r="E1863" s="46" t="s">
        <v>900</v>
      </c>
      <c r="F1863" s="46" t="s">
        <v>900</v>
      </c>
      <c r="G1863" s="47">
        <v>0</v>
      </c>
      <c r="H1863" s="47">
        <v>0</v>
      </c>
      <c r="I1863" s="196" t="s">
        <v>3</v>
      </c>
      <c r="J1863" s="46" t="s">
        <v>1275</v>
      </c>
      <c r="K1863" s="48" t="s">
        <v>3632</v>
      </c>
      <c r="L1863" s="49" t="s">
        <v>4263</v>
      </c>
      <c r="M1863" s="22" t="s">
        <v>4318</v>
      </c>
      <c r="N1863" s="22" t="s">
        <v>2484</v>
      </c>
      <c r="O1863" s="45" t="s">
        <v>893</v>
      </c>
      <c r="P1863" s="247" t="s">
        <v>2054</v>
      </c>
      <c r="Q1863" s="191"/>
      <c r="R1863" s="1"/>
      <c r="S1863" s="1" t="str">
        <f t="shared" si="267"/>
        <v/>
      </c>
      <c r="T1863" s="1" t="str">
        <f>IF(ISNA(VLOOKUP(P1863,'NEW XEQM.c'!D:D,1,0)),"--",VLOOKUP(P1863,'NEW XEQM.c'!D:G,3,0))</f>
        <v>--</v>
      </c>
      <c r="U1863" s="1" t="s">
        <v>2446</v>
      </c>
      <c r="W1863" t="str">
        <f t="shared" si="270"/>
        <v>STO STD_SPACE_3_PER_EM 3V</v>
      </c>
    </row>
    <row r="1864" spans="1:23">
      <c r="A1864" s="16">
        <f t="shared" si="268"/>
        <v>1864</v>
      </c>
      <c r="B1864" s="15">
        <f t="shared" si="269"/>
        <v>1820</v>
      </c>
      <c r="C1864" s="45" t="s">
        <v>3465</v>
      </c>
      <c r="D1864" s="45">
        <v>14</v>
      </c>
      <c r="E1864" s="46" t="s">
        <v>901</v>
      </c>
      <c r="F1864" s="46" t="s">
        <v>901</v>
      </c>
      <c r="G1864" s="47">
        <v>0</v>
      </c>
      <c r="H1864" s="47">
        <v>0</v>
      </c>
      <c r="I1864" s="196" t="s">
        <v>3</v>
      </c>
      <c r="J1864" s="46" t="s">
        <v>1275</v>
      </c>
      <c r="K1864" s="48" t="s">
        <v>3632</v>
      </c>
      <c r="L1864" s="49" t="s">
        <v>4263</v>
      </c>
      <c r="M1864" s="22" t="s">
        <v>4318</v>
      </c>
      <c r="N1864" s="22" t="s">
        <v>2484</v>
      </c>
      <c r="O1864" s="45" t="s">
        <v>893</v>
      </c>
      <c r="P1864" s="247" t="s">
        <v>2055</v>
      </c>
      <c r="Q1864" s="191"/>
      <c r="R1864" s="1"/>
      <c r="S1864" s="1" t="str">
        <f t="shared" si="267"/>
        <v/>
      </c>
      <c r="T1864" s="1" t="str">
        <f>IF(ISNA(VLOOKUP(P1864,'NEW XEQM.c'!D:D,1,0)),"--",VLOOKUP(P1864,'NEW XEQM.c'!D:G,3,0))</f>
        <v>--</v>
      </c>
      <c r="U1864" s="1" t="s">
        <v>2446</v>
      </c>
      <c r="W1864" t="str">
        <f t="shared" si="270"/>
        <v>RCL STD_SPACE_3_PER_EM 3V</v>
      </c>
    </row>
    <row r="1865" spans="1:23">
      <c r="A1865" s="16">
        <f t="shared" si="268"/>
        <v>1865</v>
      </c>
      <c r="B1865" s="15">
        <f t="shared" si="269"/>
        <v>1821</v>
      </c>
      <c r="C1865" s="45" t="s">
        <v>3465</v>
      </c>
      <c r="D1865" s="45">
        <v>15</v>
      </c>
      <c r="E1865" s="46" t="s">
        <v>902</v>
      </c>
      <c r="F1865" s="46" t="s">
        <v>902</v>
      </c>
      <c r="G1865" s="47">
        <v>0</v>
      </c>
      <c r="H1865" s="47">
        <v>0</v>
      </c>
      <c r="I1865" s="196" t="s">
        <v>3</v>
      </c>
      <c r="J1865" s="46" t="s">
        <v>1275</v>
      </c>
      <c r="K1865" s="48" t="s">
        <v>3632</v>
      </c>
      <c r="L1865" s="49" t="s">
        <v>4263</v>
      </c>
      <c r="M1865" s="22" t="s">
        <v>4318</v>
      </c>
      <c r="N1865" s="22" t="s">
        <v>2484</v>
      </c>
      <c r="O1865" s="45" t="s">
        <v>893</v>
      </c>
      <c r="P1865" s="247" t="s">
        <v>2056</v>
      </c>
      <c r="Q1865" s="191"/>
      <c r="R1865" s="1"/>
      <c r="S1865" s="1" t="str">
        <f t="shared" si="267"/>
        <v/>
      </c>
      <c r="T1865" s="1" t="str">
        <f>IF(ISNA(VLOOKUP(P1865,'NEW XEQM.c'!D:D,1,0)),"--",VLOOKUP(P1865,'NEW XEQM.c'!D:G,3,0))</f>
        <v>--</v>
      </c>
      <c r="U1865" s="1" t="s">
        <v>2446</v>
      </c>
      <c r="W1865" t="str">
        <f t="shared" si="270"/>
        <v>STO STD_SPACE_3_PER_EM 3I</v>
      </c>
    </row>
    <row r="1866" spans="1:23">
      <c r="A1866" s="16">
        <f t="shared" si="268"/>
        <v>1866</v>
      </c>
      <c r="B1866" s="15">
        <f t="shared" si="269"/>
        <v>1822</v>
      </c>
      <c r="C1866" s="45" t="s">
        <v>3465</v>
      </c>
      <c r="D1866" s="45">
        <v>16</v>
      </c>
      <c r="E1866" s="46" t="s">
        <v>903</v>
      </c>
      <c r="F1866" s="46" t="s">
        <v>903</v>
      </c>
      <c r="G1866" s="47">
        <v>0</v>
      </c>
      <c r="H1866" s="47">
        <v>0</v>
      </c>
      <c r="I1866" s="196" t="s">
        <v>3</v>
      </c>
      <c r="J1866" s="46" t="s">
        <v>1275</v>
      </c>
      <c r="K1866" s="48" t="s">
        <v>3632</v>
      </c>
      <c r="L1866" s="49" t="s">
        <v>4263</v>
      </c>
      <c r="M1866" s="22" t="s">
        <v>4318</v>
      </c>
      <c r="N1866" s="22" t="s">
        <v>2484</v>
      </c>
      <c r="O1866" s="45" t="s">
        <v>893</v>
      </c>
      <c r="P1866" s="247" t="s">
        <v>2057</v>
      </c>
      <c r="Q1866" s="191"/>
      <c r="R1866" s="1"/>
      <c r="S1866" s="1" t="str">
        <f t="shared" si="267"/>
        <v/>
      </c>
      <c r="T1866" s="1" t="str">
        <f>IF(ISNA(VLOOKUP(P1866,'NEW XEQM.c'!D:D,1,0)),"--",VLOOKUP(P1866,'NEW XEQM.c'!D:G,3,0))</f>
        <v>--</v>
      </c>
      <c r="U1866" s="1" t="s">
        <v>2446</v>
      </c>
      <c r="W1866" t="str">
        <f t="shared" si="270"/>
        <v>RCL STD_SPACE_3_PER_EM 3I</v>
      </c>
    </row>
    <row r="1867" spans="1:23">
      <c r="A1867" s="16">
        <f t="shared" si="268"/>
        <v>1867</v>
      </c>
      <c r="B1867" s="15">
        <f t="shared" si="269"/>
        <v>1823</v>
      </c>
      <c r="C1867" s="45" t="s">
        <v>3465</v>
      </c>
      <c r="D1867" s="45">
        <v>17</v>
      </c>
      <c r="E1867" s="46" t="s">
        <v>2076</v>
      </c>
      <c r="F1867" s="46" t="s">
        <v>1267</v>
      </c>
      <c r="G1867" s="47">
        <v>0</v>
      </c>
      <c r="H1867" s="47">
        <v>0</v>
      </c>
      <c r="I1867" s="196" t="s">
        <v>3</v>
      </c>
      <c r="J1867" s="46" t="s">
        <v>1275</v>
      </c>
      <c r="K1867" s="48" t="s">
        <v>3632</v>
      </c>
      <c r="L1867" s="49" t="s">
        <v>4263</v>
      </c>
      <c r="M1867" s="22" t="s">
        <v>4318</v>
      </c>
      <c r="N1867" s="22" t="s">
        <v>2484</v>
      </c>
      <c r="O1867" s="45" t="s">
        <v>893</v>
      </c>
      <c r="P1867" s="247" t="s">
        <v>2058</v>
      </c>
      <c r="Q1867" s="191"/>
      <c r="R1867" s="1"/>
      <c r="S1867" s="1" t="str">
        <f t="shared" si="267"/>
        <v>NOT EQUAL</v>
      </c>
      <c r="T1867" s="1" t="str">
        <f>IF(ISNA(VLOOKUP(P1867,'NEW XEQM.c'!D:D,1,0)),"--",VLOOKUP(P1867,'NEW XEQM.c'!D:G,3,0))</f>
        <v>--</v>
      </c>
      <c r="U1867" s="1" t="s">
        <v>2446</v>
      </c>
      <c r="W1867" t="str">
        <f t="shared" si="270"/>
        <v>3V STD_DIVIDE 3I</v>
      </c>
    </row>
    <row r="1868" spans="1:23">
      <c r="A1868" s="16">
        <f t="shared" si="268"/>
        <v>1868</v>
      </c>
      <c r="B1868" s="15">
        <f t="shared" si="269"/>
        <v>1824</v>
      </c>
      <c r="C1868" s="45" t="s">
        <v>3465</v>
      </c>
      <c r="D1868" s="45">
        <v>18</v>
      </c>
      <c r="E1868" s="46" t="s">
        <v>2077</v>
      </c>
      <c r="F1868" s="46" t="s">
        <v>1268</v>
      </c>
      <c r="G1868" s="47">
        <v>0</v>
      </c>
      <c r="H1868" s="47">
        <v>0</v>
      </c>
      <c r="I1868" s="196" t="s">
        <v>3</v>
      </c>
      <c r="J1868" s="46" t="s">
        <v>1275</v>
      </c>
      <c r="K1868" s="48" t="s">
        <v>3632</v>
      </c>
      <c r="L1868" s="49" t="s">
        <v>4263</v>
      </c>
      <c r="M1868" s="22" t="s">
        <v>4318</v>
      </c>
      <c r="N1868" s="22" t="s">
        <v>2484</v>
      </c>
      <c r="O1868" s="45" t="s">
        <v>893</v>
      </c>
      <c r="P1868" s="247" t="s">
        <v>2059</v>
      </c>
      <c r="Q1868" s="191"/>
      <c r="R1868" s="1"/>
      <c r="S1868" s="1" t="str">
        <f t="shared" si="267"/>
        <v>NOT EQUAL</v>
      </c>
      <c r="T1868" s="1" t="str">
        <f>IF(ISNA(VLOOKUP(P1868,'NEW XEQM.c'!D:D,1,0)),"--",VLOOKUP(P1868,'NEW XEQM.c'!D:G,3,0))</f>
        <v>--</v>
      </c>
      <c r="U1868" s="1" t="s">
        <v>2446</v>
      </c>
      <c r="W1868" t="str">
        <f t="shared" si="270"/>
        <v>3I STD_CROSS 3Z</v>
      </c>
    </row>
    <row r="1869" spans="1:23">
      <c r="A1869" s="16">
        <f t="shared" si="268"/>
        <v>1869</v>
      </c>
      <c r="B1869" s="15">
        <f t="shared" si="269"/>
        <v>1825</v>
      </c>
      <c r="C1869" s="45" t="s">
        <v>3465</v>
      </c>
      <c r="D1869" s="45">
        <v>19</v>
      </c>
      <c r="E1869" s="46" t="s">
        <v>2078</v>
      </c>
      <c r="F1869" s="46" t="s">
        <v>1269</v>
      </c>
      <c r="G1869" s="47">
        <v>0</v>
      </c>
      <c r="H1869" s="47">
        <v>0</v>
      </c>
      <c r="I1869" s="196" t="s">
        <v>3</v>
      </c>
      <c r="J1869" s="46" t="s">
        <v>1275</v>
      </c>
      <c r="K1869" s="48" t="s">
        <v>3632</v>
      </c>
      <c r="L1869" s="49" t="s">
        <v>4263</v>
      </c>
      <c r="M1869" s="22" t="s">
        <v>4318</v>
      </c>
      <c r="N1869" s="22" t="s">
        <v>2484</v>
      </c>
      <c r="O1869" s="45" t="s">
        <v>893</v>
      </c>
      <c r="P1869" s="247" t="s">
        <v>2060</v>
      </c>
      <c r="Q1869" s="191"/>
      <c r="R1869" s="1"/>
      <c r="S1869" s="1" t="str">
        <f t="shared" si="267"/>
        <v>NOT EQUAL</v>
      </c>
      <c r="T1869" s="1" t="str">
        <f>IF(ISNA(VLOOKUP(P1869,'NEW XEQM.c'!D:D,1,0)),"--",VLOOKUP(P1869,'NEW XEQM.c'!D:G,3,0))</f>
        <v>--</v>
      </c>
      <c r="U1869" s="1" t="s">
        <v>2446</v>
      </c>
      <c r="W1869" t="str">
        <f t="shared" si="270"/>
        <v>3V STD_DIVIDE 3Z</v>
      </c>
    </row>
    <row r="1870" spans="1:23">
      <c r="A1870" s="16">
        <f t="shared" si="268"/>
        <v>1870</v>
      </c>
      <c r="B1870" s="15">
        <f t="shared" si="269"/>
        <v>1826</v>
      </c>
      <c r="C1870" s="45" t="s">
        <v>3465</v>
      </c>
      <c r="D1870" s="45">
        <v>20</v>
      </c>
      <c r="E1870" s="46" t="s">
        <v>1270</v>
      </c>
      <c r="F1870" s="46" t="s">
        <v>1270</v>
      </c>
      <c r="G1870" s="47">
        <v>0</v>
      </c>
      <c r="H1870" s="47">
        <v>0</v>
      </c>
      <c r="I1870" s="196" t="s">
        <v>3</v>
      </c>
      <c r="J1870" s="46" t="s">
        <v>1275</v>
      </c>
      <c r="K1870" s="48" t="s">
        <v>3632</v>
      </c>
      <c r="L1870" s="49" t="s">
        <v>4263</v>
      </c>
      <c r="M1870" s="22" t="s">
        <v>4318</v>
      </c>
      <c r="N1870" s="22" t="s">
        <v>2484</v>
      </c>
      <c r="O1870" s="45" t="s">
        <v>893</v>
      </c>
      <c r="P1870" s="247" t="s">
        <v>2061</v>
      </c>
      <c r="Q1870" s="191"/>
      <c r="R1870" s="1"/>
      <c r="S1870" s="1" t="str">
        <f t="shared" si="267"/>
        <v/>
      </c>
      <c r="T1870" s="1" t="str">
        <f>IF(ISNA(VLOOKUP(P1870,'NEW XEQM.c'!D:D,1,0)),"--",VLOOKUP(P1870,'NEW XEQM.c'!D:G,3,0))</f>
        <v>--</v>
      </c>
      <c r="U1870" s="1" t="s">
        <v>2446</v>
      </c>
      <c r="W1870" t="str">
        <f t="shared" si="270"/>
        <v>X STD_SPACE_3_PER_EM STD_RIGHT_ARROW STD_SPACE_3_PER_EM BAL</v>
      </c>
    </row>
    <row r="1871" spans="1:23">
      <c r="A1871" s="16">
        <f t="shared" si="268"/>
        <v>1871</v>
      </c>
      <c r="B1871" s="15">
        <f t="shared" si="269"/>
        <v>1827</v>
      </c>
      <c r="C1871" s="45" t="s">
        <v>3465</v>
      </c>
      <c r="D1871" s="45">
        <v>45</v>
      </c>
      <c r="E1871" s="188" t="s">
        <v>4877</v>
      </c>
      <c r="F1871" s="189" t="s">
        <v>4883</v>
      </c>
      <c r="G1871" s="47">
        <v>0</v>
      </c>
      <c r="H1871" s="47">
        <v>0</v>
      </c>
      <c r="I1871" s="196" t="s">
        <v>3</v>
      </c>
      <c r="J1871" s="46" t="s">
        <v>1276</v>
      </c>
      <c r="K1871" s="48" t="s">
        <v>3528</v>
      </c>
      <c r="L1871" s="49" t="s">
        <v>4263</v>
      </c>
      <c r="M1871" s="22" t="s">
        <v>4318</v>
      </c>
      <c r="N1871" s="22" t="s">
        <v>2484</v>
      </c>
      <c r="O1871" s="45"/>
      <c r="P1871" s="247" t="s">
        <v>4142</v>
      </c>
      <c r="Q1871" s="191"/>
      <c r="R1871" s="1"/>
      <c r="S1871" s="1" t="str">
        <f t="shared" si="267"/>
        <v>NOT EQUAL</v>
      </c>
      <c r="T1871" s="1" t="str">
        <f>IF(ISNA(VLOOKUP(P1871,'NEW XEQM.c'!D:D,1,0)),"--",VLOOKUP(P1871,'NEW XEQM.c'!D:G,3,0))</f>
        <v>--</v>
      </c>
      <c r="U1871" s="1" t="s">
        <v>2478</v>
      </c>
      <c r="W1871" t="e">
        <f t="shared" si="270"/>
        <v>#VALUE!</v>
      </c>
    </row>
    <row r="1872" spans="1:23">
      <c r="A1872" s="16">
        <f t="shared" si="268"/>
        <v>1872</v>
      </c>
      <c r="B1872" s="15">
        <f t="shared" si="269"/>
        <v>1828</v>
      </c>
      <c r="C1872" s="45" t="s">
        <v>3470</v>
      </c>
      <c r="D1872" s="45" t="s">
        <v>7</v>
      </c>
      <c r="E1872" s="46" t="s">
        <v>1263</v>
      </c>
      <c r="F1872" s="46" t="s">
        <v>449</v>
      </c>
      <c r="G1872" s="51">
        <v>0</v>
      </c>
      <c r="H1872" s="51">
        <v>0</v>
      </c>
      <c r="I1872" s="196" t="s">
        <v>3</v>
      </c>
      <c r="J1872" s="46" t="s">
        <v>1275</v>
      </c>
      <c r="K1872" s="48" t="s">
        <v>3632</v>
      </c>
      <c r="L1872" s="49" t="s">
        <v>4263</v>
      </c>
      <c r="M1872" s="22" t="s">
        <v>4318</v>
      </c>
      <c r="N1872" s="22" t="s">
        <v>2484</v>
      </c>
      <c r="O1872" s="49" t="s">
        <v>890</v>
      </c>
      <c r="P1872" s="247" t="s">
        <v>2042</v>
      </c>
      <c r="Q1872" s="191"/>
      <c r="R1872" s="1"/>
      <c r="S1872" s="1" t="str">
        <f t="shared" si="267"/>
        <v>NOT EQUAL</v>
      </c>
      <c r="T1872" s="1" t="str">
        <f>IF(ISNA(VLOOKUP(P1872,'NEW XEQM.c'!D:D,1,0)),"--",VLOOKUP(P1872,'NEW XEQM.c'!D:G,3,0))</f>
        <v>--</v>
      </c>
      <c r="U1872" s="1" t="s">
        <v>2446</v>
      </c>
      <c r="W1872" t="e">
        <f t="shared" si="270"/>
        <v>#VALUE!</v>
      </c>
    </row>
    <row r="1873" spans="1:23">
      <c r="A1873" s="16">
        <f t="shared" si="268"/>
        <v>1873</v>
      </c>
      <c r="B1873" s="15">
        <f t="shared" si="269"/>
        <v>1829</v>
      </c>
      <c r="C1873" s="45" t="s">
        <v>3471</v>
      </c>
      <c r="D1873" s="45" t="s">
        <v>7</v>
      </c>
      <c r="E1873" s="46" t="s">
        <v>1264</v>
      </c>
      <c r="F1873" s="46" t="s">
        <v>891</v>
      </c>
      <c r="G1873" s="47">
        <v>0</v>
      </c>
      <c r="H1873" s="47">
        <v>0</v>
      </c>
      <c r="I1873" s="196" t="s">
        <v>3</v>
      </c>
      <c r="J1873" s="46" t="s">
        <v>1275</v>
      </c>
      <c r="K1873" s="48" t="s">
        <v>3632</v>
      </c>
      <c r="L1873" s="49" t="s">
        <v>4263</v>
      </c>
      <c r="M1873" s="22" t="s">
        <v>4318</v>
      </c>
      <c r="N1873" s="22" t="s">
        <v>2484</v>
      </c>
      <c r="O1873" s="45" t="s">
        <v>1279</v>
      </c>
      <c r="P1873" s="247" t="s">
        <v>2043</v>
      </c>
      <c r="Q1873" s="191"/>
      <c r="R1873" s="1"/>
      <c r="S1873" s="1" t="str">
        <f t="shared" si="267"/>
        <v>NOT EQUAL</v>
      </c>
      <c r="T1873" s="1" t="str">
        <f>IF(ISNA(VLOOKUP(P1873,'NEW XEQM.c'!D:D,1,0)),"--",VLOOKUP(P1873,'NEW XEQM.c'!D:G,3,0))</f>
        <v>--</v>
      </c>
      <c r="U1873" s="1" t="s">
        <v>2446</v>
      </c>
      <c r="W1873" t="str">
        <f t="shared" si="270"/>
        <v>op_a STD_SUP_2</v>
      </c>
    </row>
    <row r="1874" spans="1:23">
      <c r="A1874" s="16">
        <f t="shared" si="268"/>
        <v>1874</v>
      </c>
      <c r="B1874" s="15">
        <f t="shared" si="269"/>
        <v>1830</v>
      </c>
      <c r="C1874" s="45" t="s">
        <v>3472</v>
      </c>
      <c r="D1874" s="45" t="s">
        <v>7</v>
      </c>
      <c r="E1874" s="46" t="s">
        <v>5409</v>
      </c>
      <c r="F1874" s="46" t="s">
        <v>5410</v>
      </c>
      <c r="G1874" s="47">
        <v>0</v>
      </c>
      <c r="H1874" s="47">
        <v>0</v>
      </c>
      <c r="I1874" s="196" t="s">
        <v>3</v>
      </c>
      <c r="J1874" s="46" t="s">
        <v>1275</v>
      </c>
      <c r="K1874" s="48" t="s">
        <v>3632</v>
      </c>
      <c r="L1874" s="49" t="s">
        <v>4263</v>
      </c>
      <c r="M1874" s="22" t="s">
        <v>4318</v>
      </c>
      <c r="N1874" s="22" t="s">
        <v>2484</v>
      </c>
      <c r="O1874" s="45" t="s">
        <v>1280</v>
      </c>
      <c r="P1874" s="247" t="s">
        <v>2044</v>
      </c>
      <c r="Q1874" s="191"/>
      <c r="R1874" s="1"/>
      <c r="S1874" s="1" t="str">
        <f t="shared" si="267"/>
        <v>NOT EQUAL</v>
      </c>
      <c r="T1874" s="1" t="str">
        <f>IF(ISNA(VLOOKUP(P1874,'NEW XEQM.c'!D:D,1,0)),"--",VLOOKUP(P1874,'NEW XEQM.c'!D:G,3,0))</f>
        <v>--</v>
      </c>
      <c r="U1874" s="1" t="s">
        <v>2446</v>
      </c>
      <c r="W1874" t="str">
        <f t="shared" si="270"/>
        <v>op_ STD_op_i</v>
      </c>
    </row>
    <row r="1875" spans="1:23">
      <c r="A1875" s="16">
        <f t="shared" si="268"/>
        <v>1875</v>
      </c>
      <c r="B1875" s="15">
        <f t="shared" si="269"/>
        <v>1831</v>
      </c>
      <c r="C1875" s="45" t="s">
        <v>3474</v>
      </c>
      <c r="D1875" s="45">
        <v>2</v>
      </c>
      <c r="E1875" s="48" t="s">
        <v>2437</v>
      </c>
      <c r="F1875" s="48" t="s">
        <v>2437</v>
      </c>
      <c r="G1875" s="51">
        <v>0</v>
      </c>
      <c r="H1875" s="51">
        <v>0</v>
      </c>
      <c r="I1875" s="196" t="s">
        <v>3</v>
      </c>
      <c r="J1875" s="46" t="s">
        <v>1275</v>
      </c>
      <c r="K1875" s="48" t="s">
        <v>3632</v>
      </c>
      <c r="L1875" s="49" t="s">
        <v>4263</v>
      </c>
      <c r="M1875" s="22" t="s">
        <v>4318</v>
      </c>
      <c r="N1875" s="22" t="s">
        <v>2484</v>
      </c>
      <c r="O1875" s="45" t="s">
        <v>875</v>
      </c>
      <c r="P1875" s="247" t="s">
        <v>2030</v>
      </c>
      <c r="Q1875" s="191"/>
      <c r="R1875" s="1"/>
      <c r="S1875" s="1" t="str">
        <f t="shared" si="267"/>
        <v/>
      </c>
      <c r="T1875" s="1" t="str">
        <f>IF(ISNA(VLOOKUP(P1875,'NEW XEQM.c'!D:D,1,0)),"--",VLOOKUP(P1875,'NEW XEQM.c'!D:G,3,0))</f>
        <v>--</v>
      </c>
      <c r="U1875" s="1" t="s">
        <v>2477</v>
      </c>
      <c r="W1875" t="e">
        <f t="shared" si="270"/>
        <v>#VALUE!</v>
      </c>
    </row>
    <row r="1876" spans="1:23">
      <c r="A1876" s="16">
        <f t="shared" si="268"/>
        <v>1876</v>
      </c>
      <c r="B1876" s="15">
        <f t="shared" si="269"/>
        <v>1832</v>
      </c>
      <c r="C1876" s="45" t="s">
        <v>3474</v>
      </c>
      <c r="D1876" s="45">
        <v>8</v>
      </c>
      <c r="E1876" s="46" t="s">
        <v>2438</v>
      </c>
      <c r="F1876" s="46" t="s">
        <v>2438</v>
      </c>
      <c r="G1876" s="47">
        <v>0</v>
      </c>
      <c r="H1876" s="47">
        <v>0</v>
      </c>
      <c r="I1876" s="196" t="s">
        <v>3</v>
      </c>
      <c r="J1876" s="46" t="s">
        <v>1275</v>
      </c>
      <c r="K1876" s="48" t="s">
        <v>3632</v>
      </c>
      <c r="L1876" s="49" t="s">
        <v>4263</v>
      </c>
      <c r="M1876" s="22" t="s">
        <v>4318</v>
      </c>
      <c r="N1876" s="22" t="s">
        <v>2484</v>
      </c>
      <c r="O1876" s="45" t="s">
        <v>875</v>
      </c>
      <c r="P1876" s="247" t="s">
        <v>2031</v>
      </c>
      <c r="Q1876" s="191"/>
      <c r="R1876" s="1"/>
      <c r="S1876" s="1" t="str">
        <f t="shared" si="267"/>
        <v/>
      </c>
      <c r="T1876" s="1" t="str">
        <f>IF(ISNA(VLOOKUP(P1876,'NEW XEQM.c'!D:D,1,0)),"--",VLOOKUP(P1876,'NEW XEQM.c'!D:G,3,0))</f>
        <v>--</v>
      </c>
      <c r="U1876" s="1" t="s">
        <v>2477</v>
      </c>
      <c r="W1876" t="e">
        <f t="shared" si="270"/>
        <v>#VALUE!</v>
      </c>
    </row>
    <row r="1877" spans="1:23">
      <c r="A1877" s="16">
        <f t="shared" si="268"/>
        <v>1877</v>
      </c>
      <c r="B1877" s="15">
        <f t="shared" si="269"/>
        <v>1833</v>
      </c>
      <c r="C1877" s="45" t="s">
        <v>3474</v>
      </c>
      <c r="D1877" s="45">
        <v>10</v>
      </c>
      <c r="E1877" s="46" t="s">
        <v>1002</v>
      </c>
      <c r="F1877" s="46" t="s">
        <v>1002</v>
      </c>
      <c r="G1877" s="47">
        <v>0</v>
      </c>
      <c r="H1877" s="47">
        <v>0</v>
      </c>
      <c r="I1877" s="196" t="s">
        <v>3</v>
      </c>
      <c r="J1877" s="46" t="s">
        <v>1275</v>
      </c>
      <c r="K1877" s="48" t="s">
        <v>3632</v>
      </c>
      <c r="L1877" s="49" t="s">
        <v>4263</v>
      </c>
      <c r="M1877" s="22" t="s">
        <v>4318</v>
      </c>
      <c r="N1877" s="22" t="s">
        <v>2484</v>
      </c>
      <c r="O1877" s="45" t="s">
        <v>875</v>
      </c>
      <c r="P1877" s="247" t="s">
        <v>2032</v>
      </c>
      <c r="Q1877" s="191"/>
      <c r="R1877" s="1"/>
      <c r="S1877" s="1" t="str">
        <f t="shared" si="267"/>
        <v/>
      </c>
      <c r="T1877" s="1" t="str">
        <f>IF(ISNA(VLOOKUP(P1877,'NEW XEQM.c'!D:D,1,0)),"--",VLOOKUP(P1877,'NEW XEQM.c'!D:G,3,0))</f>
        <v>--</v>
      </c>
      <c r="U1877" s="1" t="s">
        <v>2477</v>
      </c>
      <c r="W1877" t="e">
        <f t="shared" si="270"/>
        <v>#VALUE!</v>
      </c>
    </row>
    <row r="1878" spans="1:23">
      <c r="A1878" s="16">
        <f t="shared" si="268"/>
        <v>1878</v>
      </c>
      <c r="B1878" s="15">
        <f t="shared" si="269"/>
        <v>1834</v>
      </c>
      <c r="C1878" s="45" t="s">
        <v>3474</v>
      </c>
      <c r="D1878" s="45">
        <v>16</v>
      </c>
      <c r="E1878" s="46" t="s">
        <v>1255</v>
      </c>
      <c r="F1878" s="46" t="s">
        <v>1255</v>
      </c>
      <c r="G1878" s="47">
        <v>0</v>
      </c>
      <c r="H1878" s="47">
        <v>0</v>
      </c>
      <c r="I1878" s="196" t="s">
        <v>3</v>
      </c>
      <c r="J1878" s="46" t="s">
        <v>1275</v>
      </c>
      <c r="K1878" s="48" t="s">
        <v>3632</v>
      </c>
      <c r="L1878" s="49" t="s">
        <v>4263</v>
      </c>
      <c r="M1878" s="22" t="s">
        <v>4318</v>
      </c>
      <c r="N1878" s="22" t="s">
        <v>2484</v>
      </c>
      <c r="O1878" s="45" t="s">
        <v>875</v>
      </c>
      <c r="P1878" s="247" t="s">
        <v>2033</v>
      </c>
      <c r="Q1878" s="191"/>
      <c r="R1878" s="1"/>
      <c r="S1878" s="1" t="str">
        <f t="shared" si="267"/>
        <v/>
      </c>
      <c r="T1878" s="1" t="str">
        <f>IF(ISNA(VLOOKUP(P1878,'NEW XEQM.c'!D:D,1,0)),"--",VLOOKUP(P1878,'NEW XEQM.c'!D:G,3,0))</f>
        <v>--</v>
      </c>
      <c r="U1878" s="1" t="s">
        <v>2477</v>
      </c>
      <c r="W1878" t="e">
        <f t="shared" si="270"/>
        <v>#VALUE!</v>
      </c>
    </row>
    <row r="1879" spans="1:23">
      <c r="A1879" s="16">
        <f t="shared" si="268"/>
        <v>1879</v>
      </c>
      <c r="B1879" s="15">
        <f t="shared" si="269"/>
        <v>1835</v>
      </c>
      <c r="C1879" s="45" t="s">
        <v>3408</v>
      </c>
      <c r="D1879" s="45">
        <v>8</v>
      </c>
      <c r="E1879" s="46" t="s">
        <v>1261</v>
      </c>
      <c r="F1879" s="46" t="s">
        <v>1261</v>
      </c>
      <c r="G1879" s="47">
        <v>0</v>
      </c>
      <c r="H1879" s="47">
        <v>0</v>
      </c>
      <c r="I1879" s="196" t="s">
        <v>3</v>
      </c>
      <c r="J1879" s="46" t="s">
        <v>1276</v>
      </c>
      <c r="K1879" s="48" t="s">
        <v>3528</v>
      </c>
      <c r="L1879" s="49" t="s">
        <v>4263</v>
      </c>
      <c r="M1879" s="22" t="s">
        <v>4318</v>
      </c>
      <c r="N1879" s="22" t="s">
        <v>2484</v>
      </c>
      <c r="O1879" s="45" t="s">
        <v>875</v>
      </c>
      <c r="P1879" s="247" t="s">
        <v>2034</v>
      </c>
      <c r="Q1879" s="191"/>
      <c r="R1879" s="1"/>
      <c r="S1879" s="1" t="str">
        <f t="shared" si="267"/>
        <v/>
      </c>
      <c r="T1879" s="1" t="str">
        <f>IF(ISNA(VLOOKUP(P1879,'NEW XEQM.c'!D:D,1,0)),"--",VLOOKUP(P1879,'NEW XEQM.c'!D:G,3,0))</f>
        <v>--</v>
      </c>
      <c r="U1879" s="1" t="s">
        <v>2477</v>
      </c>
      <c r="W1879" t="e">
        <f t="shared" si="270"/>
        <v>#VALUE!</v>
      </c>
    </row>
    <row r="1880" spans="1:23">
      <c r="A1880" s="16">
        <f t="shared" si="268"/>
        <v>1880</v>
      </c>
      <c r="B1880" s="15">
        <f t="shared" si="269"/>
        <v>1836</v>
      </c>
      <c r="C1880" s="45" t="s">
        <v>3408</v>
      </c>
      <c r="D1880" s="45">
        <v>16</v>
      </c>
      <c r="E1880" s="46" t="s">
        <v>876</v>
      </c>
      <c r="F1880" s="46" t="s">
        <v>876</v>
      </c>
      <c r="G1880" s="47">
        <v>0</v>
      </c>
      <c r="H1880" s="47">
        <v>0</v>
      </c>
      <c r="I1880" s="196" t="s">
        <v>3</v>
      </c>
      <c r="J1880" s="46" t="s">
        <v>1276</v>
      </c>
      <c r="K1880" s="48" t="s">
        <v>3528</v>
      </c>
      <c r="L1880" s="49" t="s">
        <v>4263</v>
      </c>
      <c r="M1880" s="22" t="s">
        <v>4318</v>
      </c>
      <c r="N1880" s="22" t="s">
        <v>2484</v>
      </c>
      <c r="O1880" s="45" t="s">
        <v>875</v>
      </c>
      <c r="P1880" s="247" t="s">
        <v>2035</v>
      </c>
      <c r="Q1880" s="191"/>
      <c r="R1880" s="1"/>
      <c r="S1880" s="1" t="str">
        <f t="shared" si="267"/>
        <v/>
      </c>
      <c r="T1880" s="1" t="str">
        <f>IF(ISNA(VLOOKUP(P1880,'NEW XEQM.c'!D:D,1,0)),"--",VLOOKUP(P1880,'NEW XEQM.c'!D:G,3,0))</f>
        <v>--</v>
      </c>
      <c r="U1880" s="1" t="s">
        <v>2477</v>
      </c>
      <c r="W1880" t="e">
        <f t="shared" si="270"/>
        <v>#VALUE!</v>
      </c>
    </row>
    <row r="1881" spans="1:23">
      <c r="A1881" s="16">
        <f t="shared" si="268"/>
        <v>1881</v>
      </c>
      <c r="B1881" s="15">
        <f t="shared" si="269"/>
        <v>1837</v>
      </c>
      <c r="C1881" s="45" t="s">
        <v>3408</v>
      </c>
      <c r="D1881" s="45">
        <v>32</v>
      </c>
      <c r="E1881" s="46" t="s">
        <v>877</v>
      </c>
      <c r="F1881" s="46" t="s">
        <v>877</v>
      </c>
      <c r="G1881" s="47">
        <v>0</v>
      </c>
      <c r="H1881" s="47">
        <v>0</v>
      </c>
      <c r="I1881" s="196" t="s">
        <v>3</v>
      </c>
      <c r="J1881" s="46" t="s">
        <v>1276</v>
      </c>
      <c r="K1881" s="48" t="s">
        <v>3528</v>
      </c>
      <c r="L1881" s="49" t="s">
        <v>4263</v>
      </c>
      <c r="M1881" s="22" t="s">
        <v>4318</v>
      </c>
      <c r="N1881" s="22" t="s">
        <v>2484</v>
      </c>
      <c r="O1881" s="45" t="s">
        <v>875</v>
      </c>
      <c r="P1881" s="247" t="s">
        <v>2036</v>
      </c>
      <c r="Q1881" s="191"/>
      <c r="R1881" s="1"/>
      <c r="S1881" s="1" t="str">
        <f t="shared" si="267"/>
        <v/>
      </c>
      <c r="T1881" s="1" t="str">
        <f>IF(ISNA(VLOOKUP(P1881,'NEW XEQM.c'!D:D,1,0)),"--",VLOOKUP(P1881,'NEW XEQM.c'!D:G,3,0))</f>
        <v>--</v>
      </c>
      <c r="U1881" s="1" t="s">
        <v>2477</v>
      </c>
      <c r="W1881" t="e">
        <f t="shared" si="270"/>
        <v>#VALUE!</v>
      </c>
    </row>
    <row r="1882" spans="1:23">
      <c r="A1882" s="16">
        <f t="shared" si="268"/>
        <v>1882</v>
      </c>
      <c r="B1882" s="15">
        <f t="shared" si="269"/>
        <v>1838</v>
      </c>
      <c r="C1882" s="45" t="s">
        <v>3408</v>
      </c>
      <c r="D1882" s="45">
        <v>64</v>
      </c>
      <c r="E1882" s="46" t="s">
        <v>878</v>
      </c>
      <c r="F1882" s="46" t="s">
        <v>878</v>
      </c>
      <c r="G1882" s="47">
        <v>0</v>
      </c>
      <c r="H1882" s="47">
        <v>0</v>
      </c>
      <c r="I1882" s="196" t="s">
        <v>3</v>
      </c>
      <c r="J1882" s="46" t="s">
        <v>1276</v>
      </c>
      <c r="K1882" s="48" t="s">
        <v>3528</v>
      </c>
      <c r="L1882" s="49" t="s">
        <v>4263</v>
      </c>
      <c r="M1882" s="22" t="s">
        <v>4318</v>
      </c>
      <c r="N1882" s="22" t="s">
        <v>2484</v>
      </c>
      <c r="O1882" s="45" t="s">
        <v>875</v>
      </c>
      <c r="P1882" s="247" t="s">
        <v>2037</v>
      </c>
      <c r="Q1882" s="191"/>
      <c r="R1882" s="1"/>
      <c r="S1882" s="1" t="str">
        <f t="shared" si="267"/>
        <v/>
      </c>
      <c r="T1882" s="1" t="str">
        <f>IF(ISNA(VLOOKUP(P1882,'NEW XEQM.c'!D:D,1,0)),"--",VLOOKUP(P1882,'NEW XEQM.c'!D:G,3,0))</f>
        <v>--</v>
      </c>
      <c r="U1882" s="1" t="s">
        <v>2477</v>
      </c>
      <c r="W1882" t="e">
        <f t="shared" si="270"/>
        <v>#VALUE!</v>
      </c>
    </row>
    <row r="1883" spans="1:23">
      <c r="A1883" s="16">
        <f t="shared" si="268"/>
        <v>1883</v>
      </c>
      <c r="B1883" s="15">
        <f t="shared" si="269"/>
        <v>1839</v>
      </c>
      <c r="C1883" s="45" t="s">
        <v>3812</v>
      </c>
      <c r="D1883" s="45" t="s">
        <v>7</v>
      </c>
      <c r="E1883" s="42" t="s">
        <v>3820</v>
      </c>
      <c r="F1883" s="42" t="s">
        <v>3820</v>
      </c>
      <c r="G1883" s="79">
        <v>0</v>
      </c>
      <c r="H1883" s="79">
        <v>0</v>
      </c>
      <c r="I1883" s="130" t="s">
        <v>3</v>
      </c>
      <c r="J1883" s="23" t="s">
        <v>1275</v>
      </c>
      <c r="K1883" s="24" t="s">
        <v>3632</v>
      </c>
      <c r="L1883" s="22" t="s">
        <v>4263</v>
      </c>
      <c r="M1883" s="22" t="s">
        <v>4318</v>
      </c>
      <c r="N1883" s="22" t="s">
        <v>2484</v>
      </c>
      <c r="O1883" s="22"/>
      <c r="P1883" s="246" t="s">
        <v>3813</v>
      </c>
      <c r="Q1883" s="191"/>
      <c r="R1883" s="1"/>
      <c r="S1883" s="1" t="str">
        <f t="shared" si="267"/>
        <v/>
      </c>
      <c r="T1883" s="1" t="str">
        <f>IF(ISNA(VLOOKUP(P1883,'NEW XEQM.c'!D:D,1,0)),"--",VLOOKUP(P1883,'NEW XEQM.c'!D:G,3,0))</f>
        <v>HOUR</v>
      </c>
      <c r="U1883" s="1" t="s">
        <v>2075</v>
      </c>
      <c r="W1883" t="e">
        <f t="shared" si="270"/>
        <v>#VALUE!</v>
      </c>
    </row>
    <row r="1884" spans="1:23">
      <c r="A1884" s="16">
        <f t="shared" si="268"/>
        <v>1884</v>
      </c>
      <c r="B1884" s="15">
        <f t="shared" si="269"/>
        <v>1840</v>
      </c>
      <c r="C1884" s="45" t="s">
        <v>3808</v>
      </c>
      <c r="D1884" s="45" t="s">
        <v>7</v>
      </c>
      <c r="E1884" s="42" t="s">
        <v>3806</v>
      </c>
      <c r="F1884" s="42" t="s">
        <v>3806</v>
      </c>
      <c r="G1884" s="79">
        <v>0</v>
      </c>
      <c r="H1884" s="79">
        <v>0</v>
      </c>
      <c r="I1884" s="130" t="s">
        <v>3</v>
      </c>
      <c r="J1884" s="23" t="s">
        <v>1275</v>
      </c>
      <c r="K1884" s="24" t="s">
        <v>3632</v>
      </c>
      <c r="L1884" s="22" t="s">
        <v>4263</v>
      </c>
      <c r="M1884" s="22" t="s">
        <v>4318</v>
      </c>
      <c r="N1884" s="22" t="s">
        <v>2484</v>
      </c>
      <c r="O1884" s="22"/>
      <c r="P1884" s="246" t="s">
        <v>3810</v>
      </c>
      <c r="Q1884" s="191"/>
      <c r="R1884" s="1"/>
      <c r="S1884" s="1" t="str">
        <f t="shared" si="267"/>
        <v/>
      </c>
      <c r="T1884" s="1" t="str">
        <f>IF(ISNA(VLOOKUP(P1884,'NEW XEQM.c'!D:D,1,0)),"--",VLOOKUP(P1884,'NEW XEQM.c'!D:G,3,0))</f>
        <v>MINUTE</v>
      </c>
      <c r="U1884" s="1" t="s">
        <v>2075</v>
      </c>
      <c r="W1884" t="e">
        <f t="shared" si="270"/>
        <v>#VALUE!</v>
      </c>
    </row>
    <row r="1885" spans="1:23">
      <c r="A1885" s="16">
        <f t="shared" si="268"/>
        <v>1885</v>
      </c>
      <c r="B1885" s="15">
        <f t="shared" si="269"/>
        <v>1841</v>
      </c>
      <c r="C1885" s="45" t="s">
        <v>3809</v>
      </c>
      <c r="D1885" s="45" t="s">
        <v>7</v>
      </c>
      <c r="E1885" s="42" t="s">
        <v>3807</v>
      </c>
      <c r="F1885" s="42" t="s">
        <v>3807</v>
      </c>
      <c r="G1885" s="79">
        <v>0</v>
      </c>
      <c r="H1885" s="79">
        <v>0</v>
      </c>
      <c r="I1885" s="130" t="s">
        <v>3</v>
      </c>
      <c r="J1885" s="23" t="s">
        <v>1275</v>
      </c>
      <c r="K1885" s="24" t="s">
        <v>3632</v>
      </c>
      <c r="L1885" s="22" t="s">
        <v>4263</v>
      </c>
      <c r="M1885" s="22" t="s">
        <v>4318</v>
      </c>
      <c r="N1885" s="22" t="s">
        <v>2484</v>
      </c>
      <c r="O1885" s="22"/>
      <c r="P1885" s="246" t="s">
        <v>3811</v>
      </c>
      <c r="Q1885" s="191"/>
      <c r="R1885" s="1"/>
      <c r="S1885" s="1" t="str">
        <f t="shared" si="267"/>
        <v/>
      </c>
      <c r="T1885" s="1" t="str">
        <f>IF(ISNA(VLOOKUP(P1885,'NEW XEQM.c'!D:D,1,0)),"--",VLOOKUP(P1885,'NEW XEQM.c'!D:G,3,0))</f>
        <v>SEC</v>
      </c>
      <c r="U1885" s="1" t="s">
        <v>2075</v>
      </c>
      <c r="W1885" t="e">
        <f t="shared" si="270"/>
        <v>#VALUE!</v>
      </c>
    </row>
    <row r="1886" spans="1:23">
      <c r="A1886" s="16">
        <f t="shared" si="268"/>
        <v>1886</v>
      </c>
      <c r="B1886" s="15">
        <f t="shared" si="269"/>
        <v>1842</v>
      </c>
      <c r="C1886" s="45" t="s">
        <v>3814</v>
      </c>
      <c r="D1886" s="45" t="s">
        <v>7</v>
      </c>
      <c r="E1886" s="23" t="s">
        <v>3816</v>
      </c>
      <c r="F1886" s="23" t="s">
        <v>3816</v>
      </c>
      <c r="G1886" s="28">
        <v>0</v>
      </c>
      <c r="H1886" s="28">
        <v>0</v>
      </c>
      <c r="I1886" s="130" t="s">
        <v>3</v>
      </c>
      <c r="J1886" s="23" t="s">
        <v>1275</v>
      </c>
      <c r="K1886" s="24" t="s">
        <v>3632</v>
      </c>
      <c r="L1886" s="22" t="s">
        <v>4263</v>
      </c>
      <c r="M1886" s="22" t="s">
        <v>4318</v>
      </c>
      <c r="N1886" s="22" t="s">
        <v>2484</v>
      </c>
      <c r="O1886" s="22"/>
      <c r="P1886" s="246" t="s">
        <v>3817</v>
      </c>
      <c r="Q1886" s="191"/>
      <c r="R1886" s="1"/>
      <c r="S1886" s="1" t="str">
        <f t="shared" si="267"/>
        <v/>
      </c>
      <c r="T1886" s="1" t="str">
        <f>IF(ISNA(VLOOKUP(P1886,'NEW XEQM.c'!D:D,1,0)),"--",VLOOKUP(P1886,'NEW XEQM.c'!D:G,3,0))</f>
        <v>--</v>
      </c>
      <c r="U1886" s="1" t="s">
        <v>2075</v>
      </c>
      <c r="W1886" t="str">
        <f t="shared" si="270"/>
        <v>STD_RIGHT_ARROW TIME</v>
      </c>
    </row>
    <row r="1887" spans="1:23">
      <c r="A1887" s="16">
        <f t="shared" si="268"/>
        <v>1887</v>
      </c>
      <c r="B1887" s="15">
        <f t="shared" si="269"/>
        <v>1843</v>
      </c>
      <c r="C1887" s="45" t="s">
        <v>3815</v>
      </c>
      <c r="D1887" s="45" t="s">
        <v>7</v>
      </c>
      <c r="E1887" s="78" t="s">
        <v>3818</v>
      </c>
      <c r="F1887" s="78" t="s">
        <v>3818</v>
      </c>
      <c r="G1887" s="79">
        <v>0</v>
      </c>
      <c r="H1887" s="79">
        <v>0</v>
      </c>
      <c r="I1887" s="130" t="s">
        <v>3</v>
      </c>
      <c r="J1887" s="23" t="s">
        <v>1275</v>
      </c>
      <c r="K1887" s="24" t="s">
        <v>3632</v>
      </c>
      <c r="L1887" s="22" t="s">
        <v>4263</v>
      </c>
      <c r="M1887" s="22" t="s">
        <v>4318</v>
      </c>
      <c r="N1887" s="22" t="s">
        <v>2484</v>
      </c>
      <c r="O1887" s="22"/>
      <c r="P1887" s="246" t="s">
        <v>3819</v>
      </c>
      <c r="Q1887" s="191"/>
      <c r="R1887" s="1"/>
      <c r="S1887" s="1" t="str">
        <f t="shared" si="267"/>
        <v/>
      </c>
      <c r="T1887" s="1" t="str">
        <f>IF(ISNA(VLOOKUP(P1887,'NEW XEQM.c'!D:D,1,0)),"--",VLOOKUP(P1887,'NEW XEQM.c'!D:G,3,0))</f>
        <v>--</v>
      </c>
      <c r="U1887" s="1" t="s">
        <v>2075</v>
      </c>
      <c r="W1887" t="str">
        <f t="shared" si="270"/>
        <v>TIME STD_RIGHT_ARROW</v>
      </c>
    </row>
    <row r="1888" spans="1:23">
      <c r="A1888" s="16">
        <f t="shared" si="268"/>
        <v>1888</v>
      </c>
      <c r="B1888" s="15">
        <f t="shared" si="269"/>
        <v>1844</v>
      </c>
      <c r="C1888" s="45" t="s">
        <v>5023</v>
      </c>
      <c r="D1888" s="45" t="s">
        <v>4390</v>
      </c>
      <c r="E1888" s="46" t="s">
        <v>4387</v>
      </c>
      <c r="F1888" s="46" t="s">
        <v>4387</v>
      </c>
      <c r="G1888" s="47">
        <v>0</v>
      </c>
      <c r="H1888" s="47">
        <v>0</v>
      </c>
      <c r="I1888" s="196" t="s">
        <v>3</v>
      </c>
      <c r="J1888" s="46" t="s">
        <v>1276</v>
      </c>
      <c r="K1888" s="48" t="s">
        <v>3528</v>
      </c>
      <c r="L1888" s="49" t="s">
        <v>4263</v>
      </c>
      <c r="M1888" s="49" t="s">
        <v>4320</v>
      </c>
      <c r="N1888" s="22" t="s">
        <v>5133</v>
      </c>
      <c r="O1888" s="45" t="s">
        <v>58</v>
      </c>
      <c r="P1888" s="247" t="s">
        <v>4389</v>
      </c>
      <c r="Q1888" s="191"/>
      <c r="R1888" s="1"/>
      <c r="S1888" s="1" t="str">
        <f t="shared" si="267"/>
        <v/>
      </c>
      <c r="T1888" s="1" t="str">
        <f>IF(ISNA(VLOOKUP(P1888,'NEW XEQM.c'!D:D,1,0)),"--",VLOOKUP(P1888,'NEW XEQM.c'!D:G,3,0))</f>
        <v>--</v>
      </c>
      <c r="U1888" s="1" t="s">
        <v>2451</v>
      </c>
      <c r="W1888" t="e">
        <f t="shared" si="270"/>
        <v>#VALUE!</v>
      </c>
    </row>
    <row r="1889" spans="1:23">
      <c r="A1889" s="16">
        <f t="shared" si="268"/>
        <v>1889</v>
      </c>
      <c r="B1889" s="15">
        <f t="shared" si="269"/>
        <v>1845</v>
      </c>
      <c r="C1889" s="45" t="s">
        <v>3515</v>
      </c>
      <c r="D1889" s="45" t="s">
        <v>2959</v>
      </c>
      <c r="E1889" s="48" t="s">
        <v>474</v>
      </c>
      <c r="F1889" s="48" t="s">
        <v>887</v>
      </c>
      <c r="G1889" s="51">
        <v>0</v>
      </c>
      <c r="H1889" s="51">
        <v>0</v>
      </c>
      <c r="I1889" s="130" t="s">
        <v>1</v>
      </c>
      <c r="J1889" s="23" t="s">
        <v>1276</v>
      </c>
      <c r="K1889" s="24" t="s">
        <v>3528</v>
      </c>
      <c r="L1889" s="22" t="s">
        <v>4263</v>
      </c>
      <c r="M1889" s="22" t="s">
        <v>4320</v>
      </c>
      <c r="N1889" s="22" t="s">
        <v>2484</v>
      </c>
      <c r="O1889" s="45" t="s">
        <v>884</v>
      </c>
      <c r="P1889" s="247" t="s">
        <v>2959</v>
      </c>
      <c r="Q1889" s="191"/>
      <c r="R1889" s="1"/>
      <c r="S1889" s="1" t="str">
        <f t="shared" si="267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70"/>
        <v>#VALUE!</v>
      </c>
    </row>
    <row r="1890" spans="1:23">
      <c r="A1890" s="16">
        <f t="shared" si="268"/>
        <v>1890</v>
      </c>
      <c r="B1890" s="15">
        <f t="shared" si="269"/>
        <v>1846</v>
      </c>
      <c r="C1890" s="45" t="s">
        <v>3515</v>
      </c>
      <c r="D1890" s="45" t="s">
        <v>2960</v>
      </c>
      <c r="E1890" s="46" t="s">
        <v>474</v>
      </c>
      <c r="F1890" s="46" t="s">
        <v>888</v>
      </c>
      <c r="G1890" s="47">
        <v>0</v>
      </c>
      <c r="H1890" s="47">
        <v>0</v>
      </c>
      <c r="I1890" s="130" t="s">
        <v>1</v>
      </c>
      <c r="J1890" s="23" t="s">
        <v>1276</v>
      </c>
      <c r="K1890" s="24" t="s">
        <v>3528</v>
      </c>
      <c r="L1890" s="22" t="s">
        <v>4263</v>
      </c>
      <c r="M1890" s="22" t="s">
        <v>4320</v>
      </c>
      <c r="N1890" s="22" t="s">
        <v>2484</v>
      </c>
      <c r="O1890" s="45" t="s">
        <v>884</v>
      </c>
      <c r="P1890" s="247" t="s">
        <v>2960</v>
      </c>
      <c r="Q1890" s="191"/>
      <c r="R1890" s="1"/>
      <c r="S1890" s="1" t="str">
        <f t="shared" si="267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70"/>
        <v>#VALUE!</v>
      </c>
    </row>
    <row r="1891" spans="1:23">
      <c r="A1891" s="16">
        <f t="shared" si="268"/>
        <v>1891</v>
      </c>
      <c r="B1891" s="15">
        <f t="shared" si="269"/>
        <v>1847</v>
      </c>
      <c r="C1891" s="45" t="s">
        <v>3515</v>
      </c>
      <c r="D1891" s="45" t="s">
        <v>2961</v>
      </c>
      <c r="E1891" s="46" t="s">
        <v>474</v>
      </c>
      <c r="F1891" s="46" t="s">
        <v>889</v>
      </c>
      <c r="G1891" s="47">
        <v>0</v>
      </c>
      <c r="H1891" s="47">
        <v>0</v>
      </c>
      <c r="I1891" s="130" t="s">
        <v>1</v>
      </c>
      <c r="J1891" s="23" t="s">
        <v>1276</v>
      </c>
      <c r="K1891" s="24" t="s">
        <v>3528</v>
      </c>
      <c r="L1891" s="22" t="s">
        <v>4263</v>
      </c>
      <c r="M1891" s="22" t="s">
        <v>4320</v>
      </c>
      <c r="N1891" s="22" t="s">
        <v>2484</v>
      </c>
      <c r="O1891" s="45" t="s">
        <v>884</v>
      </c>
      <c r="P1891" s="247" t="s">
        <v>2961</v>
      </c>
      <c r="Q1891" s="191"/>
      <c r="R1891" s="1"/>
      <c r="S1891" s="1" t="str">
        <f t="shared" si="267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70"/>
        <v>#VALUE!</v>
      </c>
    </row>
    <row r="1892" spans="1:23">
      <c r="A1892" s="16">
        <f t="shared" si="268"/>
        <v>1892</v>
      </c>
      <c r="B1892" s="15">
        <f t="shared" si="269"/>
        <v>1848</v>
      </c>
      <c r="C1892" s="45" t="s">
        <v>3451</v>
      </c>
      <c r="D1892" s="45" t="s">
        <v>2062</v>
      </c>
      <c r="E1892" s="46" t="s">
        <v>1271</v>
      </c>
      <c r="F1892" s="46" t="s">
        <v>1271</v>
      </c>
      <c r="G1892" s="47">
        <v>0</v>
      </c>
      <c r="H1892" s="47">
        <v>0</v>
      </c>
      <c r="I1892" s="196" t="s">
        <v>3</v>
      </c>
      <c r="J1892" s="46" t="s">
        <v>1275</v>
      </c>
      <c r="K1892" s="48" t="s">
        <v>3632</v>
      </c>
      <c r="L1892" s="49" t="s">
        <v>4263</v>
      </c>
      <c r="M1892" s="22" t="s">
        <v>4318</v>
      </c>
      <c r="N1892" s="22" t="s">
        <v>2484</v>
      </c>
      <c r="O1892" s="45" t="s">
        <v>844</v>
      </c>
      <c r="P1892" s="247" t="s">
        <v>2062</v>
      </c>
      <c r="Q1892" s="191"/>
      <c r="R1892" s="1"/>
      <c r="S1892" s="1" t="str">
        <f t="shared" si="267"/>
        <v/>
      </c>
      <c r="T1892" s="1" t="str">
        <f>IF(ISNA(VLOOKUP(P1892,'NEW XEQM.c'!D:D,1,0)),"--",VLOOKUP(P1892,'NEW XEQM.c'!D:G,3,0))</f>
        <v>COMPLEX</v>
      </c>
      <c r="U1892" s="1" t="s">
        <v>2444</v>
      </c>
      <c r="W1892" t="e">
        <f t="shared" si="270"/>
        <v>#VALUE!</v>
      </c>
    </row>
    <row r="1893" spans="1:23">
      <c r="A1893" s="16">
        <f t="shared" si="268"/>
        <v>1893</v>
      </c>
      <c r="B1893" s="15">
        <f t="shared" si="269"/>
        <v>1849</v>
      </c>
      <c r="C1893" s="45" t="s">
        <v>3462</v>
      </c>
      <c r="D1893" s="45" t="s">
        <v>7</v>
      </c>
      <c r="E1893" s="46" t="s">
        <v>1285</v>
      </c>
      <c r="F1893" s="46" t="s">
        <v>1232</v>
      </c>
      <c r="G1893" s="47">
        <v>0</v>
      </c>
      <c r="H1893" s="47">
        <v>0</v>
      </c>
      <c r="I1893" s="196" t="s">
        <v>3</v>
      </c>
      <c r="J1893" s="46" t="s">
        <v>1275</v>
      </c>
      <c r="K1893" s="48" t="s">
        <v>3632</v>
      </c>
      <c r="L1893" s="49" t="s">
        <v>4263</v>
      </c>
      <c r="M1893" s="22" t="s">
        <v>4318</v>
      </c>
      <c r="N1893" s="22" t="s">
        <v>2484</v>
      </c>
      <c r="O1893" s="45" t="s">
        <v>2082</v>
      </c>
      <c r="P1893" s="247" t="s">
        <v>2181</v>
      </c>
      <c r="Q1893" s="191"/>
      <c r="R1893" s="1"/>
      <c r="S1893" s="1" t="str">
        <f t="shared" si="267"/>
        <v>NOT EQUAL</v>
      </c>
      <c r="T1893" s="1" t="str">
        <f>IF(ISNA(VLOOKUP(P1893,'NEW XEQM.c'!D:D,1,0)),"--",VLOOKUP(P1893,'NEW XEQM.c'!D:G,3,0))</f>
        <v>&gt;POLAR</v>
      </c>
      <c r="U1893" s="1" t="s">
        <v>2444</v>
      </c>
      <c r="W1893" t="str">
        <f t="shared" si="270"/>
        <v/>
      </c>
    </row>
    <row r="1894" spans="1:23">
      <c r="A1894" s="16">
        <f t="shared" si="268"/>
        <v>1894</v>
      </c>
      <c r="B1894" s="15">
        <f t="shared" si="269"/>
        <v>1850</v>
      </c>
      <c r="C1894" s="45" t="s">
        <v>3463</v>
      </c>
      <c r="D1894" s="45" t="s">
        <v>7</v>
      </c>
      <c r="E1894" s="46" t="s">
        <v>1284</v>
      </c>
      <c r="F1894" s="46" t="s">
        <v>1234</v>
      </c>
      <c r="G1894" s="51">
        <v>0</v>
      </c>
      <c r="H1894" s="51">
        <v>0</v>
      </c>
      <c r="I1894" s="196" t="s">
        <v>3</v>
      </c>
      <c r="J1894" s="46" t="s">
        <v>1275</v>
      </c>
      <c r="K1894" s="48" t="s">
        <v>3632</v>
      </c>
      <c r="L1894" s="49" t="s">
        <v>4263</v>
      </c>
      <c r="M1894" s="22" t="s">
        <v>4318</v>
      </c>
      <c r="N1894" s="22" t="s">
        <v>2484</v>
      </c>
      <c r="O1894" s="45" t="s">
        <v>2083</v>
      </c>
      <c r="P1894" s="247" t="s">
        <v>2182</v>
      </c>
      <c r="Q1894" s="191"/>
      <c r="R1894" s="1"/>
      <c r="S1894" s="1" t="str">
        <f t="shared" si="267"/>
        <v>NOT EQUAL</v>
      </c>
      <c r="T1894" s="1" t="str">
        <f>IF(ISNA(VLOOKUP(P1894,'NEW XEQM.c'!D:D,1,0)),"--",VLOOKUP(P1894,'NEW XEQM.c'!D:G,3,0))</f>
        <v>&gt;RECT</v>
      </c>
      <c r="U1894" s="1" t="s">
        <v>2444</v>
      </c>
      <c r="W1894" t="str">
        <f t="shared" si="270"/>
        <v/>
      </c>
    </row>
    <row r="1895" spans="1:23">
      <c r="A1895" s="16">
        <f t="shared" si="268"/>
        <v>1895</v>
      </c>
      <c r="B1895" s="15">
        <f t="shared" si="269"/>
        <v>1851</v>
      </c>
      <c r="C1895" s="45" t="s">
        <v>3464</v>
      </c>
      <c r="D1895" s="45">
        <v>1</v>
      </c>
      <c r="E1895" s="46" t="s">
        <v>863</v>
      </c>
      <c r="F1895" s="46" t="s">
        <v>863</v>
      </c>
      <c r="G1895" s="51">
        <v>0</v>
      </c>
      <c r="H1895" s="51">
        <v>0</v>
      </c>
      <c r="I1895" s="196" t="s">
        <v>3</v>
      </c>
      <c r="J1895" s="46" t="s">
        <v>1276</v>
      </c>
      <c r="K1895" s="48" t="s">
        <v>3528</v>
      </c>
      <c r="L1895" s="49" t="s">
        <v>4263</v>
      </c>
      <c r="M1895" s="22" t="s">
        <v>4318</v>
      </c>
      <c r="N1895" s="22" t="s">
        <v>5135</v>
      </c>
      <c r="O1895" s="45"/>
      <c r="P1895" s="247" t="s">
        <v>2406</v>
      </c>
      <c r="Q1895" s="191"/>
      <c r="R1895" s="1"/>
      <c r="S1895" s="1" t="str">
        <f t="shared" si="267"/>
        <v/>
      </c>
      <c r="T1895" s="1" t="str">
        <f>IF(ISNA(VLOOKUP(P1895,'NEW XEQM.c'!D:D,1,0)),"--",VLOOKUP(P1895,'NEW XEQM.c'!D:G,3,0))</f>
        <v>ERPN</v>
      </c>
      <c r="U1895" s="1" t="s">
        <v>2451</v>
      </c>
      <c r="W1895" t="e">
        <f t="shared" si="270"/>
        <v>#VALUE!</v>
      </c>
    </row>
    <row r="1896" spans="1:23">
      <c r="A1896" s="16">
        <f t="shared" si="268"/>
        <v>1896</v>
      </c>
      <c r="B1896" s="15">
        <f t="shared" si="269"/>
        <v>1852</v>
      </c>
      <c r="C1896" s="45" t="s">
        <v>3464</v>
      </c>
      <c r="D1896" s="45">
        <v>0</v>
      </c>
      <c r="E1896" s="48" t="s">
        <v>2408</v>
      </c>
      <c r="F1896" s="48" t="s">
        <v>2408</v>
      </c>
      <c r="G1896" s="51">
        <v>0</v>
      </c>
      <c r="H1896" s="51">
        <v>0</v>
      </c>
      <c r="I1896" s="196" t="s">
        <v>3</v>
      </c>
      <c r="J1896" s="46" t="s">
        <v>1276</v>
      </c>
      <c r="K1896" s="48" t="s">
        <v>3528</v>
      </c>
      <c r="L1896" s="49" t="s">
        <v>4263</v>
      </c>
      <c r="M1896" s="22" t="s">
        <v>4318</v>
      </c>
      <c r="N1896" s="22" t="s">
        <v>5135</v>
      </c>
      <c r="O1896" s="45"/>
      <c r="P1896" s="247" t="s">
        <v>2407</v>
      </c>
      <c r="Q1896" s="191"/>
      <c r="R1896" s="1"/>
      <c r="S1896" s="1" t="str">
        <f t="shared" si="267"/>
        <v/>
      </c>
      <c r="T1896" s="1" t="str">
        <f>IF(ISNA(VLOOKUP(P1896,'NEW XEQM.c'!D:D,1,0)),"--",VLOOKUP(P1896,'NEW XEQM.c'!D:G,3,0))</f>
        <v>RPN</v>
      </c>
      <c r="U1896" s="1" t="s">
        <v>2451</v>
      </c>
      <c r="W1896" t="e">
        <f t="shared" si="270"/>
        <v>#VALUE!</v>
      </c>
    </row>
    <row r="1897" spans="1:23">
      <c r="A1897" s="16">
        <f t="shared" si="268"/>
        <v>1897</v>
      </c>
      <c r="B1897" s="15">
        <f t="shared" si="269"/>
        <v>1853</v>
      </c>
      <c r="C1897" s="45" t="s">
        <v>5023</v>
      </c>
      <c r="D1897" s="45" t="s">
        <v>862</v>
      </c>
      <c r="E1897" s="48" t="s">
        <v>863</v>
      </c>
      <c r="F1897" s="48" t="s">
        <v>863</v>
      </c>
      <c r="G1897" s="51">
        <v>0</v>
      </c>
      <c r="H1897" s="51">
        <v>0</v>
      </c>
      <c r="I1897" s="196" t="s">
        <v>3</v>
      </c>
      <c r="J1897" s="46" t="s">
        <v>1276</v>
      </c>
      <c r="K1897" s="48" t="s">
        <v>3528</v>
      </c>
      <c r="L1897" s="49" t="s">
        <v>4263</v>
      </c>
      <c r="M1897" s="49" t="s">
        <v>4320</v>
      </c>
      <c r="N1897" s="22" t="s">
        <v>5133</v>
      </c>
      <c r="O1897" s="45" t="s">
        <v>864</v>
      </c>
      <c r="P1897" s="247" t="s">
        <v>2023</v>
      </c>
      <c r="Q1897" s="191"/>
      <c r="R1897" s="1"/>
      <c r="S1897" s="1" t="str">
        <f t="shared" si="267"/>
        <v/>
      </c>
      <c r="T1897" s="1" t="str">
        <f>IF(ISNA(VLOOKUP(P1897,'NEW XEQM.c'!D:D,1,0)),"--",VLOOKUP(P1897,'NEW XEQM.c'!D:G,3,0))</f>
        <v>--</v>
      </c>
      <c r="U1897" s="1" t="s">
        <v>2451</v>
      </c>
      <c r="W1897" t="e">
        <f t="shared" si="270"/>
        <v>#VALUE!</v>
      </c>
    </row>
    <row r="1898" spans="1:23">
      <c r="A1898" s="16">
        <f t="shared" si="268"/>
        <v>1898</v>
      </c>
      <c r="B1898" s="15">
        <f t="shared" si="269"/>
        <v>1854</v>
      </c>
      <c r="C1898" s="45" t="s">
        <v>5023</v>
      </c>
      <c r="D1898" s="45" t="s">
        <v>865</v>
      </c>
      <c r="E1898" s="46" t="s">
        <v>1260</v>
      </c>
      <c r="F1898" s="46" t="s">
        <v>1260</v>
      </c>
      <c r="G1898" s="47">
        <v>0</v>
      </c>
      <c r="H1898" s="47">
        <v>0</v>
      </c>
      <c r="I1898" s="196" t="s">
        <v>3</v>
      </c>
      <c r="J1898" s="46" t="s">
        <v>1276</v>
      </c>
      <c r="K1898" s="48" t="s">
        <v>3528</v>
      </c>
      <c r="L1898" s="49" t="s">
        <v>4263</v>
      </c>
      <c r="M1898" s="49" t="s">
        <v>4320</v>
      </c>
      <c r="N1898" s="22" t="s">
        <v>5133</v>
      </c>
      <c r="O1898" s="45" t="s">
        <v>866</v>
      </c>
      <c r="P1898" s="247" t="s">
        <v>2024</v>
      </c>
      <c r="Q1898" s="191"/>
      <c r="R1898" s="1"/>
      <c r="S1898" s="1" t="str">
        <f t="shared" si="267"/>
        <v/>
      </c>
      <c r="T1898" s="1" t="str">
        <f>IF(ISNA(VLOOKUP(P1898,'NEW XEQM.c'!D:D,1,0)),"--",VLOOKUP(P1898,'NEW XEQM.c'!D:G,3,0))</f>
        <v>HOMEX3</v>
      </c>
      <c r="U1898" s="1" t="s">
        <v>2451</v>
      </c>
      <c r="W1898" t="e">
        <f t="shared" si="270"/>
        <v>#VALUE!</v>
      </c>
    </row>
    <row r="1899" spans="1:23">
      <c r="A1899" s="16">
        <f t="shared" si="268"/>
        <v>1899</v>
      </c>
      <c r="B1899" s="15">
        <f t="shared" si="269"/>
        <v>1855</v>
      </c>
      <c r="C1899" s="45" t="s">
        <v>5023</v>
      </c>
      <c r="D1899" s="45" t="s">
        <v>867</v>
      </c>
      <c r="E1899" s="46" t="s">
        <v>4635</v>
      </c>
      <c r="F1899" s="46" t="s">
        <v>4635</v>
      </c>
      <c r="G1899" s="47">
        <v>0</v>
      </c>
      <c r="H1899" s="47">
        <v>0</v>
      </c>
      <c r="I1899" s="196" t="s">
        <v>3</v>
      </c>
      <c r="J1899" s="46" t="s">
        <v>1276</v>
      </c>
      <c r="K1899" s="48" t="s">
        <v>3528</v>
      </c>
      <c r="L1899" s="49" t="s">
        <v>4263</v>
      </c>
      <c r="M1899" s="49" t="s">
        <v>4320</v>
      </c>
      <c r="N1899" s="22" t="s">
        <v>5133</v>
      </c>
      <c r="O1899" s="45" t="s">
        <v>868</v>
      </c>
      <c r="P1899" s="247" t="s">
        <v>2025</v>
      </c>
      <c r="Q1899" s="191"/>
      <c r="R1899" s="1"/>
      <c r="S1899" s="1" t="str">
        <f t="shared" si="267"/>
        <v/>
      </c>
      <c r="T1899" s="1" t="str">
        <f>IF(ISNA(VLOOKUP(P1899,'NEW XEQM.c'!D:D,1,0)),"--",VLOOKUP(P1899,'NEW XEQM.c'!D:G,3,0))</f>
        <v>SH4S</v>
      </c>
      <c r="U1899" s="1" t="s">
        <v>2451</v>
      </c>
      <c r="W1899" t="e">
        <f t="shared" si="270"/>
        <v>#VALUE!</v>
      </c>
    </row>
    <row r="1900" spans="1:23">
      <c r="A1900" s="16">
        <f t="shared" si="268"/>
        <v>1900</v>
      </c>
      <c r="B1900" s="15">
        <f t="shared" si="269"/>
        <v>1856</v>
      </c>
      <c r="C1900" s="45" t="s">
        <v>5023</v>
      </c>
      <c r="D1900" s="45" t="s">
        <v>881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1276</v>
      </c>
      <c r="K1900" s="48" t="s">
        <v>3528</v>
      </c>
      <c r="L1900" s="49" t="s">
        <v>4263</v>
      </c>
      <c r="M1900" s="49" t="s">
        <v>4320</v>
      </c>
      <c r="N1900" s="22" t="s">
        <v>5133</v>
      </c>
      <c r="O1900" s="45" t="s">
        <v>58</v>
      </c>
      <c r="P1900" s="247" t="s">
        <v>2040</v>
      </c>
      <c r="Q1900" s="191"/>
      <c r="R1900" s="1"/>
      <c r="S1900" s="1" t="str">
        <f t="shared" si="267"/>
        <v/>
      </c>
      <c r="T1900" s="1" t="str">
        <f>IF(ISNA(VLOOKUP(P1900,'NEW XEQM.c'!D:D,1,0)),"--",VLOOKUP(P1900,'NEW XEQM.c'!D:G,3,0))</f>
        <v>CPXRES</v>
      </c>
      <c r="U1900" s="1" t="s">
        <v>2451</v>
      </c>
      <c r="W1900" t="e">
        <f t="shared" si="270"/>
        <v>#VALUE!</v>
      </c>
    </row>
    <row r="1901" spans="1:23">
      <c r="A1901" s="16">
        <f t="shared" si="268"/>
        <v>1901</v>
      </c>
      <c r="B1901" s="15">
        <f t="shared" si="269"/>
        <v>1857</v>
      </c>
      <c r="C1901" s="45" t="s">
        <v>5023</v>
      </c>
      <c r="D1901" s="45" t="s">
        <v>882</v>
      </c>
      <c r="E1901" s="46" t="s">
        <v>2233</v>
      </c>
      <c r="F1901" s="46" t="s">
        <v>2233</v>
      </c>
      <c r="G1901" s="47">
        <v>0</v>
      </c>
      <c r="H1901" s="47">
        <v>0</v>
      </c>
      <c r="I1901" s="196" t="s">
        <v>3</v>
      </c>
      <c r="J1901" s="46" t="s">
        <v>1276</v>
      </c>
      <c r="K1901" s="48" t="s">
        <v>3528</v>
      </c>
      <c r="L1901" s="49" t="s">
        <v>4263</v>
      </c>
      <c r="M1901" s="49" t="s">
        <v>4320</v>
      </c>
      <c r="N1901" s="22" t="s">
        <v>5133</v>
      </c>
      <c r="O1901" s="45" t="s">
        <v>58</v>
      </c>
      <c r="P1901" s="247" t="s">
        <v>2041</v>
      </c>
      <c r="Q1901" s="191"/>
      <c r="R1901" s="1"/>
      <c r="S1901" s="1" t="str">
        <f t="shared" si="267"/>
        <v/>
      </c>
      <c r="T1901" s="1" t="str">
        <f>IF(ISNA(VLOOKUP(P1901,'NEW XEQM.c'!D:D,1,0)),"--",VLOOKUP(P1901,'NEW XEQM.c'!D:G,3,0))</f>
        <v>--</v>
      </c>
      <c r="U1901" s="1" t="s">
        <v>2451</v>
      </c>
      <c r="W1901" t="e">
        <f t="shared" si="270"/>
        <v>#VALUE!</v>
      </c>
    </row>
    <row r="1902" spans="1:23">
      <c r="A1902" s="16">
        <f t="shared" si="268"/>
        <v>1902</v>
      </c>
      <c r="B1902" s="15">
        <f t="shared" si="269"/>
        <v>1858</v>
      </c>
      <c r="C1902" s="45" t="s">
        <v>5023</v>
      </c>
      <c r="D1902" s="45" t="s">
        <v>3750</v>
      </c>
      <c r="E1902" s="7" t="s">
        <v>5997</v>
      </c>
      <c r="F1902" s="7" t="s">
        <v>5997</v>
      </c>
      <c r="G1902" s="60">
        <v>0</v>
      </c>
      <c r="H1902" s="60">
        <v>0</v>
      </c>
      <c r="I1902" s="197" t="s">
        <v>1</v>
      </c>
      <c r="J1902" s="7" t="s">
        <v>1276</v>
      </c>
      <c r="K1902" s="6" t="s">
        <v>3528</v>
      </c>
      <c r="L1902" s="132" t="s">
        <v>4263</v>
      </c>
      <c r="M1902" s="49" t="s">
        <v>4320</v>
      </c>
      <c r="N1902" s="22" t="s">
        <v>5133</v>
      </c>
      <c r="O1902" s="59" t="s">
        <v>3529</v>
      </c>
      <c r="P1902" s="246" t="s">
        <v>3530</v>
      </c>
      <c r="Q1902" s="191"/>
      <c r="R1902" s="1"/>
      <c r="S1902" s="1" t="str">
        <f t="shared" si="267"/>
        <v/>
      </c>
      <c r="T1902" s="1" t="str">
        <f>IF(ISNA(VLOOKUP(P1902,'NEW XEQM.c'!D:D,1,0)),"--",VLOOKUP(P1902,'NEW XEQM.c'!D:G,3,0))</f>
        <v>--</v>
      </c>
      <c r="U1902" s="1" t="s">
        <v>2451</v>
      </c>
      <c r="W1902" t="e">
        <f t="shared" si="270"/>
        <v>#VALUE!</v>
      </c>
    </row>
    <row r="1903" spans="1:23">
      <c r="A1903" s="16">
        <f t="shared" si="268"/>
        <v>1903</v>
      </c>
      <c r="B1903" s="15">
        <f t="shared" si="269"/>
        <v>1859</v>
      </c>
      <c r="C1903" s="45" t="s">
        <v>5023</v>
      </c>
      <c r="D1903" s="45" t="s">
        <v>6104</v>
      </c>
      <c r="E1903" s="46" t="s">
        <v>869</v>
      </c>
      <c r="F1903" s="46" t="s">
        <v>869</v>
      </c>
      <c r="G1903" s="47">
        <v>0</v>
      </c>
      <c r="H1903" s="47">
        <v>0</v>
      </c>
      <c r="I1903" s="196" t="s">
        <v>3</v>
      </c>
      <c r="J1903" s="46" t="s">
        <v>1276</v>
      </c>
      <c r="K1903" s="48" t="s">
        <v>3528</v>
      </c>
      <c r="L1903" s="49" t="s">
        <v>4263</v>
      </c>
      <c r="M1903" s="49" t="s">
        <v>4320</v>
      </c>
      <c r="N1903" s="22" t="s">
        <v>5133</v>
      </c>
      <c r="O1903" s="45" t="s">
        <v>864</v>
      </c>
      <c r="P1903" s="247" t="s">
        <v>2045</v>
      </c>
      <c r="Q1903" s="191"/>
      <c r="R1903" s="1"/>
      <c r="S1903" s="1" t="str">
        <f t="shared" ref="S1903:S1966" si="271">IF(E1903=F1903,"","NOT EQUAL")</f>
        <v/>
      </c>
      <c r="T1903" s="1" t="str">
        <f>IF(ISNA(VLOOKUP(P1903,'NEW XEQM.c'!D:D,1,0)),"--",VLOOKUP(P1903,'NEW XEQM.c'!D:G,3,0))</f>
        <v>HOME</v>
      </c>
      <c r="U1903" s="1" t="s">
        <v>2451</v>
      </c>
      <c r="W1903" t="e">
        <f t="shared" si="270"/>
        <v>#VALUE!</v>
      </c>
    </row>
    <row r="1904" spans="1:23">
      <c r="A1904" s="16">
        <f t="shared" si="268"/>
        <v>1904</v>
      </c>
      <c r="B1904" s="15">
        <f t="shared" si="269"/>
        <v>1860</v>
      </c>
      <c r="C1904" s="45" t="s">
        <v>3514</v>
      </c>
      <c r="D1904" s="45" t="s">
        <v>7</v>
      </c>
      <c r="E1904" s="42" t="s">
        <v>4828</v>
      </c>
      <c r="F1904" s="42" t="s">
        <v>4828</v>
      </c>
      <c r="G1904" s="99">
        <v>0</v>
      </c>
      <c r="H1904" s="99">
        <v>0</v>
      </c>
      <c r="I1904" s="130" t="s">
        <v>15</v>
      </c>
      <c r="J1904" s="23" t="s">
        <v>1276</v>
      </c>
      <c r="K1904" s="24" t="s">
        <v>3528</v>
      </c>
      <c r="L1904" s="22" t="s">
        <v>4263</v>
      </c>
      <c r="M1904" s="22" t="s">
        <v>4320</v>
      </c>
      <c r="N1904" s="22" t="s">
        <v>2484</v>
      </c>
      <c r="O1904" s="22"/>
      <c r="P1904" s="246" t="s">
        <v>4829</v>
      </c>
      <c r="Q1904" s="191"/>
      <c r="R1904" s="1"/>
      <c r="S1904" s="1" t="str">
        <f t="shared" si="271"/>
        <v/>
      </c>
      <c r="T1904" s="1" t="str">
        <f>IF(ISNA(VLOOKUP(P1904,'NEW XEQM.c'!D:D,1,0)),"--",VLOOKUP(P1904,'NEW XEQM.c'!D:G,3,0))</f>
        <v>--</v>
      </c>
      <c r="U1904" s="1" t="s">
        <v>2075</v>
      </c>
      <c r="W1904" t="e">
        <f t="shared" si="270"/>
        <v>#VALUE!</v>
      </c>
    </row>
    <row r="1905" spans="1:23">
      <c r="A1905" s="16">
        <f t="shared" ref="A1905" si="272">IF(B1905=INT(B1905),ROW(),"")</f>
        <v>1905</v>
      </c>
      <c r="B1905" s="15">
        <f t="shared" ref="B1905" si="273">IF(AND(MID(C1905,2,1)&lt;&gt;"/",MID(C1905,1,1)="/"),INT(B1904)+1,B1904+0.01)</f>
        <v>1861</v>
      </c>
      <c r="C1905" s="45" t="s">
        <v>5023</v>
      </c>
      <c r="D1905" s="45" t="s">
        <v>6093</v>
      </c>
      <c r="E1905" s="46" t="s">
        <v>6096</v>
      </c>
      <c r="F1905" s="46" t="s">
        <v>6096</v>
      </c>
      <c r="G1905" s="47">
        <v>0</v>
      </c>
      <c r="H1905" s="47">
        <v>0</v>
      </c>
      <c r="I1905" s="196" t="s">
        <v>3</v>
      </c>
      <c r="J1905" s="46" t="s">
        <v>1276</v>
      </c>
      <c r="K1905" s="48" t="s">
        <v>3528</v>
      </c>
      <c r="L1905" s="49" t="s">
        <v>4263</v>
      </c>
      <c r="M1905" s="49" t="s">
        <v>4320</v>
      </c>
      <c r="N1905" s="22" t="s">
        <v>5133</v>
      </c>
      <c r="O1905" s="45" t="s">
        <v>6095</v>
      </c>
      <c r="P1905" s="247" t="s">
        <v>6094</v>
      </c>
      <c r="Q1905" s="191"/>
      <c r="R1905" s="1"/>
      <c r="S1905" s="1" t="str">
        <f t="shared" si="271"/>
        <v/>
      </c>
      <c r="T1905" s="1" t="str">
        <f>IF(ISNA(VLOOKUP(P1905,'NEW XEQM.c'!D:D,1,0)),"--",VLOOKUP(P1905,'NEW XEQM.c'!D:G,3,0))</f>
        <v>--</v>
      </c>
      <c r="U1905" s="1" t="s">
        <v>2451</v>
      </c>
      <c r="W1905" t="e">
        <f t="shared" ref="W1905" si="274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68"/>
        <v>1906</v>
      </c>
      <c r="B1906" s="15">
        <f t="shared" si="269"/>
        <v>1862</v>
      </c>
      <c r="C1906" s="45" t="s">
        <v>4680</v>
      </c>
      <c r="D1906" s="45" t="s">
        <v>7</v>
      </c>
      <c r="E1906" s="39" t="s">
        <v>4682</v>
      </c>
      <c r="F1906" s="39" t="s">
        <v>4682</v>
      </c>
      <c r="G1906" s="111">
        <v>0</v>
      </c>
      <c r="H1906" s="111">
        <v>0</v>
      </c>
      <c r="I1906" s="197" t="s">
        <v>3</v>
      </c>
      <c r="J1906" s="39" t="s">
        <v>1275</v>
      </c>
      <c r="K1906" s="43" t="s">
        <v>3632</v>
      </c>
      <c r="L1906" s="158" t="s">
        <v>4263</v>
      </c>
      <c r="M1906" s="22" t="s">
        <v>4318</v>
      </c>
      <c r="N1906" s="22" t="s">
        <v>2484</v>
      </c>
      <c r="O1906" s="158"/>
      <c r="P1906" s="249" t="s">
        <v>4685</v>
      </c>
      <c r="Q1906" s="191"/>
      <c r="R1906" s="1"/>
      <c r="S1906" s="1" t="str">
        <f t="shared" si="271"/>
        <v/>
      </c>
      <c r="T1906" s="1" t="str">
        <f>IF(ISNA(VLOOKUP(P1906,'NEW XEQM.c'!D:D,1,0)),"--",VLOOKUP(P1906,'NEW XEQM.c'!D:G,3,0))</f>
        <v>--</v>
      </c>
      <c r="U1906" s="239" t="s">
        <v>2075</v>
      </c>
      <c r="W1906" t="str">
        <f t="shared" si="270"/>
        <v>DT STD_RIGHT_ARROW J</v>
      </c>
    </row>
    <row r="1907" spans="1:23">
      <c r="A1907" s="16">
        <f t="shared" si="268"/>
        <v>1907</v>
      </c>
      <c r="B1907" s="15">
        <f t="shared" si="269"/>
        <v>1863</v>
      </c>
      <c r="C1907" s="45" t="s">
        <v>4681</v>
      </c>
      <c r="D1907" s="45" t="s">
        <v>7</v>
      </c>
      <c r="E1907" s="23" t="s">
        <v>4683</v>
      </c>
      <c r="F1907" s="23" t="s">
        <v>4683</v>
      </c>
      <c r="G1907" s="99">
        <v>0</v>
      </c>
      <c r="H1907" s="99">
        <v>0</v>
      </c>
      <c r="I1907" s="130" t="s">
        <v>3</v>
      </c>
      <c r="J1907" s="23" t="s">
        <v>1275</v>
      </c>
      <c r="K1907" s="24" t="s">
        <v>3632</v>
      </c>
      <c r="L1907" s="22" t="s">
        <v>4263</v>
      </c>
      <c r="M1907" s="22" t="s">
        <v>4318</v>
      </c>
      <c r="N1907" s="22" t="s">
        <v>2484</v>
      </c>
      <c r="O1907" s="22"/>
      <c r="P1907" s="246" t="s">
        <v>4684</v>
      </c>
      <c r="Q1907" s="191"/>
      <c r="R1907" s="1"/>
      <c r="S1907" s="1" t="str">
        <f t="shared" si="271"/>
        <v/>
      </c>
      <c r="T1907" s="1" t="str">
        <f>IF(ISNA(VLOOKUP(P1907,'NEW XEQM.c'!D:D,1,0)),"--",VLOOKUP(P1907,'NEW XEQM.c'!D:G,3,0))</f>
        <v>--</v>
      </c>
      <c r="U1907" s="1" t="s">
        <v>2075</v>
      </c>
      <c r="W1907" t="str">
        <f t="shared" si="270"/>
        <v>J STD_RIGHT_ARROW DT</v>
      </c>
    </row>
    <row r="1908" spans="1:23">
      <c r="A1908" s="16">
        <f t="shared" si="268"/>
        <v>1908</v>
      </c>
      <c r="B1908" s="15">
        <f t="shared" si="269"/>
        <v>1864</v>
      </c>
      <c r="C1908" s="45" t="s">
        <v>4637</v>
      </c>
      <c r="D1908" s="45" t="s">
        <v>7</v>
      </c>
      <c r="E1908" s="46" t="s">
        <v>4653</v>
      </c>
      <c r="F1908" s="46" t="s">
        <v>4653</v>
      </c>
      <c r="G1908" s="47">
        <v>0</v>
      </c>
      <c r="H1908" s="47" t="s">
        <v>3686</v>
      </c>
      <c r="I1908" s="196" t="s">
        <v>1</v>
      </c>
      <c r="J1908" s="46" t="s">
        <v>1276</v>
      </c>
      <c r="K1908" s="48" t="s">
        <v>3528</v>
      </c>
      <c r="L1908" s="49" t="s">
        <v>4263</v>
      </c>
      <c r="M1908" s="49" t="s">
        <v>4320</v>
      </c>
      <c r="N1908" s="22" t="s">
        <v>2484</v>
      </c>
      <c r="O1908" s="45" t="s">
        <v>879</v>
      </c>
      <c r="P1908" s="247" t="s">
        <v>4638</v>
      </c>
      <c r="Q1908" s="191"/>
      <c r="R1908" s="1"/>
      <c r="S1908" s="1" t="str">
        <f t="shared" si="271"/>
        <v/>
      </c>
      <c r="T1908" s="1" t="str">
        <f>IF(ISNA(VLOOKUP(P1908,'NEW XEQM.c'!D:D,1,0)),"--",VLOOKUP(P1908,'NEW XEQM.c'!D:G,3,0))</f>
        <v>--</v>
      </c>
      <c r="U1908" s="1" t="s">
        <v>2452</v>
      </c>
      <c r="W1908" t="e">
        <f t="shared" si="270"/>
        <v>#VALUE!</v>
      </c>
    </row>
    <row r="1909" spans="1:23">
      <c r="A1909" s="16">
        <f t="shared" si="268"/>
        <v>1909</v>
      </c>
      <c r="B1909" s="15">
        <f t="shared" si="269"/>
        <v>1865</v>
      </c>
      <c r="C1909" s="45" t="s">
        <v>5023</v>
      </c>
      <c r="D1909" s="45" t="s">
        <v>2339</v>
      </c>
      <c r="E1909" s="46" t="s">
        <v>2341</v>
      </c>
      <c r="F1909" s="46" t="s">
        <v>2341</v>
      </c>
      <c r="G1909" s="47">
        <v>0</v>
      </c>
      <c r="H1909" s="47">
        <v>0</v>
      </c>
      <c r="I1909" s="196" t="s">
        <v>3</v>
      </c>
      <c r="J1909" s="46" t="s">
        <v>1276</v>
      </c>
      <c r="K1909" s="48" t="s">
        <v>3528</v>
      </c>
      <c r="L1909" s="49" t="s">
        <v>4263</v>
      </c>
      <c r="M1909" s="49" t="s">
        <v>4320</v>
      </c>
      <c r="N1909" s="22" t="s">
        <v>5133</v>
      </c>
      <c r="O1909" s="49"/>
      <c r="P1909" s="247" t="s">
        <v>2340</v>
      </c>
      <c r="Q1909" s="191"/>
      <c r="R1909" s="1"/>
      <c r="S1909" s="1" t="str">
        <f t="shared" si="271"/>
        <v/>
      </c>
      <c r="T1909" s="1" t="str">
        <f>IF(ISNA(VLOOKUP(P1909,'NEW XEQM.c'!D:D,1,0)),"--",VLOOKUP(P1909,'NEW XEQM.c'!D:G,3,0))</f>
        <v>LARGELI</v>
      </c>
      <c r="U1909" s="1" t="s">
        <v>2451</v>
      </c>
      <c r="W1909" t="e">
        <f t="shared" si="270"/>
        <v>#VALUE!</v>
      </c>
    </row>
    <row r="1910" spans="1:23">
      <c r="A1910" s="16">
        <f t="shared" si="268"/>
        <v>1910</v>
      </c>
      <c r="B1910" s="15">
        <f t="shared" si="269"/>
        <v>1866</v>
      </c>
      <c r="C1910" s="45" t="s">
        <v>3466</v>
      </c>
      <c r="D1910" s="45" t="s">
        <v>11</v>
      </c>
      <c r="E1910" s="48" t="s">
        <v>871</v>
      </c>
      <c r="F1910" s="48" t="s">
        <v>871</v>
      </c>
      <c r="G1910" s="51">
        <v>0</v>
      </c>
      <c r="H1910" s="51" t="s">
        <v>4885</v>
      </c>
      <c r="I1910" s="92" t="s">
        <v>3</v>
      </c>
      <c r="J1910" s="23" t="s">
        <v>1275</v>
      </c>
      <c r="K1910" s="24" t="s">
        <v>3632</v>
      </c>
      <c r="L1910" s="22" t="s">
        <v>4263</v>
      </c>
      <c r="M1910" s="22" t="s">
        <v>4319</v>
      </c>
      <c r="N1910" s="22" t="s">
        <v>2484</v>
      </c>
      <c r="O1910" s="45" t="s">
        <v>872</v>
      </c>
      <c r="P1910" s="247" t="s">
        <v>2027</v>
      </c>
      <c r="Q1910" s="191"/>
      <c r="R1910" s="1"/>
      <c r="S1910" s="1" t="str">
        <f t="shared" si="271"/>
        <v/>
      </c>
      <c r="T1910" s="1" t="str">
        <f>IF(ISNA(VLOOKUP(P1910,'NEW XEQM.c'!D:D,1,0)),"--",VLOOKUP(P1910,'NEW XEQM.c'!D:G,3,0))</f>
        <v>SIG</v>
      </c>
      <c r="U1910" s="1" t="s">
        <v>2452</v>
      </c>
      <c r="W1910" t="e">
        <f t="shared" si="270"/>
        <v>#VALUE!</v>
      </c>
    </row>
    <row r="1911" spans="1:23">
      <c r="A1911" s="16">
        <f t="shared" si="268"/>
        <v>1911</v>
      </c>
      <c r="B1911" s="15">
        <f t="shared" si="269"/>
        <v>1867</v>
      </c>
      <c r="C1911" s="45" t="s">
        <v>3467</v>
      </c>
      <c r="D1911" s="45" t="s">
        <v>11</v>
      </c>
      <c r="E1911" s="46" t="s">
        <v>329</v>
      </c>
      <c r="F1911" s="46" t="s">
        <v>329</v>
      </c>
      <c r="G1911" s="47">
        <v>0</v>
      </c>
      <c r="H1911" s="47" t="s">
        <v>4885</v>
      </c>
      <c r="I1911" s="92" t="s">
        <v>3</v>
      </c>
      <c r="J1911" s="23" t="s">
        <v>1275</v>
      </c>
      <c r="K1911" s="24" t="s">
        <v>3632</v>
      </c>
      <c r="L1911" s="22" t="s">
        <v>4263</v>
      </c>
      <c r="M1911" s="22" t="s">
        <v>4319</v>
      </c>
      <c r="N1911" s="22" t="s">
        <v>2484</v>
      </c>
      <c r="O1911" s="45" t="s">
        <v>879</v>
      </c>
      <c r="P1911" s="247" t="s">
        <v>2038</v>
      </c>
      <c r="Q1911" s="191"/>
      <c r="R1911" s="1"/>
      <c r="S1911" s="1" t="str">
        <f t="shared" si="271"/>
        <v/>
      </c>
      <c r="T1911" s="1" t="str">
        <f>IF(ISNA(VLOOKUP(P1911,'NEW XEQM.c'!D:D,1,0)),"--",VLOOKUP(P1911,'NEW XEQM.c'!D:G,3,0))</f>
        <v>UNIT</v>
      </c>
      <c r="U1911" s="1" t="s">
        <v>2452</v>
      </c>
      <c r="W1911" t="e">
        <f t="shared" si="270"/>
        <v>#VALUE!</v>
      </c>
    </row>
    <row r="1912" spans="1:23">
      <c r="A1912" s="16">
        <f t="shared" si="268"/>
        <v>1912</v>
      </c>
      <c r="B1912" s="15">
        <f t="shared" si="269"/>
        <v>1868</v>
      </c>
      <c r="C1912" s="45" t="s">
        <v>3468</v>
      </c>
      <c r="D1912" s="45" t="s">
        <v>7</v>
      </c>
      <c r="E1912" s="46" t="s">
        <v>1142</v>
      </c>
      <c r="F1912" s="46" t="s">
        <v>1142</v>
      </c>
      <c r="G1912" s="47">
        <v>0</v>
      </c>
      <c r="H1912" s="47">
        <v>0</v>
      </c>
      <c r="I1912" s="196" t="s">
        <v>3</v>
      </c>
      <c r="J1912" s="46" t="s">
        <v>1275</v>
      </c>
      <c r="K1912" s="48" t="s">
        <v>3632</v>
      </c>
      <c r="L1912" s="49" t="s">
        <v>4263</v>
      </c>
      <c r="M1912" s="22" t="s">
        <v>4318</v>
      </c>
      <c r="N1912" s="22" t="s">
        <v>2484</v>
      </c>
      <c r="O1912" s="45"/>
      <c r="P1912" s="247" t="s">
        <v>2398</v>
      </c>
      <c r="Q1912" s="191"/>
      <c r="R1912" s="1"/>
      <c r="S1912" s="1" t="str">
        <f t="shared" si="271"/>
        <v/>
      </c>
      <c r="T1912" s="1" t="str">
        <f>IF(ISNA(VLOOKUP(P1912,'NEW XEQM.c'!D:D,1,0)),"--",VLOOKUP(P1912,'NEW XEQM.c'!D:G,3,0))</f>
        <v>ROUND</v>
      </c>
      <c r="U1912" s="1" t="s">
        <v>2452</v>
      </c>
      <c r="W1912" t="e">
        <f t="shared" si="270"/>
        <v>#VALUE!</v>
      </c>
    </row>
    <row r="1913" spans="1:23">
      <c r="A1913" s="16">
        <f t="shared" si="268"/>
        <v>1913</v>
      </c>
      <c r="B1913" s="15">
        <f t="shared" si="269"/>
        <v>1869</v>
      </c>
      <c r="C1913" s="45" t="s">
        <v>3469</v>
      </c>
      <c r="D1913" s="45" t="s">
        <v>7</v>
      </c>
      <c r="E1913" s="46" t="s">
        <v>263</v>
      </c>
      <c r="F1913" s="46" t="s">
        <v>263</v>
      </c>
      <c r="G1913" s="51">
        <v>0</v>
      </c>
      <c r="H1913" s="51">
        <v>0</v>
      </c>
      <c r="I1913" s="196" t="s">
        <v>3</v>
      </c>
      <c r="J1913" s="46" t="s">
        <v>1275</v>
      </c>
      <c r="K1913" s="48" t="s">
        <v>3632</v>
      </c>
      <c r="L1913" s="49" t="s">
        <v>4263</v>
      </c>
      <c r="M1913" s="22" t="s">
        <v>4318</v>
      </c>
      <c r="N1913" s="22" t="s">
        <v>2484</v>
      </c>
      <c r="O1913" s="49"/>
      <c r="P1913" s="247" t="s">
        <v>2397</v>
      </c>
      <c r="Q1913" s="191"/>
      <c r="R1913" s="1"/>
      <c r="S1913" s="1" t="str">
        <f t="shared" si="271"/>
        <v/>
      </c>
      <c r="T1913" s="1" t="str">
        <f>IF(ISNA(VLOOKUP(P1913,'NEW XEQM.c'!D:D,1,0)),"--",VLOOKUP(P1913,'NEW XEQM.c'!D:G,3,0))</f>
        <v>ROUNDI</v>
      </c>
      <c r="U1913" s="1" t="s">
        <v>2452</v>
      </c>
      <c r="W1913" t="e">
        <f t="shared" si="270"/>
        <v>#VALUE!</v>
      </c>
    </row>
    <row r="1914" spans="1:23">
      <c r="A1914" s="16">
        <f t="shared" si="268"/>
        <v>1914</v>
      </c>
      <c r="B1914" s="15">
        <f t="shared" si="269"/>
        <v>1870</v>
      </c>
      <c r="C1914" s="45" t="s">
        <v>3473</v>
      </c>
      <c r="D1914" s="45" t="s">
        <v>7</v>
      </c>
      <c r="E1914" s="46" t="s">
        <v>2458</v>
      </c>
      <c r="F1914" s="46" t="s">
        <v>2458</v>
      </c>
      <c r="G1914" s="47">
        <v>0</v>
      </c>
      <c r="H1914" s="47">
        <v>0</v>
      </c>
      <c r="I1914" s="196" t="s">
        <v>1</v>
      </c>
      <c r="J1914" s="46" t="s">
        <v>1275</v>
      </c>
      <c r="K1914" s="48" t="s">
        <v>3528</v>
      </c>
      <c r="L1914" s="49" t="s">
        <v>4263</v>
      </c>
      <c r="M1914" s="49" t="s">
        <v>4320</v>
      </c>
      <c r="N1914" s="22" t="s">
        <v>2484</v>
      </c>
      <c r="O1914" s="45"/>
      <c r="P1914" s="247" t="s">
        <v>2459</v>
      </c>
      <c r="Q1914" s="191"/>
      <c r="R1914" s="1"/>
      <c r="S1914" s="1" t="str">
        <f t="shared" si="271"/>
        <v/>
      </c>
      <c r="T1914" s="1" t="str">
        <f>IF(ISNA(VLOOKUP(P1914,'NEW XEQM.c'!D:D,1,0)),"--",VLOOKUP(P1914,'NEW XEQM.c'!D:G,3,0))</f>
        <v>--</v>
      </c>
      <c r="U1914" s="1" t="s">
        <v>2490</v>
      </c>
      <c r="W1914" t="e">
        <f t="shared" si="270"/>
        <v>#VALUE!</v>
      </c>
    </row>
    <row r="1915" spans="1:23">
      <c r="A1915" s="16">
        <f t="shared" si="268"/>
        <v>1915</v>
      </c>
      <c r="B1915" s="15">
        <f t="shared" si="269"/>
        <v>1871</v>
      </c>
      <c r="C1915" s="45" t="s">
        <v>3475</v>
      </c>
      <c r="D1915" s="45" t="s">
        <v>7</v>
      </c>
      <c r="E1915" s="46" t="s">
        <v>2184</v>
      </c>
      <c r="F1915" s="46" t="s">
        <v>2184</v>
      </c>
      <c r="G1915" s="47">
        <v>0</v>
      </c>
      <c r="H1915" s="47">
        <v>0</v>
      </c>
      <c r="I1915" s="196" t="s">
        <v>1</v>
      </c>
      <c r="J1915" s="46" t="s">
        <v>1275</v>
      </c>
      <c r="K1915" s="48" t="s">
        <v>3632</v>
      </c>
      <c r="L1915" s="49" t="s">
        <v>4263</v>
      </c>
      <c r="M1915" s="49" t="s">
        <v>4320</v>
      </c>
      <c r="N1915" s="22" t="s">
        <v>2484</v>
      </c>
      <c r="O1915" s="45" t="s">
        <v>2962</v>
      </c>
      <c r="P1915" s="247" t="s">
        <v>2183</v>
      </c>
      <c r="Q1915" s="191"/>
      <c r="R1915" s="1"/>
      <c r="S1915" s="1" t="str">
        <f t="shared" si="271"/>
        <v/>
      </c>
      <c r="T1915" s="1" t="str">
        <f>IF(ISNA(VLOOKUP(P1915,'NEW XEQM.c'!D:D,1,0)),"--",VLOOKUP(P1915,'NEW XEQM.c'!D:G,3,0))</f>
        <v>--</v>
      </c>
      <c r="U1915" s="1" t="s">
        <v>2477</v>
      </c>
      <c r="W1915" t="str">
        <f t="shared" si="270"/>
        <v/>
      </c>
    </row>
    <row r="1916" spans="1:23">
      <c r="A1916" s="16">
        <f t="shared" si="268"/>
        <v>1916</v>
      </c>
      <c r="B1916" s="15">
        <f t="shared" si="269"/>
        <v>1872</v>
      </c>
      <c r="C1916" s="45" t="s">
        <v>3476</v>
      </c>
      <c r="D1916" s="45" t="s">
        <v>401</v>
      </c>
      <c r="E1916" s="123" t="s">
        <v>402</v>
      </c>
      <c r="F1916" s="123" t="s">
        <v>1231</v>
      </c>
      <c r="G1916" s="47" t="s">
        <v>3754</v>
      </c>
      <c r="H1916" s="47" t="s">
        <v>4872</v>
      </c>
      <c r="I1916" s="130" t="s">
        <v>3</v>
      </c>
      <c r="J1916" s="85" t="s">
        <v>1275</v>
      </c>
      <c r="K1916" s="48" t="s">
        <v>3632</v>
      </c>
      <c r="L1916" s="49" t="s">
        <v>4263</v>
      </c>
      <c r="M1916" s="49" t="s">
        <v>4319</v>
      </c>
      <c r="N1916" s="22" t="s">
        <v>2484</v>
      </c>
      <c r="O1916" s="45"/>
      <c r="P1916" s="247" t="s">
        <v>2462</v>
      </c>
      <c r="Q1916" s="191"/>
      <c r="R1916" s="1"/>
      <c r="S1916" s="1" t="str">
        <f t="shared" si="271"/>
        <v>NOT EQUAL</v>
      </c>
      <c r="T1916" s="1" t="str">
        <f>IF(ISNA(VLOOKUP(P1916,'NEW XEQM.c'!D:D,1,0)),"--",VLOOKUP(P1916,'NEW XEQM.c'!D:G,3,0))</f>
        <v>--</v>
      </c>
      <c r="U1916" s="1" t="s">
        <v>2477</v>
      </c>
      <c r="W1916" t="str">
        <f t="shared" si="270"/>
        <v>STD_RIGHT_ARROW INT</v>
      </c>
    </row>
    <row r="1917" spans="1:23">
      <c r="A1917" s="16">
        <f t="shared" ref="A1917:A1980" si="275">IF(B1917=INT(B1917),ROW(),"")</f>
        <v>1917</v>
      </c>
      <c r="B1917" s="15">
        <f t="shared" si="269"/>
        <v>1873</v>
      </c>
      <c r="C1917" s="45" t="s">
        <v>3947</v>
      </c>
      <c r="D1917" s="45" t="s">
        <v>7</v>
      </c>
      <c r="E1917" s="46" t="s">
        <v>3948</v>
      </c>
      <c r="F1917" s="46" t="s">
        <v>3948</v>
      </c>
      <c r="G1917" s="47">
        <v>0</v>
      </c>
      <c r="H1917" s="47">
        <v>0</v>
      </c>
      <c r="I1917" s="196" t="s">
        <v>3</v>
      </c>
      <c r="J1917" s="115" t="s">
        <v>1275</v>
      </c>
      <c r="K1917" s="82" t="s">
        <v>3632</v>
      </c>
      <c r="L1917" s="58" t="s">
        <v>4263</v>
      </c>
      <c r="M1917" s="49" t="s">
        <v>4318</v>
      </c>
      <c r="N1917" s="22" t="s">
        <v>2484</v>
      </c>
      <c r="O1917" s="45"/>
      <c r="P1917" s="247" t="s">
        <v>3949</v>
      </c>
      <c r="Q1917" s="191"/>
      <c r="R1917" s="1"/>
      <c r="S1917" s="1" t="str">
        <f t="shared" si="271"/>
        <v/>
      </c>
      <c r="T1917" s="1" t="str">
        <f>IF(ISNA(VLOOKUP(P1917,'NEW XEQM.c'!D:D,1,0)),"--",VLOOKUP(P1917,'NEW XEQM.c'!D:G,3,0))</f>
        <v>--</v>
      </c>
      <c r="U1917" s="1" t="s">
        <v>2439</v>
      </c>
      <c r="W1917" t="e">
        <f t="shared" si="270"/>
        <v>#VALUE!</v>
      </c>
    </row>
    <row r="1918" spans="1:23">
      <c r="A1918" s="16">
        <f t="shared" si="275"/>
        <v>1918</v>
      </c>
      <c r="B1918" s="15">
        <f t="shared" si="269"/>
        <v>1874</v>
      </c>
      <c r="C1918" s="45" t="s">
        <v>3477</v>
      </c>
      <c r="D1918" s="45" t="s">
        <v>7</v>
      </c>
      <c r="E1918" s="123" t="s">
        <v>2556</v>
      </c>
      <c r="F1918" s="46" t="s">
        <v>2556</v>
      </c>
      <c r="G1918" s="47">
        <v>0</v>
      </c>
      <c r="H1918" s="47">
        <v>0</v>
      </c>
      <c r="I1918" s="196" t="s">
        <v>1</v>
      </c>
      <c r="J1918" s="46" t="s">
        <v>1277</v>
      </c>
      <c r="K1918" s="48" t="s">
        <v>3528</v>
      </c>
      <c r="L1918" s="49" t="s">
        <v>4263</v>
      </c>
      <c r="M1918" s="49" t="s">
        <v>4320</v>
      </c>
      <c r="N1918" s="22" t="s">
        <v>2484</v>
      </c>
      <c r="O1918" s="45" t="s">
        <v>2538</v>
      </c>
      <c r="P1918" s="247" t="s">
        <v>2557</v>
      </c>
      <c r="Q1918" s="191"/>
      <c r="R1918" s="1"/>
      <c r="S1918" s="1" t="str">
        <f t="shared" si="271"/>
        <v/>
      </c>
      <c r="T1918" s="1" t="str">
        <f>IF(ISNA(VLOOKUP(P1918,'NEW XEQM.c'!D:D,1,0)),"--",VLOOKUP(P1918,'NEW XEQM.c'!D:G,3,0))</f>
        <v>--</v>
      </c>
      <c r="U1918" s="1" t="s">
        <v>2451</v>
      </c>
      <c r="W1918" t="e">
        <f t="shared" si="270"/>
        <v>#VALUE!</v>
      </c>
    </row>
    <row r="1919" spans="1:23">
      <c r="A1919" s="16">
        <f t="shared" si="275"/>
        <v>1919</v>
      </c>
      <c r="B1919" s="15">
        <f t="shared" si="269"/>
        <v>1875</v>
      </c>
      <c r="C1919" s="45" t="s">
        <v>3478</v>
      </c>
      <c r="D1919" s="45" t="s">
        <v>7</v>
      </c>
      <c r="E1919" s="123" t="s">
        <v>2558</v>
      </c>
      <c r="F1919" s="46" t="s">
        <v>2558</v>
      </c>
      <c r="G1919" s="47">
        <v>0</v>
      </c>
      <c r="H1919" s="47">
        <v>0</v>
      </c>
      <c r="I1919" s="196" t="s">
        <v>1</v>
      </c>
      <c r="J1919" s="115" t="s">
        <v>1275</v>
      </c>
      <c r="K1919" s="48" t="s">
        <v>3528</v>
      </c>
      <c r="L1919" s="49" t="s">
        <v>4263</v>
      </c>
      <c r="M1919" s="49" t="s">
        <v>4320</v>
      </c>
      <c r="N1919" s="22" t="s">
        <v>2484</v>
      </c>
      <c r="O1919" s="45" t="s">
        <v>2538</v>
      </c>
      <c r="P1919" s="247" t="s">
        <v>2559</v>
      </c>
      <c r="Q1919" s="191"/>
      <c r="R1919" s="1"/>
      <c r="S1919" s="1" t="str">
        <f t="shared" si="271"/>
        <v/>
      </c>
      <c r="T1919" s="1" t="str">
        <f>IF(ISNA(VLOOKUP(P1919,'NEW XEQM.c'!D:D,1,0)),"--",VLOOKUP(P1919,'NEW XEQM.c'!D:G,3,0))</f>
        <v>--</v>
      </c>
      <c r="U1919" s="1" t="s">
        <v>2451</v>
      </c>
      <c r="W1919" t="e">
        <f t="shared" si="270"/>
        <v>#VALUE!</v>
      </c>
    </row>
    <row r="1920" spans="1:23">
      <c r="A1920" s="16">
        <f t="shared" si="275"/>
        <v>1920</v>
      </c>
      <c r="B1920" s="15">
        <f t="shared" si="269"/>
        <v>1876</v>
      </c>
      <c r="C1920" s="45" t="s">
        <v>5023</v>
      </c>
      <c r="D1920" s="45" t="s">
        <v>3781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1276</v>
      </c>
      <c r="K1920" s="48" t="s">
        <v>3528</v>
      </c>
      <c r="L1920" s="49" t="s">
        <v>4263</v>
      </c>
      <c r="M1920" s="49" t="s">
        <v>4318</v>
      </c>
      <c r="N1920" s="22" t="s">
        <v>5134</v>
      </c>
      <c r="O1920" s="45" t="s">
        <v>3783</v>
      </c>
      <c r="P1920" s="247" t="s">
        <v>3784</v>
      </c>
      <c r="Q1920" s="191"/>
      <c r="R1920" s="1"/>
      <c r="S1920" s="1" t="str">
        <f t="shared" si="271"/>
        <v/>
      </c>
      <c r="T1920" s="1" t="str">
        <f>IF(ISNA(VLOOKUP(P1920,'NEW XEQM.c'!D:D,1,0)),"--",VLOOKUP(P1920,'NEW XEQM.c'!D:G,3,0))</f>
        <v>--</v>
      </c>
      <c r="U1920" s="1" t="s">
        <v>2451</v>
      </c>
      <c r="W1920" t="e">
        <f t="shared" si="270"/>
        <v>#VALUE!</v>
      </c>
    </row>
    <row r="1921" spans="1:23">
      <c r="A1921" s="16">
        <f t="shared" si="275"/>
        <v>1921</v>
      </c>
      <c r="B1921" s="15">
        <f t="shared" si="269"/>
        <v>1877</v>
      </c>
      <c r="C1921" s="45" t="s">
        <v>5023</v>
      </c>
      <c r="D1921" s="45" t="s">
        <v>3782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1276</v>
      </c>
      <c r="K1921" s="48" t="s">
        <v>3528</v>
      </c>
      <c r="L1921" s="49" t="s">
        <v>4263</v>
      </c>
      <c r="M1921" s="49" t="s">
        <v>4318</v>
      </c>
      <c r="N1921" s="22" t="s">
        <v>5134</v>
      </c>
      <c r="O1921" s="45" t="s">
        <v>3783</v>
      </c>
      <c r="P1921" s="247" t="s">
        <v>3785</v>
      </c>
      <c r="Q1921" s="191"/>
      <c r="R1921" s="1"/>
      <c r="S1921" s="1" t="str">
        <f t="shared" si="271"/>
        <v/>
      </c>
      <c r="T1921" s="1" t="str">
        <f>IF(ISNA(VLOOKUP(P1921,'NEW XEQM.c'!D:D,1,0)),"--",VLOOKUP(P1921,'NEW XEQM.c'!D:G,3,0))</f>
        <v>--</v>
      </c>
      <c r="U1921" s="1" t="s">
        <v>2451</v>
      </c>
      <c r="W1921" t="e">
        <f t="shared" si="270"/>
        <v>#VALUE!</v>
      </c>
    </row>
    <row r="1922" spans="1:23">
      <c r="A1922" s="16">
        <f t="shared" si="275"/>
        <v>1922</v>
      </c>
      <c r="B1922" s="15">
        <f t="shared" si="269"/>
        <v>1878</v>
      </c>
      <c r="C1922" s="45" t="s">
        <v>3514</v>
      </c>
      <c r="D1922" s="45" t="s">
        <v>7</v>
      </c>
      <c r="E1922" s="46" t="s">
        <v>474</v>
      </c>
      <c r="F1922" s="48" t="s">
        <v>3531</v>
      </c>
      <c r="G1922" s="50">
        <v>0</v>
      </c>
      <c r="H1922" s="50">
        <v>0</v>
      </c>
      <c r="I1922" s="196" t="s">
        <v>1</v>
      </c>
      <c r="J1922" s="46" t="s">
        <v>1276</v>
      </c>
      <c r="K1922" s="48" t="s">
        <v>3528</v>
      </c>
      <c r="L1922" s="49" t="s">
        <v>4263</v>
      </c>
      <c r="M1922" s="49" t="s">
        <v>4318</v>
      </c>
      <c r="N1922" s="22" t="s">
        <v>2484</v>
      </c>
      <c r="O1922" s="49" t="s">
        <v>3529</v>
      </c>
      <c r="P1922" s="247" t="s">
        <v>3532</v>
      </c>
      <c r="Q1922" s="191"/>
      <c r="R1922" s="1"/>
      <c r="S1922" s="1" t="str">
        <f t="shared" si="271"/>
        <v>NOT EQUAL</v>
      </c>
      <c r="T1922" s="1" t="str">
        <f>IF(ISNA(VLOOKUP(P1922,'NEW XEQM.c'!D:D,1,0)),"--",VLOOKUP(P1922,'NEW XEQM.c'!D:G,3,0))</f>
        <v>CASEUP</v>
      </c>
      <c r="U1922" s="1" t="s">
        <v>2451</v>
      </c>
      <c r="W1922" t="e">
        <f t="shared" si="270"/>
        <v>#VALUE!</v>
      </c>
    </row>
    <row r="1923" spans="1:23">
      <c r="A1923" s="16">
        <f t="shared" si="275"/>
        <v>1923</v>
      </c>
      <c r="B1923" s="15">
        <f t="shared" si="269"/>
        <v>1879</v>
      </c>
      <c r="C1923" s="45" t="s">
        <v>3514</v>
      </c>
      <c r="D1923" s="45" t="s">
        <v>7</v>
      </c>
      <c r="E1923" s="46" t="s">
        <v>474</v>
      </c>
      <c r="F1923" s="46" t="s">
        <v>3534</v>
      </c>
      <c r="G1923" s="47">
        <v>0</v>
      </c>
      <c r="H1923" s="47">
        <v>0</v>
      </c>
      <c r="I1923" s="196" t="s">
        <v>1</v>
      </c>
      <c r="J1923" s="46" t="s">
        <v>1276</v>
      </c>
      <c r="K1923" s="48" t="s">
        <v>3528</v>
      </c>
      <c r="L1923" s="49" t="s">
        <v>4263</v>
      </c>
      <c r="M1923" s="49" t="s">
        <v>4318</v>
      </c>
      <c r="N1923" s="22" t="s">
        <v>2484</v>
      </c>
      <c r="O1923" s="45" t="s">
        <v>3529</v>
      </c>
      <c r="P1923" s="247" t="s">
        <v>3535</v>
      </c>
      <c r="Q1923" s="191"/>
      <c r="R1923" s="1"/>
      <c r="S1923" s="1" t="str">
        <f t="shared" si="271"/>
        <v>NOT EQUAL</v>
      </c>
      <c r="T1923" s="1" t="str">
        <f>IF(ISNA(VLOOKUP(P1923,'NEW XEQM.c'!D:D,1,0)),"--",VLOOKUP(P1923,'NEW XEQM.c'!D:G,3,0))</f>
        <v>CASEDN</v>
      </c>
      <c r="U1923" s="1" t="s">
        <v>2451</v>
      </c>
      <c r="W1923" t="e">
        <f t="shared" si="270"/>
        <v>#VALUE!</v>
      </c>
    </row>
    <row r="1924" spans="1:23">
      <c r="A1924" s="16">
        <f t="shared" si="275"/>
        <v>1924</v>
      </c>
      <c r="B1924" s="15">
        <f t="shared" ref="B1924:B1987" si="276">IF(AND(MID(C1924,2,1)&lt;&gt;"/",MID(C1924,1,1)="/"),INT(B1923)+1,B1923+0.01)</f>
        <v>1880</v>
      </c>
      <c r="C1924" s="45" t="s">
        <v>3479</v>
      </c>
      <c r="D1924" s="45" t="s">
        <v>7</v>
      </c>
      <c r="E1924" s="188" t="s">
        <v>2140</v>
      </c>
      <c r="F1924" s="46" t="s">
        <v>2140</v>
      </c>
      <c r="G1924" s="47">
        <v>0</v>
      </c>
      <c r="H1924" s="47">
        <v>0</v>
      </c>
      <c r="I1924" s="196" t="s">
        <v>3</v>
      </c>
      <c r="J1924" s="46" t="s">
        <v>1276</v>
      </c>
      <c r="K1924" s="48" t="s">
        <v>3528</v>
      </c>
      <c r="L1924" s="49" t="s">
        <v>4263</v>
      </c>
      <c r="M1924" s="49" t="s">
        <v>4318</v>
      </c>
      <c r="N1924" s="22" t="s">
        <v>2484</v>
      </c>
      <c r="O1924" s="45"/>
      <c r="P1924" s="247" t="s">
        <v>2139</v>
      </c>
      <c r="Q1924" s="191"/>
      <c r="R1924" s="1"/>
      <c r="S1924" s="1" t="str">
        <f t="shared" si="271"/>
        <v/>
      </c>
      <c r="T1924" s="1" t="str">
        <f>IF(ISNA(VLOOKUP(P1924,'NEW XEQM.c'!D:D,1,0)),"--",VLOOKUP(P1924,'NEW XEQM.c'!D:G,3,0))</f>
        <v>LISTXY</v>
      </c>
      <c r="U1924" s="1"/>
      <c r="W1924" t="e">
        <f t="shared" si="270"/>
        <v>#VALUE!</v>
      </c>
    </row>
    <row r="1925" spans="1:23">
      <c r="A1925" s="16">
        <f t="shared" si="275"/>
        <v>1925</v>
      </c>
      <c r="B1925" s="15">
        <f t="shared" si="276"/>
        <v>1881</v>
      </c>
      <c r="C1925" s="45" t="s">
        <v>3480</v>
      </c>
      <c r="D1925" s="45" t="s">
        <v>862</v>
      </c>
      <c r="E1925" s="46" t="s">
        <v>1262</v>
      </c>
      <c r="F1925" s="46" t="s">
        <v>1262</v>
      </c>
      <c r="G1925" s="47">
        <v>0</v>
      </c>
      <c r="H1925" s="47">
        <v>0</v>
      </c>
      <c r="I1925" s="196" t="s">
        <v>3</v>
      </c>
      <c r="J1925" s="46" t="s">
        <v>1275</v>
      </c>
      <c r="K1925" s="48" t="s">
        <v>3632</v>
      </c>
      <c r="L1925" s="49" t="s">
        <v>4263</v>
      </c>
      <c r="M1925" s="49" t="s">
        <v>4318</v>
      </c>
      <c r="N1925" s="22" t="s">
        <v>5133</v>
      </c>
      <c r="O1925" s="49" t="s">
        <v>880</v>
      </c>
      <c r="P1925" s="247" t="s">
        <v>2039</v>
      </c>
      <c r="Q1925" s="191"/>
      <c r="R1925" s="1"/>
      <c r="S1925" s="1" t="str">
        <f t="shared" si="271"/>
        <v/>
      </c>
      <c r="T1925" s="1" t="str">
        <f>IF(ISNA(VLOOKUP(P1925,'NEW XEQM.c'!D:D,1,0)),"--",VLOOKUP(P1925,'NEW XEQM.c'!D:G,3,0))</f>
        <v>--</v>
      </c>
      <c r="U1925" s="1" t="s">
        <v>2457</v>
      </c>
      <c r="W1925" t="e">
        <f t="shared" ref="W1925:W1988" si="277">SUBSTITUTE(IF(AND(T1925="--",FIND("STD",E1925),FIND("fn",C1925)&gt;0,FIND("ITM_",P1925),I1925="CAT_FNCT"),E1925,""),"""","")</f>
        <v>#VALUE!</v>
      </c>
    </row>
    <row r="1926" spans="1:23">
      <c r="A1926" s="16">
        <f t="shared" si="275"/>
        <v>1926</v>
      </c>
      <c r="B1926" s="15">
        <f t="shared" si="276"/>
        <v>1882</v>
      </c>
      <c r="C1926" s="45" t="s">
        <v>3481</v>
      </c>
      <c r="D1926" s="45" t="s">
        <v>7</v>
      </c>
      <c r="E1926" s="46" t="s">
        <v>2416</v>
      </c>
      <c r="F1926" s="46" t="s">
        <v>2416</v>
      </c>
      <c r="G1926" s="47">
        <v>0</v>
      </c>
      <c r="H1926" s="47">
        <v>0</v>
      </c>
      <c r="I1926" s="196" t="s">
        <v>1</v>
      </c>
      <c r="J1926" s="46" t="s">
        <v>1275</v>
      </c>
      <c r="K1926" s="48" t="s">
        <v>3528</v>
      </c>
      <c r="L1926" s="49" t="s">
        <v>4263</v>
      </c>
      <c r="M1926" s="49" t="s">
        <v>4320</v>
      </c>
      <c r="N1926" s="22" t="s">
        <v>2484</v>
      </c>
      <c r="O1926" s="45"/>
      <c r="P1926" s="247" t="s">
        <v>2417</v>
      </c>
      <c r="Q1926" s="191"/>
      <c r="R1926" s="1"/>
      <c r="S1926" s="1" t="str">
        <f t="shared" si="271"/>
        <v/>
      </c>
      <c r="T1926" s="1" t="str">
        <f>IF(ISNA(VLOOKUP(P1926,'NEW XEQM.c'!D:D,1,0)),"--",VLOOKUP(P1926,'NEW XEQM.c'!D:G,3,0))</f>
        <v>--</v>
      </c>
      <c r="U1926" s="1" t="s">
        <v>2457</v>
      </c>
      <c r="W1926" t="e">
        <f t="shared" si="277"/>
        <v>#VALUE!</v>
      </c>
    </row>
    <row r="1927" spans="1:23">
      <c r="A1927" s="16">
        <f t="shared" si="275"/>
        <v>1927</v>
      </c>
      <c r="B1927" s="15">
        <f t="shared" si="276"/>
        <v>1883</v>
      </c>
      <c r="C1927" s="45" t="s">
        <v>3514</v>
      </c>
      <c r="D1927" s="45" t="s">
        <v>7</v>
      </c>
      <c r="E1927" s="48" t="s">
        <v>474</v>
      </c>
      <c r="F1927" s="48" t="s">
        <v>2107</v>
      </c>
      <c r="G1927" s="51">
        <v>0</v>
      </c>
      <c r="H1927" s="51">
        <v>0</v>
      </c>
      <c r="I1927" s="196" t="s">
        <v>1</v>
      </c>
      <c r="J1927" s="46" t="s">
        <v>1276</v>
      </c>
      <c r="K1927" s="48" t="s">
        <v>3528</v>
      </c>
      <c r="L1927" s="49" t="s">
        <v>4263</v>
      </c>
      <c r="M1927" s="49" t="s">
        <v>4320</v>
      </c>
      <c r="N1927" s="22" t="s">
        <v>2484</v>
      </c>
      <c r="O1927" s="45" t="s">
        <v>2106</v>
      </c>
      <c r="P1927" s="247" t="s">
        <v>2065</v>
      </c>
      <c r="Q1927" s="191"/>
      <c r="R1927" s="1"/>
      <c r="S1927" s="1" t="str">
        <f t="shared" si="271"/>
        <v>NOT EQUAL</v>
      </c>
      <c r="T1927" s="1" t="str">
        <f>IF(ISNA(VLOOKUP(P1927,'NEW XEQM.c'!D:D,1,0)),"--",VLOOKUP(P1927,'NEW XEQM.c'!D:G,3,0))</f>
        <v>--</v>
      </c>
      <c r="U1927" s="1" t="s">
        <v>2482</v>
      </c>
      <c r="W1927" t="e">
        <f t="shared" si="277"/>
        <v>#VALUE!</v>
      </c>
    </row>
    <row r="1928" spans="1:23">
      <c r="A1928" s="16">
        <f t="shared" si="275"/>
        <v>1928</v>
      </c>
      <c r="B1928" s="15">
        <f t="shared" si="276"/>
        <v>1884</v>
      </c>
      <c r="C1928" s="45" t="s">
        <v>3482</v>
      </c>
      <c r="D1928" s="45" t="s">
        <v>2411</v>
      </c>
      <c r="E1928" s="46" t="s">
        <v>474</v>
      </c>
      <c r="F1928" s="46" t="s">
        <v>2108</v>
      </c>
      <c r="G1928" s="47">
        <v>0</v>
      </c>
      <c r="H1928" s="47">
        <v>0</v>
      </c>
      <c r="I1928" s="197" t="s">
        <v>1</v>
      </c>
      <c r="J1928" s="46" t="s">
        <v>1276</v>
      </c>
      <c r="K1928" s="48" t="s">
        <v>3528</v>
      </c>
      <c r="L1928" s="49" t="s">
        <v>4263</v>
      </c>
      <c r="M1928" s="49" t="s">
        <v>4320</v>
      </c>
      <c r="N1928" s="22" t="s">
        <v>5133</v>
      </c>
      <c r="O1928" s="45" t="s">
        <v>2106</v>
      </c>
      <c r="P1928" s="247" t="s">
        <v>2111</v>
      </c>
      <c r="Q1928" s="191"/>
      <c r="R1928" s="1"/>
      <c r="S1928" s="1" t="str">
        <f t="shared" si="271"/>
        <v>NOT EQUAL</v>
      </c>
      <c r="T1928" s="1" t="str">
        <f>IF(ISNA(VLOOKUP(P1928,'NEW XEQM.c'!D:D,1,0)),"--",VLOOKUP(P1928,'NEW XEQM.c'!D:G,3,0))</f>
        <v>--</v>
      </c>
      <c r="U1928" s="1" t="s">
        <v>2482</v>
      </c>
      <c r="W1928" t="e">
        <f t="shared" si="277"/>
        <v>#VALUE!</v>
      </c>
    </row>
    <row r="1929" spans="1:23">
      <c r="A1929" s="16">
        <f t="shared" si="275"/>
        <v>1929</v>
      </c>
      <c r="B1929" s="15">
        <f t="shared" si="276"/>
        <v>1885</v>
      </c>
      <c r="C1929" s="45" t="s">
        <v>3483</v>
      </c>
      <c r="D1929" s="45" t="s">
        <v>7</v>
      </c>
      <c r="E1929" s="46" t="s">
        <v>2109</v>
      </c>
      <c r="F1929" s="46" t="s">
        <v>2109</v>
      </c>
      <c r="G1929" s="47">
        <v>0</v>
      </c>
      <c r="H1929" s="47">
        <v>0</v>
      </c>
      <c r="I1929" s="196" t="s">
        <v>1</v>
      </c>
      <c r="J1929" s="46" t="s">
        <v>1275</v>
      </c>
      <c r="K1929" s="48" t="s">
        <v>3528</v>
      </c>
      <c r="L1929" s="49" t="s">
        <v>4263</v>
      </c>
      <c r="M1929" s="49" t="s">
        <v>4320</v>
      </c>
      <c r="N1929" s="22" t="s">
        <v>2484</v>
      </c>
      <c r="O1929" s="45" t="s">
        <v>2106</v>
      </c>
      <c r="P1929" s="247" t="s">
        <v>2112</v>
      </c>
      <c r="Q1929" s="191"/>
      <c r="R1929" s="1"/>
      <c r="S1929" s="1" t="str">
        <f t="shared" si="271"/>
        <v/>
      </c>
      <c r="T1929" s="1" t="str">
        <f>IF(ISNA(VLOOKUP(P1929,'NEW XEQM.c'!D:D,1,0)),"--",VLOOKUP(P1929,'NEW XEQM.c'!D:G,3,0))</f>
        <v>--</v>
      </c>
      <c r="U1929" s="1" t="s">
        <v>2482</v>
      </c>
      <c r="W1929" t="e">
        <f t="shared" si="277"/>
        <v>#VALUE!</v>
      </c>
    </row>
    <row r="1930" spans="1:23">
      <c r="A1930" s="16">
        <f t="shared" si="275"/>
        <v>1930</v>
      </c>
      <c r="B1930" s="15">
        <f t="shared" si="276"/>
        <v>1886</v>
      </c>
      <c r="C1930" s="45" t="s">
        <v>3484</v>
      </c>
      <c r="D1930" s="45" t="s">
        <v>7</v>
      </c>
      <c r="E1930" s="46" t="s">
        <v>2110</v>
      </c>
      <c r="F1930" s="46" t="s">
        <v>2110</v>
      </c>
      <c r="G1930" s="47">
        <v>0</v>
      </c>
      <c r="H1930" s="47">
        <v>0</v>
      </c>
      <c r="I1930" s="196" t="s">
        <v>1</v>
      </c>
      <c r="J1930" s="46" t="s">
        <v>1275</v>
      </c>
      <c r="K1930" s="48" t="s">
        <v>3528</v>
      </c>
      <c r="L1930" s="49" t="s">
        <v>4263</v>
      </c>
      <c r="M1930" s="49" t="s">
        <v>4320</v>
      </c>
      <c r="N1930" s="22" t="s">
        <v>2484</v>
      </c>
      <c r="O1930" s="45" t="s">
        <v>2106</v>
      </c>
      <c r="P1930" s="247" t="s">
        <v>2113</v>
      </c>
      <c r="Q1930" s="191"/>
      <c r="R1930" s="1"/>
      <c r="S1930" s="1" t="str">
        <f t="shared" si="271"/>
        <v/>
      </c>
      <c r="T1930" s="1" t="str">
        <f>IF(ISNA(VLOOKUP(P1930,'NEW XEQM.c'!D:D,1,0)),"--",VLOOKUP(P1930,'NEW XEQM.c'!D:G,3,0))</f>
        <v>--</v>
      </c>
      <c r="U1930" s="1" t="s">
        <v>2482</v>
      </c>
      <c r="W1930" t="e">
        <f t="shared" si="277"/>
        <v>#VALUE!</v>
      </c>
    </row>
    <row r="1931" spans="1:23">
      <c r="A1931" s="16">
        <f t="shared" si="275"/>
        <v>1931</v>
      </c>
      <c r="B1931" s="15">
        <f t="shared" si="276"/>
        <v>1887</v>
      </c>
      <c r="C1931" s="45" t="s">
        <v>3485</v>
      </c>
      <c r="D1931" s="45" t="s">
        <v>944</v>
      </c>
      <c r="E1931" s="46" t="s">
        <v>1272</v>
      </c>
      <c r="F1931" s="46" t="s">
        <v>1272</v>
      </c>
      <c r="G1931" s="47">
        <v>0</v>
      </c>
      <c r="H1931" s="47">
        <v>0</v>
      </c>
      <c r="I1931" s="196" t="s">
        <v>1</v>
      </c>
      <c r="J1931" s="46" t="s">
        <v>1276</v>
      </c>
      <c r="K1931" s="48" t="s">
        <v>3528</v>
      </c>
      <c r="L1931" s="49" t="s">
        <v>4263</v>
      </c>
      <c r="M1931" s="49" t="s">
        <v>4320</v>
      </c>
      <c r="N1931" s="22" t="s">
        <v>2484</v>
      </c>
      <c r="O1931" s="45" t="s">
        <v>909</v>
      </c>
      <c r="P1931" s="247" t="s">
        <v>2070</v>
      </c>
      <c r="Q1931" s="191"/>
      <c r="R1931" s="1"/>
      <c r="S1931" s="1" t="str">
        <f t="shared" si="271"/>
        <v/>
      </c>
      <c r="T1931" s="1" t="str">
        <f>IF(ISNA(VLOOKUP(P1931,'NEW XEQM.c'!D:D,1,0)),"--",VLOOKUP(P1931,'NEW XEQM.c'!D:G,3,0))</f>
        <v>--</v>
      </c>
      <c r="U1931" s="1" t="s">
        <v>2485</v>
      </c>
      <c r="W1931" t="str">
        <f t="shared" si="277"/>
        <v/>
      </c>
    </row>
    <row r="1932" spans="1:23">
      <c r="A1932" s="16">
        <f t="shared" ref="A1932" si="278">IF(B1932=INT(B1932),ROW(),"")</f>
        <v>1932</v>
      </c>
      <c r="B1932" s="15">
        <f t="shared" si="276"/>
        <v>1888</v>
      </c>
      <c r="C1932" s="45" t="s">
        <v>5023</v>
      </c>
      <c r="D1932" s="45" t="s">
        <v>6108</v>
      </c>
      <c r="E1932" s="46" t="s">
        <v>2230</v>
      </c>
      <c r="F1932" s="46" t="s">
        <v>2230</v>
      </c>
      <c r="G1932" s="47">
        <v>0</v>
      </c>
      <c r="H1932" s="47">
        <v>0</v>
      </c>
      <c r="I1932" s="196" t="s">
        <v>3</v>
      </c>
      <c r="J1932" s="46" t="s">
        <v>1276</v>
      </c>
      <c r="K1932" s="48" t="s">
        <v>3528</v>
      </c>
      <c r="L1932" s="49" t="s">
        <v>4263</v>
      </c>
      <c r="M1932" s="49" t="s">
        <v>4318</v>
      </c>
      <c r="N1932" s="22" t="s">
        <v>5134</v>
      </c>
      <c r="O1932" s="45" t="s">
        <v>6109</v>
      </c>
      <c r="P1932" s="247" t="s">
        <v>6110</v>
      </c>
      <c r="Q1932" s="191"/>
      <c r="R1932" s="1"/>
      <c r="S1932" s="1" t="str">
        <f t="shared" ref="S1932" si="279">IF(E1932=F1932,"","NOT EQUAL")</f>
        <v/>
      </c>
      <c r="T1932" s="1" t="str">
        <f>IF(ISNA(VLOOKUP(P1932,'NEW XEQM.c'!D:D,1,0)),"--",VLOOKUP(P1932,'NEW XEQM.c'!D:G,3,0))</f>
        <v>--</v>
      </c>
      <c r="U1932" s="1" t="s">
        <v>2451</v>
      </c>
      <c r="W1932" t="e">
        <f t="shared" si="277"/>
        <v>#VALUE!</v>
      </c>
    </row>
    <row r="1933" spans="1:23">
      <c r="A1933" s="16">
        <f t="shared" si="275"/>
        <v>1933</v>
      </c>
      <c r="B1933" s="15">
        <f t="shared" si="276"/>
        <v>1889</v>
      </c>
      <c r="C1933" s="45" t="s">
        <v>3485</v>
      </c>
      <c r="D1933" s="45" t="s">
        <v>945</v>
      </c>
      <c r="E1933" s="46" t="s">
        <v>910</v>
      </c>
      <c r="F1933" s="46" t="s">
        <v>910</v>
      </c>
      <c r="G1933" s="47">
        <v>0</v>
      </c>
      <c r="H1933" s="47">
        <v>0</v>
      </c>
      <c r="I1933" s="196" t="s">
        <v>1</v>
      </c>
      <c r="J1933" s="46" t="s">
        <v>1276</v>
      </c>
      <c r="K1933" s="48" t="s">
        <v>3528</v>
      </c>
      <c r="L1933" s="49" t="s">
        <v>4263</v>
      </c>
      <c r="M1933" s="49" t="s">
        <v>4320</v>
      </c>
      <c r="N1933" s="22" t="s">
        <v>2484</v>
      </c>
      <c r="O1933" s="45" t="s">
        <v>909</v>
      </c>
      <c r="P1933" s="247" t="s">
        <v>2071</v>
      </c>
      <c r="Q1933" s="191"/>
      <c r="R1933" s="1"/>
      <c r="S1933" s="1" t="str">
        <f t="shared" si="271"/>
        <v/>
      </c>
      <c r="T1933" s="1" t="str">
        <f>IF(ISNA(VLOOKUP(P1933,'NEW XEQM.c'!D:D,1,0)),"--",VLOOKUP(P1933,'NEW XEQM.c'!D:G,3,0))</f>
        <v>--</v>
      </c>
      <c r="U1933" s="1" t="s">
        <v>2485</v>
      </c>
      <c r="W1933" t="str">
        <f t="shared" si="277"/>
        <v/>
      </c>
    </row>
    <row r="1934" spans="1:23">
      <c r="A1934" s="16">
        <f t="shared" si="275"/>
        <v>1934</v>
      </c>
      <c r="B1934" s="15">
        <f t="shared" si="276"/>
        <v>1890</v>
      </c>
      <c r="C1934" s="45" t="s">
        <v>3485</v>
      </c>
      <c r="D1934" s="45" t="s">
        <v>946</v>
      </c>
      <c r="E1934" s="46" t="s">
        <v>1273</v>
      </c>
      <c r="F1934" s="46" t="s">
        <v>1273</v>
      </c>
      <c r="G1934" s="47">
        <v>0</v>
      </c>
      <c r="H1934" s="47">
        <v>0</v>
      </c>
      <c r="I1934" s="196" t="s">
        <v>1</v>
      </c>
      <c r="J1934" s="46" t="s">
        <v>1276</v>
      </c>
      <c r="K1934" s="48" t="s">
        <v>3528</v>
      </c>
      <c r="L1934" s="49" t="s">
        <v>4263</v>
      </c>
      <c r="M1934" s="49" t="s">
        <v>4320</v>
      </c>
      <c r="N1934" s="22" t="s">
        <v>2484</v>
      </c>
      <c r="O1934" s="45" t="s">
        <v>909</v>
      </c>
      <c r="P1934" s="247" t="s">
        <v>2073</v>
      </c>
      <c r="Q1934" s="191"/>
      <c r="R1934" s="1"/>
      <c r="S1934" s="1" t="str">
        <f t="shared" si="271"/>
        <v/>
      </c>
      <c r="T1934" s="1" t="str">
        <f>IF(ISNA(VLOOKUP(P1934,'NEW XEQM.c'!D:D,1,0)),"--",VLOOKUP(P1934,'NEW XEQM.c'!D:G,3,0))</f>
        <v>--</v>
      </c>
      <c r="U1934" s="1" t="s">
        <v>2485</v>
      </c>
      <c r="W1934" t="str">
        <f t="shared" si="277"/>
        <v/>
      </c>
    </row>
    <row r="1935" spans="1:23">
      <c r="A1935" s="16">
        <f t="shared" si="275"/>
        <v>1935</v>
      </c>
      <c r="B1935" s="15">
        <f t="shared" si="276"/>
        <v>1891</v>
      </c>
      <c r="C1935" s="45" t="s">
        <v>3485</v>
      </c>
      <c r="D1935" s="45" t="s">
        <v>947</v>
      </c>
      <c r="E1935" s="46" t="s">
        <v>1274</v>
      </c>
      <c r="F1935" s="46" t="s">
        <v>1274</v>
      </c>
      <c r="G1935" s="47">
        <v>0</v>
      </c>
      <c r="H1935" s="47">
        <v>0</v>
      </c>
      <c r="I1935" s="196" t="s">
        <v>1</v>
      </c>
      <c r="J1935" s="46" t="s">
        <v>1276</v>
      </c>
      <c r="K1935" s="48" t="s">
        <v>3528</v>
      </c>
      <c r="L1935" s="49" t="s">
        <v>4263</v>
      </c>
      <c r="M1935" s="49" t="s">
        <v>4320</v>
      </c>
      <c r="N1935" s="22" t="s">
        <v>2484</v>
      </c>
      <c r="O1935" s="45" t="s">
        <v>909</v>
      </c>
      <c r="P1935" s="247" t="s">
        <v>2074</v>
      </c>
      <c r="Q1935" s="191"/>
      <c r="R1935" s="1"/>
      <c r="S1935" s="1" t="str">
        <f t="shared" si="271"/>
        <v/>
      </c>
      <c r="T1935" s="1" t="str">
        <f>IF(ISNA(VLOOKUP(P1935,'NEW XEQM.c'!D:D,1,0)),"--",VLOOKUP(P1935,'NEW XEQM.c'!D:G,3,0))</f>
        <v>--</v>
      </c>
      <c r="U1935" s="1" t="s">
        <v>2485</v>
      </c>
      <c r="W1935" t="str">
        <f t="shared" si="277"/>
        <v/>
      </c>
    </row>
    <row r="1936" spans="1:23">
      <c r="A1936" s="16">
        <f t="shared" si="275"/>
        <v>1936</v>
      </c>
      <c r="B1936" s="15">
        <f t="shared" si="276"/>
        <v>1892</v>
      </c>
      <c r="C1936" s="45" t="s">
        <v>3461</v>
      </c>
      <c r="D1936" s="45" t="s">
        <v>5055</v>
      </c>
      <c r="E1936" s="188" t="s">
        <v>5056</v>
      </c>
      <c r="F1936" s="46" t="s">
        <v>5056</v>
      </c>
      <c r="G1936" s="47">
        <v>0</v>
      </c>
      <c r="H1936" s="47">
        <v>0</v>
      </c>
      <c r="I1936" s="196" t="s">
        <v>1</v>
      </c>
      <c r="J1936" s="46" t="s">
        <v>1275</v>
      </c>
      <c r="K1936" s="48" t="s">
        <v>3632</v>
      </c>
      <c r="L1936" s="49" t="s">
        <v>4263</v>
      </c>
      <c r="M1936" s="49" t="s">
        <v>4320</v>
      </c>
      <c r="N1936" s="22" t="s">
        <v>2484</v>
      </c>
      <c r="O1936" s="45" t="s">
        <v>2092</v>
      </c>
      <c r="P1936" s="247" t="s">
        <v>5057</v>
      </c>
      <c r="Q1936" s="191"/>
      <c r="R1936" s="1"/>
      <c r="S1936" s="1" t="str">
        <f t="shared" si="271"/>
        <v/>
      </c>
      <c r="T1936" s="1" t="str">
        <f>IF(ISNA(VLOOKUP(P1936,'NEW XEQM.c'!D:D,1,0)),"--",VLOOKUP(P1936,'NEW XEQM.c'!D:G,3,0))</f>
        <v>--</v>
      </c>
      <c r="U1936" s="1" t="s">
        <v>2487</v>
      </c>
      <c r="W1936" t="str">
        <f t="shared" si="277"/>
        <v/>
      </c>
    </row>
    <row r="1937" spans="1:23">
      <c r="A1937" s="16">
        <f t="shared" si="275"/>
        <v>1937</v>
      </c>
      <c r="B1937" s="15">
        <f t="shared" si="276"/>
        <v>1893</v>
      </c>
      <c r="C1937" s="45" t="s">
        <v>3465</v>
      </c>
      <c r="D1937" s="45" t="s">
        <v>4154</v>
      </c>
      <c r="E1937" s="48" t="s">
        <v>904</v>
      </c>
      <c r="F1937" s="48" t="s">
        <v>904</v>
      </c>
      <c r="G1937" s="51">
        <v>0</v>
      </c>
      <c r="H1937" s="51">
        <v>0</v>
      </c>
      <c r="I1937" s="196" t="s">
        <v>1</v>
      </c>
      <c r="J1937" s="46" t="s">
        <v>1276</v>
      </c>
      <c r="K1937" s="48" t="s">
        <v>3528</v>
      </c>
      <c r="L1937" s="49" t="s">
        <v>4263</v>
      </c>
      <c r="M1937" s="49" t="s">
        <v>4320</v>
      </c>
      <c r="N1937" s="22" t="s">
        <v>2484</v>
      </c>
      <c r="O1937" s="45" t="s">
        <v>1281</v>
      </c>
      <c r="P1937" s="247" t="s">
        <v>2064</v>
      </c>
      <c r="Q1937" s="191"/>
      <c r="R1937" s="1"/>
      <c r="S1937" s="1" t="str">
        <f t="shared" si="271"/>
        <v/>
      </c>
      <c r="T1937" s="1" t="str">
        <f>IF(ISNA(VLOOKUP(P1937,'NEW XEQM.c'!D:D,1,0)),"--",VLOOKUP(P1937,'NEW XEQM.c'!D:G,3,0))</f>
        <v>--</v>
      </c>
      <c r="U1937" s="1" t="s">
        <v>2480</v>
      </c>
      <c r="W1937" t="e">
        <f t="shared" si="277"/>
        <v>#VALUE!</v>
      </c>
    </row>
    <row r="1938" spans="1:23">
      <c r="A1938" s="16">
        <f t="shared" ref="A1938:A1941" si="280">IF(B1938=INT(B1938),ROW(),"")</f>
        <v>1938</v>
      </c>
      <c r="B1938" s="15">
        <f t="shared" si="276"/>
        <v>1894</v>
      </c>
      <c r="C1938" s="18" t="s">
        <v>3514</v>
      </c>
      <c r="D1938" s="23" t="s">
        <v>7</v>
      </c>
      <c r="E1938" s="23" t="s">
        <v>474</v>
      </c>
      <c r="F1938" s="23" t="s">
        <v>5923</v>
      </c>
      <c r="G1938" s="99">
        <v>0</v>
      </c>
      <c r="H1938" s="99">
        <v>0</v>
      </c>
      <c r="I1938" s="130" t="s">
        <v>1</v>
      </c>
      <c r="J1938" s="23" t="s">
        <v>1276</v>
      </c>
      <c r="K1938" s="24" t="s">
        <v>3528</v>
      </c>
      <c r="L1938" s="22" t="s">
        <v>4263</v>
      </c>
      <c r="M1938" s="22" t="s">
        <v>4320</v>
      </c>
      <c r="N1938" s="22" t="s">
        <v>2484</v>
      </c>
      <c r="O1938" s="22"/>
      <c r="P1938" s="254" t="s">
        <v>5275</v>
      </c>
      <c r="Q1938" s="191"/>
      <c r="R1938" s="1"/>
      <c r="S1938" s="1" t="str">
        <f t="shared" ref="S1938:S1941" si="281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2075</v>
      </c>
      <c r="W1938" t="e">
        <f t="shared" si="277"/>
        <v>#VALUE!</v>
      </c>
    </row>
    <row r="1939" spans="1:23">
      <c r="A1939" s="16">
        <f t="shared" si="280"/>
        <v>1939</v>
      </c>
      <c r="B1939" s="15">
        <f t="shared" si="276"/>
        <v>1895</v>
      </c>
      <c r="C1939" s="45" t="s">
        <v>5023</v>
      </c>
      <c r="D1939" s="45" t="s">
        <v>6086</v>
      </c>
      <c r="E1939" s="46" t="s">
        <v>6091</v>
      </c>
      <c r="F1939" s="46" t="s">
        <v>6091</v>
      </c>
      <c r="G1939" s="47">
        <v>0</v>
      </c>
      <c r="H1939" s="47">
        <v>0</v>
      </c>
      <c r="I1939" s="196" t="s">
        <v>3</v>
      </c>
      <c r="J1939" s="46" t="s">
        <v>1276</v>
      </c>
      <c r="K1939" s="48" t="s">
        <v>3528</v>
      </c>
      <c r="L1939" s="49" t="s">
        <v>4263</v>
      </c>
      <c r="M1939" s="49" t="s">
        <v>4320</v>
      </c>
      <c r="N1939" s="22" t="s">
        <v>5134</v>
      </c>
      <c r="O1939" s="45"/>
      <c r="P1939" s="247" t="s">
        <v>6089</v>
      </c>
      <c r="Q1939" s="191"/>
      <c r="R1939" s="1"/>
      <c r="S1939" s="1" t="str">
        <f t="shared" si="281"/>
        <v/>
      </c>
      <c r="T1939" s="1" t="str">
        <f>IF(ISNA(VLOOKUP(P1939,'NEW XEQM.c'!D:D,1,0)),"--",VLOOKUP(P1939,'NEW XEQM.c'!D:G,3,0))</f>
        <v>--</v>
      </c>
      <c r="U1939" s="1" t="s">
        <v>2451</v>
      </c>
      <c r="W1939" t="e">
        <f t="shared" si="277"/>
        <v>#VALUE!</v>
      </c>
    </row>
    <row r="1940" spans="1:23">
      <c r="A1940" s="16">
        <f t="shared" si="280"/>
        <v>1940</v>
      </c>
      <c r="B1940" s="15">
        <f t="shared" ref="B1940:B1941" si="282">IF(AND(MID(C1940,2,1)&lt;&gt;"/",MID(C1940,1,1)="/"),INT(B1939)+1,B1939+0.01)</f>
        <v>1896</v>
      </c>
      <c r="C1940" s="45" t="s">
        <v>4712</v>
      </c>
      <c r="D1940" s="45" t="s">
        <v>7</v>
      </c>
      <c r="E1940" s="46" t="s">
        <v>4713</v>
      </c>
      <c r="F1940" s="46" t="s">
        <v>4713</v>
      </c>
      <c r="G1940" s="47">
        <v>0</v>
      </c>
      <c r="H1940" s="47">
        <v>0</v>
      </c>
      <c r="I1940" s="196" t="s">
        <v>1</v>
      </c>
      <c r="J1940" s="46" t="s">
        <v>1276</v>
      </c>
      <c r="K1940" s="48" t="s">
        <v>3528</v>
      </c>
      <c r="L1940" s="49" t="s">
        <v>4263</v>
      </c>
      <c r="M1940" s="49" t="s">
        <v>4320</v>
      </c>
      <c r="N1940" s="22" t="s">
        <v>2484</v>
      </c>
      <c r="O1940" s="45" t="s">
        <v>2326</v>
      </c>
      <c r="P1940" s="247" t="s">
        <v>4711</v>
      </c>
      <c r="Q1940" s="191"/>
      <c r="R1940" s="1"/>
      <c r="S1940" s="1" t="str">
        <f t="shared" si="281"/>
        <v/>
      </c>
      <c r="T1940" s="1" t="str">
        <f>IF(ISNA(VLOOKUP(P1940,'NEW XEQM.c'!D:D,1,0)),"--",VLOOKUP(P1940,'NEW XEQM.c'!D:G,3,0))</f>
        <v>--</v>
      </c>
      <c r="U1940" s="1" t="s">
        <v>2480</v>
      </c>
      <c r="W1940" t="e">
        <f t="shared" ref="W1940:W1941" si="283">SUBSTITUTE(IF(AND(T1940="--",FIND("STD",E1940),FIND("fn",C1940)&gt;0,FIND("ITM_",P1940),I1940="CAT_FNCT"),E1940,""),"""","")</f>
        <v>#VALUE!</v>
      </c>
    </row>
    <row r="1941" spans="1:23">
      <c r="A1941" s="16">
        <f t="shared" si="280"/>
        <v>1941</v>
      </c>
      <c r="B1941" s="15">
        <f t="shared" si="282"/>
        <v>1897</v>
      </c>
      <c r="C1941" s="45" t="s">
        <v>3486</v>
      </c>
      <c r="D1941" s="45" t="s">
        <v>6098</v>
      </c>
      <c r="E1941" s="46" t="s">
        <v>6099</v>
      </c>
      <c r="F1941" s="46" t="s">
        <v>6099</v>
      </c>
      <c r="G1941" s="47">
        <v>0</v>
      </c>
      <c r="H1941" s="47">
        <v>0</v>
      </c>
      <c r="I1941" s="196" t="s">
        <v>1</v>
      </c>
      <c r="J1941" s="46" t="s">
        <v>1276</v>
      </c>
      <c r="K1941" s="48" t="s">
        <v>3528</v>
      </c>
      <c r="L1941" s="49" t="s">
        <v>4263</v>
      </c>
      <c r="M1941" s="49" t="s">
        <v>4320</v>
      </c>
      <c r="N1941" s="22" t="s">
        <v>2484</v>
      </c>
      <c r="O1941" s="45"/>
      <c r="P1941" s="247" t="s">
        <v>6097</v>
      </c>
      <c r="Q1941" s="191"/>
      <c r="R1941" s="1"/>
      <c r="S1941" s="1" t="str">
        <f t="shared" si="281"/>
        <v/>
      </c>
      <c r="T1941" s="1" t="str">
        <f>IF(ISNA(VLOOKUP(P1941,'NEW XEQM.c'!D:D,1,0)),"--",VLOOKUP(P1941,'NEW XEQM.c'!D:G,3,0))</f>
        <v>--</v>
      </c>
      <c r="U1941" s="1" t="s">
        <v>2480</v>
      </c>
      <c r="W1941" t="str">
        <f t="shared" si="283"/>
        <v/>
      </c>
    </row>
    <row r="1942" spans="1:23">
      <c r="A1942" s="16">
        <f t="shared" si="275"/>
        <v>1942</v>
      </c>
      <c r="B1942" s="15">
        <f t="shared" si="276"/>
        <v>1898</v>
      </c>
      <c r="C1942" s="45" t="s">
        <v>3486</v>
      </c>
      <c r="D1942" s="45" t="s">
        <v>4643</v>
      </c>
      <c r="E1942" s="46" t="s">
        <v>4069</v>
      </c>
      <c r="F1942" s="46" t="s">
        <v>4069</v>
      </c>
      <c r="G1942" s="47">
        <v>0</v>
      </c>
      <c r="H1942" s="47">
        <v>0</v>
      </c>
      <c r="I1942" s="196" t="s">
        <v>1</v>
      </c>
      <c r="J1942" s="46" t="s">
        <v>1276</v>
      </c>
      <c r="K1942" s="48" t="s">
        <v>3528</v>
      </c>
      <c r="L1942" s="49" t="s">
        <v>4263</v>
      </c>
      <c r="M1942" s="49" t="s">
        <v>4320</v>
      </c>
      <c r="N1942" s="22" t="s">
        <v>2484</v>
      </c>
      <c r="O1942" s="45"/>
      <c r="P1942" s="247" t="s">
        <v>4070</v>
      </c>
      <c r="Q1942" s="191"/>
      <c r="R1942" s="1"/>
      <c r="S1942" s="1" t="str">
        <f t="shared" si="271"/>
        <v/>
      </c>
      <c r="T1942" s="1" t="str">
        <f>IF(ISNA(VLOOKUP(P1942,'NEW XEQM.c'!D:D,1,0)),"--",VLOOKUP(P1942,'NEW XEQM.c'!D:G,3,0))</f>
        <v>--</v>
      </c>
      <c r="U1942" s="1" t="s">
        <v>2480</v>
      </c>
      <c r="W1942" t="str">
        <f t="shared" si="277"/>
        <v/>
      </c>
    </row>
    <row r="1943" spans="1:23">
      <c r="A1943" s="16">
        <f t="shared" si="275"/>
        <v>1943</v>
      </c>
      <c r="B1943" s="15">
        <f t="shared" si="276"/>
        <v>1899</v>
      </c>
      <c r="C1943" s="45" t="s">
        <v>3486</v>
      </c>
      <c r="D1943" s="45" t="s">
        <v>4644</v>
      </c>
      <c r="E1943" s="46" t="s">
        <v>4068</v>
      </c>
      <c r="F1943" s="46" t="s">
        <v>4068</v>
      </c>
      <c r="G1943" s="47">
        <v>0</v>
      </c>
      <c r="H1943" s="47">
        <v>0</v>
      </c>
      <c r="I1943" s="196" t="s">
        <v>1</v>
      </c>
      <c r="J1943" s="46" t="s">
        <v>1276</v>
      </c>
      <c r="K1943" s="48" t="s">
        <v>3528</v>
      </c>
      <c r="L1943" s="49" t="s">
        <v>4263</v>
      </c>
      <c r="M1943" s="49" t="s">
        <v>4320</v>
      </c>
      <c r="N1943" s="22" t="s">
        <v>2484</v>
      </c>
      <c r="O1943" s="45"/>
      <c r="P1943" s="247" t="s">
        <v>4071</v>
      </c>
      <c r="Q1943" s="191"/>
      <c r="R1943" s="1"/>
      <c r="S1943" s="1" t="str">
        <f t="shared" si="271"/>
        <v/>
      </c>
      <c r="T1943" s="1" t="str">
        <f>IF(ISNA(VLOOKUP(P1943,'NEW XEQM.c'!D:D,1,0)),"--",VLOOKUP(P1943,'NEW XEQM.c'!D:G,3,0))</f>
        <v>--</v>
      </c>
      <c r="U1943" s="1" t="s">
        <v>2480</v>
      </c>
      <c r="W1943" t="str">
        <f t="shared" si="277"/>
        <v/>
      </c>
    </row>
    <row r="1944" spans="1:23">
      <c r="A1944" s="16">
        <f t="shared" si="275"/>
        <v>1944</v>
      </c>
      <c r="B1944" s="15">
        <f t="shared" si="276"/>
        <v>1900</v>
      </c>
      <c r="C1944" s="45" t="s">
        <v>3486</v>
      </c>
      <c r="D1944" s="45" t="s">
        <v>4645</v>
      </c>
      <c r="E1944" s="46" t="s">
        <v>4083</v>
      </c>
      <c r="F1944" s="46" t="s">
        <v>4083</v>
      </c>
      <c r="G1944" s="47">
        <v>0</v>
      </c>
      <c r="H1944" s="47">
        <v>0</v>
      </c>
      <c r="I1944" s="196" t="s">
        <v>1</v>
      </c>
      <c r="J1944" s="46" t="s">
        <v>1276</v>
      </c>
      <c r="K1944" s="48" t="s">
        <v>3528</v>
      </c>
      <c r="L1944" s="49" t="s">
        <v>4263</v>
      </c>
      <c r="M1944" s="49" t="s">
        <v>4320</v>
      </c>
      <c r="N1944" s="22" t="s">
        <v>2484</v>
      </c>
      <c r="O1944" s="45"/>
      <c r="P1944" s="247" t="s">
        <v>4078</v>
      </c>
      <c r="Q1944" s="191"/>
      <c r="R1944" s="1"/>
      <c r="S1944" s="1" t="str">
        <f t="shared" si="271"/>
        <v/>
      </c>
      <c r="T1944" s="1" t="str">
        <f>IF(ISNA(VLOOKUP(P1944,'NEW XEQM.c'!D:D,1,0)),"--",VLOOKUP(P1944,'NEW XEQM.c'!D:G,3,0))</f>
        <v>--</v>
      </c>
      <c r="U1944" s="1" t="s">
        <v>2480</v>
      </c>
      <c r="W1944" t="str">
        <f t="shared" si="277"/>
        <v/>
      </c>
    </row>
    <row r="1945" spans="1:23">
      <c r="A1945" s="16">
        <f t="shared" si="275"/>
        <v>1945</v>
      </c>
      <c r="B1945" s="15">
        <f t="shared" si="276"/>
        <v>1901</v>
      </c>
      <c r="C1945" s="45" t="s">
        <v>3486</v>
      </c>
      <c r="D1945" s="45" t="s">
        <v>4646</v>
      </c>
      <c r="E1945" s="46" t="s">
        <v>4067</v>
      </c>
      <c r="F1945" s="46" t="s">
        <v>4067</v>
      </c>
      <c r="G1945" s="47">
        <v>0</v>
      </c>
      <c r="H1945" s="47">
        <v>0</v>
      </c>
      <c r="I1945" s="196" t="s">
        <v>1</v>
      </c>
      <c r="J1945" s="46" t="s">
        <v>1276</v>
      </c>
      <c r="K1945" s="48" t="s">
        <v>3528</v>
      </c>
      <c r="L1945" s="49" t="s">
        <v>4263</v>
      </c>
      <c r="M1945" s="49" t="s">
        <v>4320</v>
      </c>
      <c r="N1945" s="22" t="s">
        <v>2484</v>
      </c>
      <c r="O1945" s="45"/>
      <c r="P1945" s="247" t="s">
        <v>4072</v>
      </c>
      <c r="Q1945" s="191"/>
      <c r="R1945" s="1"/>
      <c r="S1945" s="1" t="str">
        <f t="shared" si="271"/>
        <v/>
      </c>
      <c r="T1945" s="1" t="str">
        <f>IF(ISNA(VLOOKUP(P1945,'NEW XEQM.c'!D:D,1,0)),"--",VLOOKUP(P1945,'NEW XEQM.c'!D:G,3,0))</f>
        <v>--</v>
      </c>
      <c r="U1945" s="1" t="s">
        <v>2480</v>
      </c>
      <c r="W1945" t="str">
        <f t="shared" si="277"/>
        <v/>
      </c>
    </row>
    <row r="1946" spans="1:23">
      <c r="A1946" s="16">
        <f t="shared" si="275"/>
        <v>1946</v>
      </c>
      <c r="B1946" s="15">
        <f t="shared" si="276"/>
        <v>1902</v>
      </c>
      <c r="C1946" s="45" t="s">
        <v>3486</v>
      </c>
      <c r="D1946" s="45" t="s">
        <v>4647</v>
      </c>
      <c r="E1946" s="46" t="s">
        <v>4066</v>
      </c>
      <c r="F1946" s="46" t="s">
        <v>4066</v>
      </c>
      <c r="G1946" s="47">
        <v>0</v>
      </c>
      <c r="H1946" s="47">
        <v>0</v>
      </c>
      <c r="I1946" s="196" t="s">
        <v>1</v>
      </c>
      <c r="J1946" s="46" t="s">
        <v>1276</v>
      </c>
      <c r="K1946" s="48" t="s">
        <v>3528</v>
      </c>
      <c r="L1946" s="49" t="s">
        <v>4263</v>
      </c>
      <c r="M1946" s="49" t="s">
        <v>4320</v>
      </c>
      <c r="N1946" s="22" t="s">
        <v>2484</v>
      </c>
      <c r="O1946" s="45"/>
      <c r="P1946" s="247" t="s">
        <v>4065</v>
      </c>
      <c r="Q1946" s="191"/>
      <c r="R1946" s="1"/>
      <c r="S1946" s="1" t="str">
        <f t="shared" si="271"/>
        <v/>
      </c>
      <c r="T1946" s="1" t="str">
        <f>IF(ISNA(VLOOKUP(P1946,'NEW XEQM.c'!D:D,1,0)),"--",VLOOKUP(P1946,'NEW XEQM.c'!D:G,3,0))</f>
        <v>--</v>
      </c>
      <c r="U1946" s="1" t="s">
        <v>2480</v>
      </c>
      <c r="W1946" t="str">
        <f t="shared" si="277"/>
        <v/>
      </c>
    </row>
    <row r="1947" spans="1:23">
      <c r="A1947" s="16">
        <f t="shared" si="275"/>
        <v>1947</v>
      </c>
      <c r="B1947" s="15">
        <f t="shared" si="276"/>
        <v>1903</v>
      </c>
      <c r="C1947" s="45" t="s">
        <v>3486</v>
      </c>
      <c r="D1947" s="45" t="s">
        <v>4648</v>
      </c>
      <c r="E1947" s="46" t="s">
        <v>4064</v>
      </c>
      <c r="F1947" s="46" t="s">
        <v>4064</v>
      </c>
      <c r="G1947" s="47">
        <v>0</v>
      </c>
      <c r="H1947" s="47">
        <v>0</v>
      </c>
      <c r="I1947" s="196" t="s">
        <v>1</v>
      </c>
      <c r="J1947" s="46" t="s">
        <v>1276</v>
      </c>
      <c r="K1947" s="48" t="s">
        <v>3528</v>
      </c>
      <c r="L1947" s="49" t="s">
        <v>4263</v>
      </c>
      <c r="M1947" s="49" t="s">
        <v>4320</v>
      </c>
      <c r="N1947" s="22" t="s">
        <v>2484</v>
      </c>
      <c r="O1947" s="45"/>
      <c r="P1947" s="247" t="s">
        <v>4073</v>
      </c>
      <c r="Q1947" s="191"/>
      <c r="R1947" s="1"/>
      <c r="S1947" s="1" t="str">
        <f t="shared" si="271"/>
        <v/>
      </c>
      <c r="T1947" s="1" t="str">
        <f>IF(ISNA(VLOOKUP(P1947,'NEW XEQM.c'!D:D,1,0)),"--",VLOOKUP(P1947,'NEW XEQM.c'!D:G,3,0))</f>
        <v>--</v>
      </c>
      <c r="U1947" s="1" t="s">
        <v>2480</v>
      </c>
      <c r="W1947" t="str">
        <f t="shared" si="277"/>
        <v/>
      </c>
    </row>
    <row r="1948" spans="1:23">
      <c r="A1948" s="16">
        <f t="shared" si="275"/>
        <v>1948</v>
      </c>
      <c r="B1948" s="15">
        <f t="shared" si="276"/>
        <v>1904</v>
      </c>
      <c r="C1948" s="45" t="s">
        <v>3486</v>
      </c>
      <c r="D1948" s="45" t="s">
        <v>4649</v>
      </c>
      <c r="E1948" s="46" t="s">
        <v>4063</v>
      </c>
      <c r="F1948" s="46" t="s">
        <v>4063</v>
      </c>
      <c r="G1948" s="47">
        <v>0</v>
      </c>
      <c r="H1948" s="47">
        <v>0</v>
      </c>
      <c r="I1948" s="196" t="s">
        <v>1</v>
      </c>
      <c r="J1948" s="46" t="s">
        <v>1276</v>
      </c>
      <c r="K1948" s="48" t="s">
        <v>3528</v>
      </c>
      <c r="L1948" s="49" t="s">
        <v>4263</v>
      </c>
      <c r="M1948" s="49" t="s">
        <v>4320</v>
      </c>
      <c r="N1948" s="22" t="s">
        <v>2484</v>
      </c>
      <c r="O1948" s="45"/>
      <c r="P1948" s="247" t="s">
        <v>4074</v>
      </c>
      <c r="Q1948" s="191"/>
      <c r="R1948" s="1"/>
      <c r="S1948" s="1" t="str">
        <f t="shared" si="271"/>
        <v/>
      </c>
      <c r="T1948" s="1" t="str">
        <f>IF(ISNA(VLOOKUP(P1948,'NEW XEQM.c'!D:D,1,0)),"--",VLOOKUP(P1948,'NEW XEQM.c'!D:G,3,0))</f>
        <v>--</v>
      </c>
      <c r="U1948" s="1" t="s">
        <v>2480</v>
      </c>
      <c r="W1948" t="str">
        <f t="shared" si="277"/>
        <v/>
      </c>
    </row>
    <row r="1949" spans="1:23">
      <c r="A1949" s="16">
        <f t="shared" si="275"/>
        <v>1949</v>
      </c>
      <c r="B1949" s="15">
        <f t="shared" si="276"/>
        <v>1905</v>
      </c>
      <c r="C1949" s="45" t="s">
        <v>3486</v>
      </c>
      <c r="D1949" s="45" t="s">
        <v>4650</v>
      </c>
      <c r="E1949" s="46" t="s">
        <v>4062</v>
      </c>
      <c r="F1949" s="46" t="s">
        <v>4062</v>
      </c>
      <c r="G1949" s="47">
        <v>0</v>
      </c>
      <c r="H1949" s="47">
        <v>0</v>
      </c>
      <c r="I1949" s="196" t="s">
        <v>1</v>
      </c>
      <c r="J1949" s="46" t="s">
        <v>1276</v>
      </c>
      <c r="K1949" s="48" t="s">
        <v>3528</v>
      </c>
      <c r="L1949" s="49" t="s">
        <v>4263</v>
      </c>
      <c r="M1949" s="49" t="s">
        <v>4320</v>
      </c>
      <c r="N1949" s="22" t="s">
        <v>2484</v>
      </c>
      <c r="O1949" s="45"/>
      <c r="P1949" s="247" t="s">
        <v>4075</v>
      </c>
      <c r="Q1949" s="191"/>
      <c r="R1949" s="1"/>
      <c r="S1949" s="1" t="str">
        <f t="shared" si="271"/>
        <v/>
      </c>
      <c r="T1949" s="1" t="str">
        <f>IF(ISNA(VLOOKUP(P1949,'NEW XEQM.c'!D:D,1,0)),"--",VLOOKUP(P1949,'NEW XEQM.c'!D:G,3,0))</f>
        <v>--</v>
      </c>
      <c r="U1949" s="1" t="s">
        <v>2480</v>
      </c>
      <c r="W1949" t="str">
        <f t="shared" si="277"/>
        <v/>
      </c>
    </row>
    <row r="1950" spans="1:23">
      <c r="A1950" s="16">
        <f t="shared" si="275"/>
        <v>1950</v>
      </c>
      <c r="B1950" s="15">
        <f t="shared" si="276"/>
        <v>1906</v>
      </c>
      <c r="C1950" s="45" t="s">
        <v>3486</v>
      </c>
      <c r="D1950" s="45" t="s">
        <v>4651</v>
      </c>
      <c r="E1950" s="46" t="s">
        <v>905</v>
      </c>
      <c r="F1950" s="46" t="s">
        <v>905</v>
      </c>
      <c r="G1950" s="47">
        <v>0</v>
      </c>
      <c r="H1950" s="47">
        <v>0</v>
      </c>
      <c r="I1950" s="196" t="s">
        <v>1</v>
      </c>
      <c r="J1950" s="46" t="s">
        <v>1276</v>
      </c>
      <c r="K1950" s="48" t="s">
        <v>3528</v>
      </c>
      <c r="L1950" s="49" t="s">
        <v>4263</v>
      </c>
      <c r="M1950" s="49" t="s">
        <v>4320</v>
      </c>
      <c r="N1950" s="22" t="s">
        <v>2484</v>
      </c>
      <c r="O1950" s="45"/>
      <c r="P1950" s="247" t="s">
        <v>4076</v>
      </c>
      <c r="Q1950" s="191"/>
      <c r="R1950" s="1"/>
      <c r="S1950" s="1" t="str">
        <f t="shared" si="271"/>
        <v/>
      </c>
      <c r="T1950" s="1" t="str">
        <f>IF(ISNA(VLOOKUP(P1950,'NEW XEQM.c'!D:D,1,0)),"--",VLOOKUP(P1950,'NEW XEQM.c'!D:G,3,0))</f>
        <v>--</v>
      </c>
      <c r="U1950" s="1" t="s">
        <v>2480</v>
      </c>
      <c r="W1950" t="str">
        <f t="shared" si="277"/>
        <v/>
      </c>
    </row>
    <row r="1951" spans="1:23">
      <c r="A1951" s="16">
        <f t="shared" si="275"/>
        <v>1951</v>
      </c>
      <c r="B1951" s="15">
        <f t="shared" si="276"/>
        <v>1907</v>
      </c>
      <c r="C1951" s="45" t="s">
        <v>3486</v>
      </c>
      <c r="D1951" s="45" t="s">
        <v>4652</v>
      </c>
      <c r="E1951" s="46" t="s">
        <v>4061</v>
      </c>
      <c r="F1951" s="46" t="s">
        <v>4061</v>
      </c>
      <c r="G1951" s="47">
        <v>0</v>
      </c>
      <c r="H1951" s="47">
        <v>0</v>
      </c>
      <c r="I1951" s="196" t="s">
        <v>1</v>
      </c>
      <c r="J1951" s="46" t="s">
        <v>1276</v>
      </c>
      <c r="K1951" s="48" t="s">
        <v>3528</v>
      </c>
      <c r="L1951" s="49" t="s">
        <v>4263</v>
      </c>
      <c r="M1951" s="49" t="s">
        <v>4320</v>
      </c>
      <c r="N1951" s="22" t="s">
        <v>2484</v>
      </c>
      <c r="O1951" s="45"/>
      <c r="P1951" s="247" t="s">
        <v>4077</v>
      </c>
      <c r="Q1951" s="191"/>
      <c r="R1951" s="1"/>
      <c r="S1951" s="1" t="str">
        <f t="shared" si="271"/>
        <v/>
      </c>
      <c r="T1951" s="1" t="str">
        <f>IF(ISNA(VLOOKUP(P1951,'NEW XEQM.c'!D:D,1,0)),"--",VLOOKUP(P1951,'NEW XEQM.c'!D:G,3,0))</f>
        <v>--</v>
      </c>
      <c r="U1951" s="1" t="s">
        <v>2480</v>
      </c>
      <c r="W1951" t="str">
        <f t="shared" si="277"/>
        <v/>
      </c>
    </row>
    <row r="1952" spans="1:23">
      <c r="A1952" s="16">
        <f t="shared" si="275"/>
        <v>1952</v>
      </c>
      <c r="B1952" s="15">
        <f t="shared" si="276"/>
        <v>1908</v>
      </c>
      <c r="C1952" s="45" t="s">
        <v>3487</v>
      </c>
      <c r="D1952" s="45" t="s">
        <v>7</v>
      </c>
      <c r="E1952" s="46" t="s">
        <v>906</v>
      </c>
      <c r="F1952" s="46" t="s">
        <v>906</v>
      </c>
      <c r="G1952" s="47">
        <v>0</v>
      </c>
      <c r="H1952" s="47">
        <v>0</v>
      </c>
      <c r="I1952" s="196" t="s">
        <v>1</v>
      </c>
      <c r="J1952" s="46" t="s">
        <v>1276</v>
      </c>
      <c r="K1952" s="48" t="s">
        <v>3528</v>
      </c>
      <c r="L1952" s="49" t="s">
        <v>4263</v>
      </c>
      <c r="M1952" s="49" t="s">
        <v>4320</v>
      </c>
      <c r="N1952" s="22" t="s">
        <v>2484</v>
      </c>
      <c r="O1952" s="45"/>
      <c r="P1952" s="247" t="s">
        <v>2066</v>
      </c>
      <c r="Q1952" s="191"/>
      <c r="R1952" s="1"/>
      <c r="S1952" s="1" t="str">
        <f t="shared" si="271"/>
        <v/>
      </c>
      <c r="T1952" s="1" t="str">
        <f>IF(ISNA(VLOOKUP(P1952,'NEW XEQM.c'!D:D,1,0)),"--",VLOOKUP(P1952,'NEW XEQM.c'!D:G,3,0))</f>
        <v>--</v>
      </c>
      <c r="U1952" s="1" t="s">
        <v>2480</v>
      </c>
      <c r="W1952" t="str">
        <f t="shared" si="277"/>
        <v/>
      </c>
    </row>
    <row r="1953" spans="1:23">
      <c r="A1953" s="16">
        <f t="shared" si="275"/>
        <v>1953</v>
      </c>
      <c r="B1953" s="15">
        <f t="shared" si="276"/>
        <v>1909</v>
      </c>
      <c r="C1953" s="45" t="s">
        <v>3493</v>
      </c>
      <c r="D1953" s="45" t="s">
        <v>7</v>
      </c>
      <c r="E1953" s="48" t="s">
        <v>2086</v>
      </c>
      <c r="F1953" s="48" t="s">
        <v>2086</v>
      </c>
      <c r="G1953" s="51">
        <v>0</v>
      </c>
      <c r="H1953" s="51">
        <v>0</v>
      </c>
      <c r="I1953" s="196" t="s">
        <v>3</v>
      </c>
      <c r="J1953" s="46" t="s">
        <v>1275</v>
      </c>
      <c r="K1953" s="48" t="s">
        <v>3632</v>
      </c>
      <c r="L1953" s="49" t="s">
        <v>4263</v>
      </c>
      <c r="M1953" s="49" t="s">
        <v>4318</v>
      </c>
      <c r="N1953" s="22" t="s">
        <v>2484</v>
      </c>
      <c r="O1953" s="45" t="s">
        <v>2087</v>
      </c>
      <c r="P1953" s="247" t="s">
        <v>2088</v>
      </c>
      <c r="Q1953" s="191"/>
      <c r="R1953" s="1"/>
      <c r="S1953" s="1" t="str">
        <f t="shared" si="271"/>
        <v/>
      </c>
      <c r="T1953" s="1" t="str">
        <f>IF(ISNA(VLOOKUP(P1953,'NEW XEQM.c'!D:D,1,0)),"--",VLOOKUP(P1953,'NEW XEQM.c'!D:G,3,0))</f>
        <v>--</v>
      </c>
      <c r="U1953" s="1" t="s">
        <v>2439</v>
      </c>
      <c r="W1953" t="e">
        <f t="shared" si="277"/>
        <v>#VALUE!</v>
      </c>
    </row>
    <row r="1954" spans="1:23">
      <c r="A1954" s="16">
        <f t="shared" si="275"/>
        <v>1954</v>
      </c>
      <c r="B1954" s="15">
        <f t="shared" si="276"/>
        <v>1910</v>
      </c>
      <c r="C1954" s="45" t="s">
        <v>4642</v>
      </c>
      <c r="D1954" s="45" t="s">
        <v>7</v>
      </c>
      <c r="E1954" s="48" t="s">
        <v>4633</v>
      </c>
      <c r="F1954" s="48" t="s">
        <v>4633</v>
      </c>
      <c r="G1954" s="51">
        <v>0</v>
      </c>
      <c r="H1954" s="51">
        <v>0</v>
      </c>
      <c r="I1954" s="196" t="s">
        <v>3</v>
      </c>
      <c r="J1954" s="46" t="s">
        <v>1275</v>
      </c>
      <c r="K1954" s="48" t="s">
        <v>3632</v>
      </c>
      <c r="L1954" s="49" t="s">
        <v>4263</v>
      </c>
      <c r="M1954" s="49" t="s">
        <v>4318</v>
      </c>
      <c r="N1954" s="22" t="s">
        <v>2484</v>
      </c>
      <c r="O1954" s="45" t="s">
        <v>2087</v>
      </c>
      <c r="P1954" s="247" t="s">
        <v>4631</v>
      </c>
      <c r="Q1954" s="191"/>
      <c r="R1954" s="1"/>
      <c r="S1954" s="1" t="str">
        <f t="shared" si="271"/>
        <v/>
      </c>
      <c r="T1954" s="1" t="str">
        <f>IF(ISNA(VLOOKUP(P1954,'NEW XEQM.c'!D:D,1,0)),"--",VLOOKUP(P1954,'NEW XEQM.c'!D:G,3,0))</f>
        <v>--</v>
      </c>
      <c r="U1954" s="1" t="s">
        <v>2439</v>
      </c>
      <c r="W1954" t="str">
        <f t="shared" si="277"/>
        <v>.ms STD_SUP_MINUS STD_SUP_1</v>
      </c>
    </row>
    <row r="1955" spans="1:23">
      <c r="A1955" s="16">
        <f t="shared" si="275"/>
        <v>1955</v>
      </c>
      <c r="B1955" s="15">
        <f t="shared" si="276"/>
        <v>1911</v>
      </c>
      <c r="C1955" s="45" t="s">
        <v>3485</v>
      </c>
      <c r="D1955" s="45" t="s">
        <v>943</v>
      </c>
      <c r="E1955" s="46" t="s">
        <v>908</v>
      </c>
      <c r="F1955" s="46" t="s">
        <v>908</v>
      </c>
      <c r="G1955" s="47">
        <v>0</v>
      </c>
      <c r="H1955" s="47">
        <v>0</v>
      </c>
      <c r="I1955" s="196" t="s">
        <v>1</v>
      </c>
      <c r="J1955" s="46" t="s">
        <v>1276</v>
      </c>
      <c r="K1955" s="48" t="s">
        <v>3528</v>
      </c>
      <c r="L1955" s="49" t="s">
        <v>4263</v>
      </c>
      <c r="M1955" s="49" t="s">
        <v>4320</v>
      </c>
      <c r="N1955" s="22" t="s">
        <v>2484</v>
      </c>
      <c r="O1955" s="45" t="s">
        <v>909</v>
      </c>
      <c r="P1955" s="247" t="s">
        <v>2069</v>
      </c>
      <c r="Q1955" s="191"/>
      <c r="R1955" s="1"/>
      <c r="S1955" s="1" t="str">
        <f t="shared" si="271"/>
        <v/>
      </c>
      <c r="T1955" s="1" t="str">
        <f>IF(ISNA(VLOOKUP(P1955,'NEW XEQM.c'!D:D,1,0)),"--",VLOOKUP(P1955,'NEW XEQM.c'!D:G,3,0))</f>
        <v>--</v>
      </c>
      <c r="U1955" s="1" t="s">
        <v>2485</v>
      </c>
      <c r="W1955" t="str">
        <f t="shared" si="277"/>
        <v/>
      </c>
    </row>
    <row r="1956" spans="1:23">
      <c r="A1956" s="16">
        <f t="shared" si="275"/>
        <v>1956</v>
      </c>
      <c r="B1956" s="15">
        <f t="shared" si="276"/>
        <v>1912</v>
      </c>
      <c r="C1956" s="45" t="s">
        <v>3488</v>
      </c>
      <c r="D1956" s="45" t="s">
        <v>7</v>
      </c>
      <c r="E1956" s="123" t="s">
        <v>2418</v>
      </c>
      <c r="F1956" s="46" t="s">
        <v>2418</v>
      </c>
      <c r="G1956" s="47">
        <v>0</v>
      </c>
      <c r="H1956" s="47">
        <v>0</v>
      </c>
      <c r="I1956" s="196" t="s">
        <v>3</v>
      </c>
      <c r="J1956" s="46" t="s">
        <v>1276</v>
      </c>
      <c r="K1956" s="48" t="s">
        <v>3528</v>
      </c>
      <c r="L1956" s="49" t="s">
        <v>4263</v>
      </c>
      <c r="M1956" s="22" t="s">
        <v>4318</v>
      </c>
      <c r="N1956" s="22" t="s">
        <v>2484</v>
      </c>
      <c r="O1956" s="45"/>
      <c r="P1956" s="247" t="s">
        <v>2419</v>
      </c>
      <c r="Q1956" s="191"/>
      <c r="R1956" s="1"/>
      <c r="S1956" s="1" t="str">
        <f t="shared" si="271"/>
        <v/>
      </c>
      <c r="T1956" s="1" t="str">
        <f>IF(ISNA(VLOOKUP(P1956,'NEW XEQM.c'!D:D,1,0)),"--",VLOOKUP(P1956,'NEW XEQM.c'!D:G,3,0))</f>
        <v>--</v>
      </c>
      <c r="U1956" s="1" t="s">
        <v>2480</v>
      </c>
      <c r="W1956" t="e">
        <f t="shared" si="277"/>
        <v>#VALUE!</v>
      </c>
    </row>
    <row r="1957" spans="1:23">
      <c r="A1957" s="16">
        <f t="shared" si="275"/>
        <v>1957</v>
      </c>
      <c r="B1957" s="15">
        <f t="shared" si="276"/>
        <v>1913</v>
      </c>
      <c r="C1957" s="18" t="s">
        <v>3514</v>
      </c>
      <c r="D1957" s="23" t="s">
        <v>7</v>
      </c>
      <c r="E1957" s="23" t="s">
        <v>474</v>
      </c>
      <c r="F1957" s="23" t="s">
        <v>5924</v>
      </c>
      <c r="G1957" s="99">
        <v>0</v>
      </c>
      <c r="H1957" s="99">
        <v>0</v>
      </c>
      <c r="I1957" s="130" t="s">
        <v>1</v>
      </c>
      <c r="J1957" s="23" t="s">
        <v>1276</v>
      </c>
      <c r="K1957" s="24" t="s">
        <v>3528</v>
      </c>
      <c r="L1957" s="22" t="s">
        <v>4263</v>
      </c>
      <c r="M1957" s="22" t="s">
        <v>4320</v>
      </c>
      <c r="N1957" s="22" t="s">
        <v>2484</v>
      </c>
      <c r="O1957" s="22"/>
      <c r="P1957" s="254" t="s">
        <v>5274</v>
      </c>
      <c r="Q1957" s="191"/>
      <c r="R1957" s="1"/>
      <c r="S1957" s="1" t="str">
        <f t="shared" si="271"/>
        <v>NOT EQUAL</v>
      </c>
      <c r="T1957" s="1" t="str">
        <f>IF(ISNA(VLOOKUP(P1957,'NEW XEQM.c'!D:D,1,0)),"--",VLOOKUP(P1957,'NEW XEQM.c'!D:G,3,0))</f>
        <v>--</v>
      </c>
      <c r="U1957" s="1" t="s">
        <v>2075</v>
      </c>
      <c r="W1957" t="e">
        <f t="shared" si="277"/>
        <v>#VALUE!</v>
      </c>
    </row>
    <row r="1958" spans="1:23">
      <c r="A1958" s="16">
        <f t="shared" si="275"/>
        <v>1958</v>
      </c>
      <c r="B1958" s="15">
        <f t="shared" si="276"/>
        <v>1914</v>
      </c>
      <c r="C1958" s="45" t="s">
        <v>6087</v>
      </c>
      <c r="D1958" s="45" t="s">
        <v>4079</v>
      </c>
      <c r="E1958" s="46" t="s">
        <v>4080</v>
      </c>
      <c r="F1958" s="46" t="s">
        <v>4080</v>
      </c>
      <c r="G1958" s="47">
        <v>0</v>
      </c>
      <c r="H1958" s="47">
        <v>0</v>
      </c>
      <c r="I1958" s="196" t="s">
        <v>1</v>
      </c>
      <c r="J1958" s="46" t="s">
        <v>1276</v>
      </c>
      <c r="K1958" s="48" t="s">
        <v>3528</v>
      </c>
      <c r="L1958" s="49" t="s">
        <v>4263</v>
      </c>
      <c r="M1958" s="49" t="s">
        <v>4320</v>
      </c>
      <c r="N1958" s="22" t="s">
        <v>2484</v>
      </c>
      <c r="O1958" s="45"/>
      <c r="P1958" s="247" t="s">
        <v>4081</v>
      </c>
      <c r="Q1958" s="191"/>
      <c r="R1958" s="1"/>
      <c r="S1958" s="1" t="str">
        <f t="shared" si="271"/>
        <v/>
      </c>
      <c r="T1958" s="1" t="str">
        <f>IF(ISNA(VLOOKUP(P1958,'NEW XEQM.c'!D:D,1,0)),"--",VLOOKUP(P1958,'NEW XEQM.c'!D:G,3,0))</f>
        <v>--</v>
      </c>
      <c r="U1958" s="1" t="s">
        <v>2480</v>
      </c>
      <c r="W1958" t="str">
        <f t="shared" si="277"/>
        <v/>
      </c>
    </row>
    <row r="1959" spans="1:23">
      <c r="A1959" s="16">
        <f t="shared" si="275"/>
        <v>1959</v>
      </c>
      <c r="B1959" s="15">
        <f t="shared" si="276"/>
        <v>1915</v>
      </c>
      <c r="C1959" s="45" t="s">
        <v>6087</v>
      </c>
      <c r="D1959" s="45" t="s">
        <v>2327</v>
      </c>
      <c r="E1959" s="46" t="s">
        <v>5935</v>
      </c>
      <c r="F1959" s="46" t="s">
        <v>5935</v>
      </c>
      <c r="G1959" s="47">
        <v>0</v>
      </c>
      <c r="H1959" s="47">
        <v>0</v>
      </c>
      <c r="I1959" s="196" t="s">
        <v>1</v>
      </c>
      <c r="J1959" s="46" t="s">
        <v>1276</v>
      </c>
      <c r="K1959" s="48" t="s">
        <v>3528</v>
      </c>
      <c r="L1959" s="49" t="s">
        <v>4263</v>
      </c>
      <c r="M1959" s="49" t="s">
        <v>4320</v>
      </c>
      <c r="N1959" s="22" t="s">
        <v>2484</v>
      </c>
      <c r="O1959" s="49" t="s">
        <v>2326</v>
      </c>
      <c r="P1959" s="247" t="s">
        <v>2328</v>
      </c>
      <c r="Q1959" s="191"/>
      <c r="R1959" s="1"/>
      <c r="S1959" s="1" t="str">
        <f t="shared" si="271"/>
        <v/>
      </c>
      <c r="T1959" s="1" t="str">
        <f>IF(ISNA(VLOOKUP(P1959,'NEW XEQM.c'!D:D,1,0)),"--",VLOOKUP(P1959,'NEW XEQM.c'!D:G,3,0))</f>
        <v>--</v>
      </c>
      <c r="U1959" s="1" t="s">
        <v>2480</v>
      </c>
      <c r="W1959" t="e">
        <f t="shared" si="277"/>
        <v>#VALUE!</v>
      </c>
    </row>
    <row r="1960" spans="1:23">
      <c r="A1960" s="16">
        <f t="shared" si="275"/>
        <v>1960</v>
      </c>
      <c r="B1960" s="15">
        <f t="shared" si="276"/>
        <v>1916</v>
      </c>
      <c r="C1960" s="45" t="s">
        <v>6087</v>
      </c>
      <c r="D1960" s="45" t="s">
        <v>2354</v>
      </c>
      <c r="E1960" s="48" t="s">
        <v>2355</v>
      </c>
      <c r="F1960" s="48" t="s">
        <v>2355</v>
      </c>
      <c r="G1960" s="51">
        <v>0</v>
      </c>
      <c r="H1960" s="51">
        <v>0</v>
      </c>
      <c r="I1960" s="196" t="s">
        <v>1</v>
      </c>
      <c r="J1960" s="46" t="s">
        <v>1276</v>
      </c>
      <c r="K1960" s="48" t="s">
        <v>3528</v>
      </c>
      <c r="L1960" s="49" t="s">
        <v>4263</v>
      </c>
      <c r="M1960" s="49" t="s">
        <v>4320</v>
      </c>
      <c r="N1960" s="22" t="s">
        <v>2484</v>
      </c>
      <c r="O1960" s="45" t="s">
        <v>2326</v>
      </c>
      <c r="P1960" s="247" t="s">
        <v>2356</v>
      </c>
      <c r="Q1960" s="191"/>
      <c r="R1960" s="1"/>
      <c r="S1960" s="1" t="str">
        <f t="shared" si="271"/>
        <v/>
      </c>
      <c r="T1960" s="1" t="str">
        <f>IF(ISNA(VLOOKUP(P1960,'NEW XEQM.c'!D:D,1,0)),"--",VLOOKUP(P1960,'NEW XEQM.c'!D:G,3,0))</f>
        <v>--</v>
      </c>
      <c r="U1960" s="1" t="s">
        <v>2480</v>
      </c>
      <c r="W1960" t="e">
        <f t="shared" si="277"/>
        <v>#VALUE!</v>
      </c>
    </row>
    <row r="1961" spans="1:23">
      <c r="A1961" s="16">
        <f t="shared" ref="A1961" si="284">IF(B1961=INT(B1961),ROW(),"")</f>
        <v>1961</v>
      </c>
      <c r="B1961" s="15">
        <f t="shared" si="276"/>
        <v>1917</v>
      </c>
      <c r="C1961" s="45" t="s">
        <v>5023</v>
      </c>
      <c r="D1961" s="45" t="s">
        <v>5044</v>
      </c>
      <c r="E1961" s="46" t="s">
        <v>6090</v>
      </c>
      <c r="F1961" s="46" t="s">
        <v>6090</v>
      </c>
      <c r="G1961" s="51">
        <v>0</v>
      </c>
      <c r="H1961" s="51">
        <v>0</v>
      </c>
      <c r="I1961" s="196" t="s">
        <v>3</v>
      </c>
      <c r="J1961" s="46" t="s">
        <v>1276</v>
      </c>
      <c r="K1961" s="48" t="s">
        <v>3528</v>
      </c>
      <c r="L1961" s="49" t="s">
        <v>4263</v>
      </c>
      <c r="M1961" s="49" t="s">
        <v>4320</v>
      </c>
      <c r="N1961" s="22" t="s">
        <v>5133</v>
      </c>
      <c r="O1961" s="45"/>
      <c r="P1961" s="247" t="s">
        <v>5042</v>
      </c>
      <c r="Q1961" s="191"/>
      <c r="R1961" s="1"/>
      <c r="S1961" s="1" t="str">
        <f t="shared" si="271"/>
        <v/>
      </c>
      <c r="T1961" s="1" t="str">
        <f>IF(ISNA(VLOOKUP(P1961,'NEW XEQM.c'!D:D,1,0)),"--",VLOOKUP(P1961,'NEW XEQM.c'!D:G,3,0))</f>
        <v>--</v>
      </c>
      <c r="U1961" s="1" t="s">
        <v>2479</v>
      </c>
      <c r="W1961" t="e">
        <f t="shared" si="277"/>
        <v>#VALUE!</v>
      </c>
    </row>
    <row r="1962" spans="1:23">
      <c r="A1962" s="16">
        <f t="shared" si="275"/>
        <v>1962</v>
      </c>
      <c r="B1962" s="15">
        <f t="shared" si="276"/>
        <v>1918</v>
      </c>
      <c r="C1962" s="45" t="s">
        <v>3489</v>
      </c>
      <c r="D1962" s="45" t="s">
        <v>7</v>
      </c>
      <c r="E1962" s="48" t="s">
        <v>1278</v>
      </c>
      <c r="F1962" s="48" t="s">
        <v>1278</v>
      </c>
      <c r="G1962" s="51">
        <v>0</v>
      </c>
      <c r="H1962" s="51">
        <v>0</v>
      </c>
      <c r="I1962" s="196" t="s">
        <v>1</v>
      </c>
      <c r="J1962" s="46" t="s">
        <v>1275</v>
      </c>
      <c r="K1962" s="48" t="s">
        <v>3528</v>
      </c>
      <c r="L1962" s="49" t="s">
        <v>4263</v>
      </c>
      <c r="M1962" s="49" t="s">
        <v>4320</v>
      </c>
      <c r="N1962" s="22" t="s">
        <v>2484</v>
      </c>
      <c r="O1962" s="45" t="s">
        <v>907</v>
      </c>
      <c r="P1962" s="247" t="s">
        <v>2068</v>
      </c>
      <c r="Q1962" s="191"/>
      <c r="R1962" s="1"/>
      <c r="S1962" s="1" t="str">
        <f t="shared" si="271"/>
        <v/>
      </c>
      <c r="T1962" s="1" t="str">
        <f>IF(ISNA(VLOOKUP(P1962,'NEW XEQM.c'!D:D,1,0)),"--",VLOOKUP(P1962,'NEW XEQM.c'!D:G,3,0))</f>
        <v>--</v>
      </c>
      <c r="U1962" s="1" t="s">
        <v>2483</v>
      </c>
      <c r="W1962" t="str">
        <f t="shared" si="277"/>
        <v/>
      </c>
    </row>
    <row r="1963" spans="1:23">
      <c r="A1963" s="16">
        <f t="shared" si="275"/>
        <v>1963</v>
      </c>
      <c r="B1963" s="15">
        <f t="shared" si="276"/>
        <v>1919</v>
      </c>
      <c r="C1963" s="45" t="s">
        <v>3514</v>
      </c>
      <c r="D1963" s="45" t="s">
        <v>7</v>
      </c>
      <c r="E1963" s="122" t="s">
        <v>474</v>
      </c>
      <c r="F1963" s="48" t="s">
        <v>3786</v>
      </c>
      <c r="G1963" s="51">
        <v>0</v>
      </c>
      <c r="H1963" s="51">
        <v>0</v>
      </c>
      <c r="I1963" s="196" t="s">
        <v>1</v>
      </c>
      <c r="J1963" s="46" t="s">
        <v>1276</v>
      </c>
      <c r="K1963" s="48" t="s">
        <v>3528</v>
      </c>
      <c r="L1963" s="49" t="s">
        <v>4263</v>
      </c>
      <c r="M1963" s="49" t="s">
        <v>4320</v>
      </c>
      <c r="N1963" s="22" t="s">
        <v>2484</v>
      </c>
      <c r="O1963" s="45" t="s">
        <v>3787</v>
      </c>
      <c r="P1963" s="247" t="s">
        <v>3788</v>
      </c>
      <c r="Q1963" s="191"/>
      <c r="R1963" s="1"/>
      <c r="S1963" s="1" t="str">
        <f t="shared" si="271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77"/>
        <v>#VALUE!</v>
      </c>
    </row>
    <row r="1964" spans="1:23">
      <c r="A1964" s="16">
        <f t="shared" si="275"/>
        <v>1964</v>
      </c>
      <c r="B1964" s="15">
        <f t="shared" si="276"/>
        <v>1920</v>
      </c>
      <c r="C1964" s="45" t="s">
        <v>3514</v>
      </c>
      <c r="D1964" s="45" t="s">
        <v>7</v>
      </c>
      <c r="E1964" s="46" t="s">
        <v>2357</v>
      </c>
      <c r="F1964" s="46" t="s">
        <v>2357</v>
      </c>
      <c r="G1964" s="47">
        <v>0</v>
      </c>
      <c r="H1964" s="47">
        <v>0</v>
      </c>
      <c r="I1964" s="196" t="s">
        <v>15</v>
      </c>
      <c r="J1964" s="46" t="s">
        <v>1276</v>
      </c>
      <c r="K1964" s="48" t="s">
        <v>3528</v>
      </c>
      <c r="L1964" s="49" t="s">
        <v>4263</v>
      </c>
      <c r="M1964" s="49" t="s">
        <v>4320</v>
      </c>
      <c r="N1964" s="22" t="s">
        <v>2484</v>
      </c>
      <c r="O1964" s="45"/>
      <c r="P1964" s="247" t="s">
        <v>2067</v>
      </c>
      <c r="Q1964" s="191"/>
      <c r="R1964" s="1"/>
      <c r="S1964" s="1" t="str">
        <f t="shared" si="271"/>
        <v/>
      </c>
      <c r="T1964" s="1" t="str">
        <f>IF(ISNA(VLOOKUP(P1964,'NEW XEQM.c'!D:D,1,0)),"--",VLOOKUP(P1964,'NEW XEQM.c'!D:G,3,0))</f>
        <v>--</v>
      </c>
      <c r="U1964" s="1" t="s">
        <v>2461</v>
      </c>
      <c r="W1964" t="e">
        <f t="shared" si="277"/>
        <v>#VALUE!</v>
      </c>
    </row>
    <row r="1965" spans="1:23">
      <c r="A1965" s="16">
        <f t="shared" si="275"/>
        <v>1965</v>
      </c>
      <c r="B1965" s="15">
        <f t="shared" si="276"/>
        <v>1921</v>
      </c>
      <c r="C1965" s="45" t="s">
        <v>3514</v>
      </c>
      <c r="D1965" s="45" t="s">
        <v>7</v>
      </c>
      <c r="E1965" s="46" t="s">
        <v>869</v>
      </c>
      <c r="F1965" s="46" t="s">
        <v>869</v>
      </c>
      <c r="G1965" s="47">
        <v>0</v>
      </c>
      <c r="H1965" s="47">
        <v>0</v>
      </c>
      <c r="I1965" s="196" t="s">
        <v>15</v>
      </c>
      <c r="J1965" s="46" t="s">
        <v>1276</v>
      </c>
      <c r="K1965" s="48" t="s">
        <v>3528</v>
      </c>
      <c r="L1965" s="49" t="s">
        <v>4263</v>
      </c>
      <c r="M1965" s="49" t="s">
        <v>4320</v>
      </c>
      <c r="N1965" s="22" t="s">
        <v>2484</v>
      </c>
      <c r="O1965" s="45" t="s">
        <v>870</v>
      </c>
      <c r="P1965" s="247" t="s">
        <v>2026</v>
      </c>
      <c r="Q1965" s="191"/>
      <c r="R1965" s="1"/>
      <c r="S1965" s="1" t="str">
        <f t="shared" si="271"/>
        <v/>
      </c>
      <c r="T1965" s="1" t="str">
        <f>IF(ISNA(VLOOKUP(P1965,'NEW XEQM.c'!D:D,1,0)),"--",VLOOKUP(P1965,'NEW XEQM.c'!D:G,3,0))</f>
        <v>--</v>
      </c>
      <c r="U1965" s="1" t="s">
        <v>2461</v>
      </c>
      <c r="W1965" t="e">
        <f t="shared" si="277"/>
        <v>#VALUE!</v>
      </c>
    </row>
    <row r="1966" spans="1:23">
      <c r="A1966" s="16">
        <f t="shared" si="275"/>
        <v>1966</v>
      </c>
      <c r="B1966" s="15">
        <f t="shared" si="276"/>
        <v>1922</v>
      </c>
      <c r="C1966" s="45" t="s">
        <v>3514</v>
      </c>
      <c r="D1966" s="45" t="s">
        <v>7</v>
      </c>
      <c r="E1966" s="46" t="s">
        <v>849</v>
      </c>
      <c r="F1966" s="46" t="s">
        <v>849</v>
      </c>
      <c r="G1966" s="47">
        <v>0</v>
      </c>
      <c r="H1966" s="47">
        <v>0</v>
      </c>
      <c r="I1966" s="188" t="s">
        <v>15</v>
      </c>
      <c r="J1966" s="46" t="s">
        <v>1276</v>
      </c>
      <c r="K1966" s="48" t="s">
        <v>3528</v>
      </c>
      <c r="L1966" s="49" t="s">
        <v>4263</v>
      </c>
      <c r="M1966" s="49" t="s">
        <v>4320</v>
      </c>
      <c r="N1966" s="22" t="s">
        <v>2484</v>
      </c>
      <c r="O1966" s="45" t="s">
        <v>873</v>
      </c>
      <c r="P1966" s="247" t="s">
        <v>2028</v>
      </c>
      <c r="Q1966" s="191"/>
      <c r="R1966" s="1"/>
      <c r="S1966" s="1" t="str">
        <f t="shared" si="271"/>
        <v/>
      </c>
      <c r="T1966" s="1" t="str">
        <f>IF(ISNA(VLOOKUP(P1966,'NEW XEQM.c'!D:D,1,0)),"--",VLOOKUP(P1966,'NEW XEQM.c'!D:G,3,0))</f>
        <v>--</v>
      </c>
      <c r="U1966" s="1" t="s">
        <v>2461</v>
      </c>
      <c r="W1966" t="e">
        <f t="shared" si="277"/>
        <v>#VALUE!</v>
      </c>
    </row>
    <row r="1967" spans="1:23">
      <c r="A1967" s="16">
        <f t="shared" si="275"/>
        <v>1967</v>
      </c>
      <c r="B1967" s="15">
        <f t="shared" si="276"/>
        <v>1923</v>
      </c>
      <c r="C1967" s="45" t="s">
        <v>3514</v>
      </c>
      <c r="D1967" s="45" t="s">
        <v>7</v>
      </c>
      <c r="E1967" s="46" t="s">
        <v>2169</v>
      </c>
      <c r="F1967" s="46" t="s">
        <v>2169</v>
      </c>
      <c r="G1967" s="47">
        <v>0</v>
      </c>
      <c r="H1967" s="47">
        <v>0</v>
      </c>
      <c r="I1967" s="196" t="s">
        <v>15</v>
      </c>
      <c r="J1967" s="46" t="s">
        <v>1276</v>
      </c>
      <c r="K1967" s="48" t="s">
        <v>3528</v>
      </c>
      <c r="L1967" s="49" t="s">
        <v>4263</v>
      </c>
      <c r="M1967" s="49" t="s">
        <v>4320</v>
      </c>
      <c r="N1967" s="22" t="s">
        <v>2484</v>
      </c>
      <c r="O1967" s="45" t="s">
        <v>874</v>
      </c>
      <c r="P1967" s="247" t="s">
        <v>2029</v>
      </c>
      <c r="Q1967" s="191"/>
      <c r="R1967" s="1"/>
      <c r="S1967" s="1" t="str">
        <f t="shared" ref="S1967:S2030" si="285">IF(E1967=F1967,"","NOT EQUAL")</f>
        <v/>
      </c>
      <c r="T1967" s="1" t="str">
        <f>IF(ISNA(VLOOKUP(P1967,'NEW XEQM.c'!D:D,1,0)),"--",VLOOKUP(P1967,'NEW XEQM.c'!D:G,3,0))</f>
        <v>--</v>
      </c>
      <c r="U1967" s="1" t="s">
        <v>2461</v>
      </c>
      <c r="W1967" t="e">
        <f t="shared" si="277"/>
        <v>#VALUE!</v>
      </c>
    </row>
    <row r="1968" spans="1:23">
      <c r="A1968" s="16">
        <f t="shared" si="275"/>
        <v>1968</v>
      </c>
      <c r="B1968" s="15">
        <f t="shared" si="276"/>
        <v>1924</v>
      </c>
      <c r="C1968" s="45" t="s">
        <v>3514</v>
      </c>
      <c r="D1968" s="45" t="s">
        <v>7</v>
      </c>
      <c r="E1968" s="46" t="s">
        <v>2422</v>
      </c>
      <c r="F1968" s="46" t="s">
        <v>2422</v>
      </c>
      <c r="G1968" s="47">
        <v>0</v>
      </c>
      <c r="H1968" s="47">
        <v>0</v>
      </c>
      <c r="I1968" s="196" t="s">
        <v>15</v>
      </c>
      <c r="J1968" s="46" t="s">
        <v>1276</v>
      </c>
      <c r="K1968" s="48" t="s">
        <v>3528</v>
      </c>
      <c r="L1968" s="49" t="s">
        <v>4263</v>
      </c>
      <c r="M1968" s="49" t="s">
        <v>4320</v>
      </c>
      <c r="N1968" s="22" t="s">
        <v>2484</v>
      </c>
      <c r="O1968" s="45"/>
      <c r="P1968" s="247" t="s">
        <v>2311</v>
      </c>
      <c r="Q1968" s="191"/>
      <c r="R1968" s="1"/>
      <c r="S1968" s="1" t="str">
        <f t="shared" si="285"/>
        <v/>
      </c>
      <c r="T1968" s="1" t="str">
        <f>IF(ISNA(VLOOKUP(P1968,'NEW XEQM.c'!D:D,1,0)),"--",VLOOKUP(P1968,'NEW XEQM.c'!D:G,3,0))</f>
        <v>--</v>
      </c>
      <c r="U1968" s="1" t="s">
        <v>2461</v>
      </c>
      <c r="W1968" t="e">
        <f t="shared" si="277"/>
        <v>#VALUE!</v>
      </c>
    </row>
    <row r="1969" spans="1:23">
      <c r="A1969" s="16">
        <f t="shared" si="275"/>
        <v>1969</v>
      </c>
      <c r="B1969" s="15">
        <f t="shared" si="276"/>
        <v>1925</v>
      </c>
      <c r="C1969" s="45" t="s">
        <v>3514</v>
      </c>
      <c r="D1969" s="45" t="s">
        <v>7</v>
      </c>
      <c r="E1969" s="48" t="s">
        <v>897</v>
      </c>
      <c r="F1969" s="48" t="s">
        <v>897</v>
      </c>
      <c r="G1969" s="51">
        <v>0</v>
      </c>
      <c r="H1969" s="51">
        <v>0</v>
      </c>
      <c r="I1969" s="196" t="s">
        <v>15</v>
      </c>
      <c r="J1969" s="46" t="s">
        <v>1276</v>
      </c>
      <c r="K1969" s="48" t="s">
        <v>3632</v>
      </c>
      <c r="L1969" s="49" t="s">
        <v>4263</v>
      </c>
      <c r="M1969" s="49" t="s">
        <v>4320</v>
      </c>
      <c r="N1969" s="22" t="s">
        <v>2484</v>
      </c>
      <c r="O1969" s="49" t="s">
        <v>893</v>
      </c>
      <c r="P1969" s="247" t="s">
        <v>2050</v>
      </c>
      <c r="Q1969" s="191"/>
      <c r="R1969" s="1"/>
      <c r="S1969" s="1" t="str">
        <f t="shared" si="285"/>
        <v/>
      </c>
      <c r="T1969" s="1" t="str">
        <f>IF(ISNA(VLOOKUP(P1969,'NEW XEQM.c'!D:D,1,0)),"--",VLOOKUP(P1969,'NEW XEQM.c'!D:G,3,0))</f>
        <v>--</v>
      </c>
      <c r="U1969" s="1" t="s">
        <v>2461</v>
      </c>
      <c r="W1969" t="e">
        <f t="shared" si="277"/>
        <v>#VALUE!</v>
      </c>
    </row>
    <row r="1970" spans="1:23">
      <c r="A1970" s="16">
        <f t="shared" si="275"/>
        <v>1970</v>
      </c>
      <c r="B1970" s="15">
        <f t="shared" si="276"/>
        <v>1926</v>
      </c>
      <c r="C1970" s="45" t="s">
        <v>3490</v>
      </c>
      <c r="D1970" s="45" t="s">
        <v>2553</v>
      </c>
      <c r="E1970" s="122" t="s">
        <v>474</v>
      </c>
      <c r="F1970" s="46" t="s">
        <v>751</v>
      </c>
      <c r="G1970" s="47">
        <v>0</v>
      </c>
      <c r="H1970" s="47">
        <v>0</v>
      </c>
      <c r="I1970" s="196" t="s">
        <v>1</v>
      </c>
      <c r="J1970" s="46" t="s">
        <v>1276</v>
      </c>
      <c r="K1970" s="48" t="s">
        <v>3528</v>
      </c>
      <c r="L1970" s="49" t="s">
        <v>4263</v>
      </c>
      <c r="M1970" s="49" t="s">
        <v>4320</v>
      </c>
      <c r="N1970" s="22" t="s">
        <v>2484</v>
      </c>
      <c r="O1970" s="45"/>
      <c r="P1970" s="247" t="s">
        <v>2553</v>
      </c>
      <c r="Q1970" s="191"/>
      <c r="R1970" s="1"/>
      <c r="S1970" s="1" t="str">
        <f t="shared" si="285"/>
        <v>NOT EQUAL</v>
      </c>
      <c r="T1970" s="1" t="str">
        <f>IF(ISNA(VLOOKUP(P1970,'NEW XEQM.c'!D:D,1,0)),"--",VLOOKUP(P1970,'NEW XEQM.c'!D:G,3,0))</f>
        <v>--</v>
      </c>
      <c r="U1970" s="1" t="s">
        <v>2489</v>
      </c>
      <c r="W1970" t="e">
        <f t="shared" si="277"/>
        <v>#VALUE!</v>
      </c>
    </row>
    <row r="1971" spans="1:23">
      <c r="A1971" s="16">
        <f t="shared" si="275"/>
        <v>1971</v>
      </c>
      <c r="B1971" s="15">
        <f t="shared" si="276"/>
        <v>1927</v>
      </c>
      <c r="C1971" s="45" t="s">
        <v>3514</v>
      </c>
      <c r="D1971" s="45" t="s">
        <v>7</v>
      </c>
      <c r="E1971" s="48" t="s">
        <v>2135</v>
      </c>
      <c r="F1971" s="48" t="s">
        <v>2135</v>
      </c>
      <c r="G1971" s="51">
        <v>0</v>
      </c>
      <c r="H1971" s="51">
        <v>0</v>
      </c>
      <c r="I1971" s="196" t="s">
        <v>15</v>
      </c>
      <c r="J1971" s="46" t="s">
        <v>1276</v>
      </c>
      <c r="K1971" s="48" t="s">
        <v>3528</v>
      </c>
      <c r="L1971" s="49" t="s">
        <v>4263</v>
      </c>
      <c r="M1971" s="49" t="s">
        <v>4320</v>
      </c>
      <c r="N1971" s="22" t="s">
        <v>2484</v>
      </c>
      <c r="O1971" s="45"/>
      <c r="P1971" s="247" t="s">
        <v>2063</v>
      </c>
      <c r="Q1971" s="191"/>
      <c r="R1971" s="1"/>
      <c r="S1971" s="1" t="str">
        <f t="shared" si="285"/>
        <v/>
      </c>
      <c r="T1971" s="1" t="str">
        <f>IF(ISNA(VLOOKUP(P1971,'NEW XEQM.c'!D:D,1,0)),"--",VLOOKUP(P1971,'NEW XEQM.c'!D:G,3,0))</f>
        <v>--</v>
      </c>
      <c r="U1971" s="1" t="s">
        <v>2461</v>
      </c>
      <c r="W1971" t="e">
        <f t="shared" si="277"/>
        <v>#VALUE!</v>
      </c>
    </row>
    <row r="1972" spans="1:23">
      <c r="A1972" s="16">
        <f t="shared" si="275"/>
        <v>1972</v>
      </c>
      <c r="B1972" s="15">
        <f t="shared" si="276"/>
        <v>1928</v>
      </c>
      <c r="C1972" s="45" t="s">
        <v>3490</v>
      </c>
      <c r="D1972" s="45" t="s">
        <v>2554</v>
      </c>
      <c r="E1972" s="122" t="s">
        <v>474</v>
      </c>
      <c r="F1972" s="46" t="s">
        <v>753</v>
      </c>
      <c r="G1972" s="47">
        <v>0</v>
      </c>
      <c r="H1972" s="47">
        <v>0</v>
      </c>
      <c r="I1972" s="196" t="s">
        <v>1</v>
      </c>
      <c r="J1972" s="46" t="s">
        <v>1276</v>
      </c>
      <c r="K1972" s="48" t="s">
        <v>3528</v>
      </c>
      <c r="L1972" s="49" t="s">
        <v>4263</v>
      </c>
      <c r="M1972" s="49" t="s">
        <v>4320</v>
      </c>
      <c r="N1972" s="22" t="s">
        <v>2484</v>
      </c>
      <c r="O1972" s="45"/>
      <c r="P1972" s="247" t="s">
        <v>2554</v>
      </c>
      <c r="Q1972" s="191"/>
      <c r="R1972" s="1"/>
      <c r="S1972" s="1" t="str">
        <f t="shared" si="285"/>
        <v>NOT EQUAL</v>
      </c>
      <c r="T1972" s="1" t="str">
        <f>IF(ISNA(VLOOKUP(P1972,'NEW XEQM.c'!D:D,1,0)),"--",VLOOKUP(P1972,'NEW XEQM.c'!D:G,3,0))</f>
        <v>--</v>
      </c>
      <c r="U1972" s="1" t="s">
        <v>2489</v>
      </c>
      <c r="W1972" t="e">
        <f t="shared" si="277"/>
        <v>#VALUE!</v>
      </c>
    </row>
    <row r="1973" spans="1:23">
      <c r="A1973" s="16">
        <f t="shared" si="275"/>
        <v>1973</v>
      </c>
      <c r="B1973" s="15">
        <f t="shared" si="276"/>
        <v>1929</v>
      </c>
      <c r="C1973" s="45" t="s">
        <v>3490</v>
      </c>
      <c r="D1973" s="45" t="s">
        <v>2551</v>
      </c>
      <c r="E1973" s="122" t="s">
        <v>474</v>
      </c>
      <c r="F1973" s="48" t="s">
        <v>869</v>
      </c>
      <c r="G1973" s="51">
        <v>0</v>
      </c>
      <c r="H1973" s="51">
        <v>0</v>
      </c>
      <c r="I1973" s="196" t="s">
        <v>1</v>
      </c>
      <c r="J1973" s="46" t="s">
        <v>1276</v>
      </c>
      <c r="K1973" s="48" t="s">
        <v>3528</v>
      </c>
      <c r="L1973" s="49" t="s">
        <v>4263</v>
      </c>
      <c r="M1973" s="49" t="s">
        <v>4320</v>
      </c>
      <c r="N1973" s="22" t="s">
        <v>2484</v>
      </c>
      <c r="O1973" s="45"/>
      <c r="P1973" s="247" t="s">
        <v>2551</v>
      </c>
      <c r="Q1973" s="191"/>
      <c r="R1973" s="1"/>
      <c r="S1973" s="1" t="str">
        <f t="shared" si="285"/>
        <v>NOT EQUAL</v>
      </c>
      <c r="T1973" s="1" t="str">
        <f>IF(ISNA(VLOOKUP(P1973,'NEW XEQM.c'!D:D,1,0)),"--",VLOOKUP(P1973,'NEW XEQM.c'!D:G,3,0))</f>
        <v>--</v>
      </c>
      <c r="U1973" s="1" t="s">
        <v>2489</v>
      </c>
      <c r="W1973" t="e">
        <f t="shared" si="277"/>
        <v>#VALUE!</v>
      </c>
    </row>
    <row r="1974" spans="1:23">
      <c r="A1974" s="16">
        <f t="shared" si="275"/>
        <v>1974</v>
      </c>
      <c r="B1974" s="15">
        <f t="shared" si="276"/>
        <v>1930</v>
      </c>
      <c r="C1974" s="45" t="s">
        <v>3490</v>
      </c>
      <c r="D1974" s="45" t="s">
        <v>2552</v>
      </c>
      <c r="E1974" s="122" t="s">
        <v>474</v>
      </c>
      <c r="F1974" s="48" t="s">
        <v>1011</v>
      </c>
      <c r="G1974" s="51">
        <v>0</v>
      </c>
      <c r="H1974" s="51">
        <v>0</v>
      </c>
      <c r="I1974" s="196" t="s">
        <v>1</v>
      </c>
      <c r="J1974" s="46" t="s">
        <v>1276</v>
      </c>
      <c r="K1974" s="48" t="s">
        <v>3528</v>
      </c>
      <c r="L1974" s="49" t="s">
        <v>4263</v>
      </c>
      <c r="M1974" s="49" t="s">
        <v>4320</v>
      </c>
      <c r="N1974" s="22" t="s">
        <v>2484</v>
      </c>
      <c r="O1974" s="45"/>
      <c r="P1974" s="247" t="s">
        <v>2552</v>
      </c>
      <c r="Q1974" s="191"/>
      <c r="R1974" s="1"/>
      <c r="S1974" s="1" t="str">
        <f t="shared" si="285"/>
        <v>NOT EQUAL</v>
      </c>
      <c r="T1974" s="1" t="str">
        <f>IF(ISNA(VLOOKUP(P1974,'NEW XEQM.c'!D:D,1,0)),"--",VLOOKUP(P1974,'NEW XEQM.c'!D:G,3,0))</f>
        <v>--</v>
      </c>
      <c r="U1974" s="1" t="s">
        <v>2489</v>
      </c>
      <c r="W1974" t="e">
        <f t="shared" si="277"/>
        <v>#VALUE!</v>
      </c>
    </row>
    <row r="1975" spans="1:23">
      <c r="A1975" s="16">
        <f t="shared" si="275"/>
        <v>1975</v>
      </c>
      <c r="B1975" s="15">
        <f t="shared" si="276"/>
        <v>1931</v>
      </c>
      <c r="C1975" s="45" t="s">
        <v>3465</v>
      </c>
      <c r="D1975" s="45" t="s">
        <v>4140</v>
      </c>
      <c r="E1975" s="188" t="s">
        <v>4146</v>
      </c>
      <c r="F1975" s="46" t="s">
        <v>4146</v>
      </c>
      <c r="G1975" s="47">
        <v>0</v>
      </c>
      <c r="H1975" s="47">
        <v>0</v>
      </c>
      <c r="I1975" s="188" t="s">
        <v>3</v>
      </c>
      <c r="J1975" s="46" t="s">
        <v>1276</v>
      </c>
      <c r="K1975" s="48" t="s">
        <v>3528</v>
      </c>
      <c r="L1975" s="49" t="s">
        <v>4263</v>
      </c>
      <c r="M1975" s="192" t="s">
        <v>4318</v>
      </c>
      <c r="N1975" s="22" t="s">
        <v>2484</v>
      </c>
      <c r="O1975" s="45"/>
      <c r="P1975" s="247" t="s">
        <v>4141</v>
      </c>
      <c r="Q1975" s="191"/>
      <c r="R1975" s="1"/>
      <c r="S1975" s="1" t="str">
        <f t="shared" si="285"/>
        <v/>
      </c>
      <c r="T1975" s="1" t="str">
        <f>IF(ISNA(VLOOKUP(P1975,'NEW XEQM.c'!D:D,1,0)),"--",VLOOKUP(P1975,'NEW XEQM.c'!D:G,3,0))</f>
        <v>ZYX&gt;M</v>
      </c>
      <c r="U1975" s="1" t="s">
        <v>2478</v>
      </c>
      <c r="W1975" t="str">
        <f t="shared" si="277"/>
        <v/>
      </c>
    </row>
    <row r="1976" spans="1:23">
      <c r="A1976" s="16">
        <f t="shared" si="275"/>
        <v>1976</v>
      </c>
      <c r="B1976" s="15">
        <f t="shared" si="276"/>
        <v>1932</v>
      </c>
      <c r="C1976" s="45" t="s">
        <v>3514</v>
      </c>
      <c r="D1976" s="45" t="s">
        <v>7</v>
      </c>
      <c r="E1976" s="124" t="s">
        <v>4431</v>
      </c>
      <c r="F1976" s="124" t="s">
        <v>4431</v>
      </c>
      <c r="G1976" s="51">
        <v>0</v>
      </c>
      <c r="H1976" s="51">
        <v>0</v>
      </c>
      <c r="I1976" s="196" t="s">
        <v>3</v>
      </c>
      <c r="J1976" s="46" t="s">
        <v>1275</v>
      </c>
      <c r="K1976" s="48" t="s">
        <v>3528</v>
      </c>
      <c r="L1976" s="49" t="s">
        <v>4263</v>
      </c>
      <c r="M1976" s="49" t="s">
        <v>4320</v>
      </c>
      <c r="N1976" s="22" t="s">
        <v>2484</v>
      </c>
      <c r="O1976" s="45"/>
      <c r="P1976" s="247" t="s">
        <v>4430</v>
      </c>
      <c r="Q1976" s="191"/>
      <c r="R1976" s="1"/>
      <c r="S1976" s="1" t="str">
        <f t="shared" si="285"/>
        <v/>
      </c>
      <c r="T1976" s="1" t="str">
        <f>IF(ISNA(VLOOKUP(P1976,'NEW XEQM.c'!D:D,1,0)),"--",VLOOKUP(P1976,'NEW XEQM.c'!D:G,3,0))</f>
        <v>--</v>
      </c>
      <c r="U1976" s="1" t="s">
        <v>2489</v>
      </c>
      <c r="W1976" t="e">
        <f t="shared" si="277"/>
        <v>#VALUE!</v>
      </c>
    </row>
    <row r="1977" spans="1:23">
      <c r="A1977" s="16">
        <f t="shared" si="275"/>
        <v>1977</v>
      </c>
      <c r="B1977" s="15">
        <f t="shared" si="276"/>
        <v>1933</v>
      </c>
      <c r="C1977" s="45" t="s">
        <v>3514</v>
      </c>
      <c r="D1977" s="45" t="s">
        <v>7</v>
      </c>
      <c r="E1977" s="48" t="s">
        <v>2420</v>
      </c>
      <c r="F1977" s="48" t="s">
        <v>2420</v>
      </c>
      <c r="G1977" s="51">
        <v>0</v>
      </c>
      <c r="H1977" s="51">
        <v>0</v>
      </c>
      <c r="I1977" s="196" t="s">
        <v>15</v>
      </c>
      <c r="J1977" s="46" t="s">
        <v>1275</v>
      </c>
      <c r="K1977" s="48" t="s">
        <v>3528</v>
      </c>
      <c r="L1977" s="49" t="s">
        <v>4263</v>
      </c>
      <c r="M1977" s="49" t="s">
        <v>4320</v>
      </c>
      <c r="N1977" s="22" t="s">
        <v>2484</v>
      </c>
      <c r="O1977" s="45"/>
      <c r="P1977" s="247" t="s">
        <v>2421</v>
      </c>
      <c r="Q1977" s="191"/>
      <c r="R1977" s="1"/>
      <c r="S1977" s="1" t="str">
        <f t="shared" si="285"/>
        <v/>
      </c>
      <c r="T1977" s="1" t="str">
        <f>IF(ISNA(VLOOKUP(P1977,'NEW XEQM.c'!D:D,1,0)),"--",VLOOKUP(P1977,'NEW XEQM.c'!D:G,3,0))</f>
        <v>--</v>
      </c>
      <c r="U1977" s="1" t="s">
        <v>2461</v>
      </c>
      <c r="W1977" t="e">
        <f t="shared" si="277"/>
        <v>#VALUE!</v>
      </c>
    </row>
    <row r="1978" spans="1:23">
      <c r="A1978" s="16">
        <f t="shared" si="275"/>
        <v>1978</v>
      </c>
      <c r="B1978" s="15">
        <f t="shared" si="276"/>
        <v>1934</v>
      </c>
      <c r="C1978" s="45" t="s">
        <v>3435</v>
      </c>
      <c r="D1978" s="45" t="s">
        <v>11</v>
      </c>
      <c r="E1978" s="48" t="s">
        <v>2321</v>
      </c>
      <c r="F1978" s="48" t="s">
        <v>2321</v>
      </c>
      <c r="G1978" s="51">
        <v>0</v>
      </c>
      <c r="H1978" s="51">
        <v>6145</v>
      </c>
      <c r="I1978" s="196" t="s">
        <v>3</v>
      </c>
      <c r="J1978" s="46" t="s">
        <v>1275</v>
      </c>
      <c r="K1978" s="48" t="s">
        <v>3632</v>
      </c>
      <c r="L1978" s="49" t="s">
        <v>4263</v>
      </c>
      <c r="M1978" s="49" t="s">
        <v>4327</v>
      </c>
      <c r="N1978" s="22" t="s">
        <v>2484</v>
      </c>
      <c r="O1978" s="45"/>
      <c r="P1978" s="247" t="s">
        <v>2322</v>
      </c>
      <c r="Q1978" s="191"/>
      <c r="R1978" s="1"/>
      <c r="S1978" s="1" t="str">
        <f t="shared" si="285"/>
        <v/>
      </c>
      <c r="T1978" s="1" t="str">
        <f>IF(ISNA(VLOOKUP(P1978,'NEW XEQM.c'!D:D,1,0)),"--",VLOOKUP(P1978,'NEW XEQM.c'!D:G,3,0))</f>
        <v>--</v>
      </c>
      <c r="U1978" s="1" t="s">
        <v>2481</v>
      </c>
      <c r="W1978" t="e">
        <f t="shared" si="277"/>
        <v>#VALUE!</v>
      </c>
    </row>
    <row r="1979" spans="1:23">
      <c r="A1979" s="16">
        <f t="shared" si="275"/>
        <v>1979</v>
      </c>
      <c r="B1979" s="15">
        <f t="shared" si="276"/>
        <v>1935</v>
      </c>
      <c r="C1979" s="45" t="s">
        <v>3517</v>
      </c>
      <c r="D1979" s="45" t="s">
        <v>3686</v>
      </c>
      <c r="E1979" s="46" t="s">
        <v>2136</v>
      </c>
      <c r="F1979" s="46" t="s">
        <v>2136</v>
      </c>
      <c r="G1979" s="51">
        <v>0</v>
      </c>
      <c r="H1979" s="51">
        <v>0</v>
      </c>
      <c r="I1979" s="196" t="s">
        <v>3</v>
      </c>
      <c r="J1979" s="46" t="s">
        <v>1275</v>
      </c>
      <c r="K1979" s="48" t="s">
        <v>3528</v>
      </c>
      <c r="L1979" s="49" t="s">
        <v>4263</v>
      </c>
      <c r="M1979" s="194" t="s">
        <v>4318</v>
      </c>
      <c r="N1979" s="22" t="s">
        <v>2484</v>
      </c>
      <c r="O1979" s="49" t="s">
        <v>307</v>
      </c>
      <c r="P1979" s="247" t="s">
        <v>2313</v>
      </c>
      <c r="Q1979" s="191"/>
      <c r="R1979" s="1"/>
      <c r="S1979" s="1" t="str">
        <f t="shared" si="285"/>
        <v/>
      </c>
      <c r="T1979" s="1" t="str">
        <f>IF(ISNA(VLOOKUP(P1979,'NEW XEQM.c'!D:D,1,0)),"--",VLOOKUP(P1979,'NEW XEQM.c'!D:G,3,0))</f>
        <v>--</v>
      </c>
      <c r="U1979" s="1" t="s">
        <v>2481</v>
      </c>
      <c r="W1979" t="e">
        <f t="shared" si="277"/>
        <v>#VALUE!</v>
      </c>
    </row>
    <row r="1980" spans="1:23">
      <c r="A1980" s="16">
        <f t="shared" si="275"/>
        <v>1980</v>
      </c>
      <c r="B1980" s="15">
        <f t="shared" si="276"/>
        <v>1936</v>
      </c>
      <c r="C1980" s="45" t="s">
        <v>5023</v>
      </c>
      <c r="D1980" s="45" t="s">
        <v>2289</v>
      </c>
      <c r="E1980" s="229" t="s">
        <v>5408</v>
      </c>
      <c r="F1980" s="229" t="s">
        <v>5408</v>
      </c>
      <c r="G1980" s="51">
        <v>0</v>
      </c>
      <c r="H1980" s="51">
        <v>0</v>
      </c>
      <c r="I1980" s="196" t="s">
        <v>3</v>
      </c>
      <c r="J1980" s="46" t="s">
        <v>1276</v>
      </c>
      <c r="K1980" s="48" t="s">
        <v>3528</v>
      </c>
      <c r="L1980" s="49" t="s">
        <v>4263</v>
      </c>
      <c r="M1980" s="49" t="s">
        <v>4318</v>
      </c>
      <c r="N1980" s="22" t="s">
        <v>5133</v>
      </c>
      <c r="O1980" s="45"/>
      <c r="P1980" s="247" t="s">
        <v>2291</v>
      </c>
      <c r="Q1980" s="191"/>
      <c r="R1980" s="1"/>
      <c r="S1980" s="1" t="str">
        <f t="shared" si="285"/>
        <v/>
      </c>
      <c r="T1980" s="1" t="str">
        <f>IF(ISNA(VLOOKUP(P1980,'NEW XEQM.c'!D:D,1,0)),"--",VLOOKUP(P1980,'NEW XEQM.c'!D:G,3,0))</f>
        <v>CPXI</v>
      </c>
      <c r="U1980" s="1" t="s">
        <v>2479</v>
      </c>
      <c r="W1980" t="e">
        <f t="shared" si="277"/>
        <v>#VALUE!</v>
      </c>
    </row>
    <row r="1981" spans="1:23">
      <c r="A1981" s="16">
        <f t="shared" ref="A1981:A2044" si="286">IF(B1981=INT(B1981),ROW(),"")</f>
        <v>1981</v>
      </c>
      <c r="B1981" s="15">
        <f t="shared" si="276"/>
        <v>1937</v>
      </c>
      <c r="C1981" s="45" t="s">
        <v>5023</v>
      </c>
      <c r="D1981" s="45" t="s">
        <v>2290</v>
      </c>
      <c r="E1981" s="230" t="s">
        <v>5407</v>
      </c>
      <c r="F1981" s="230" t="s">
        <v>5407</v>
      </c>
      <c r="G1981" s="51">
        <v>0</v>
      </c>
      <c r="H1981" s="51">
        <v>0</v>
      </c>
      <c r="I1981" s="196" t="s">
        <v>3</v>
      </c>
      <c r="J1981" s="46" t="s">
        <v>1276</v>
      </c>
      <c r="K1981" s="48" t="s">
        <v>3528</v>
      </c>
      <c r="L1981" s="49" t="s">
        <v>4263</v>
      </c>
      <c r="M1981" s="49" t="s">
        <v>4318</v>
      </c>
      <c r="N1981" s="22" t="s">
        <v>5133</v>
      </c>
      <c r="O1981" s="45"/>
      <c r="P1981" s="247" t="s">
        <v>2292</v>
      </c>
      <c r="Q1981" s="191"/>
      <c r="R1981" s="1"/>
      <c r="S1981" s="1" t="str">
        <f t="shared" si="285"/>
        <v/>
      </c>
      <c r="T1981" s="1" t="str">
        <f>IF(ISNA(VLOOKUP(P1981,'NEW XEQM.c'!D:D,1,0)),"--",VLOOKUP(P1981,'NEW XEQM.c'!D:G,3,0))</f>
        <v>CPXJ</v>
      </c>
      <c r="U1981" s="1" t="s">
        <v>2479</v>
      </c>
      <c r="W1981" t="e">
        <f t="shared" si="277"/>
        <v>#VALUE!</v>
      </c>
    </row>
    <row r="1982" spans="1:23">
      <c r="A1982" s="16">
        <f t="shared" si="286"/>
        <v>1982</v>
      </c>
      <c r="B1982" s="15">
        <f t="shared" si="276"/>
        <v>1938</v>
      </c>
      <c r="C1982" s="45" t="s">
        <v>5023</v>
      </c>
      <c r="D1982" s="45" t="s">
        <v>2298</v>
      </c>
      <c r="E1982" s="48" t="s">
        <v>2299</v>
      </c>
      <c r="F1982" s="48" t="s">
        <v>2299</v>
      </c>
      <c r="G1982" s="51">
        <v>0</v>
      </c>
      <c r="H1982" s="51">
        <v>0</v>
      </c>
      <c r="I1982" s="196" t="s">
        <v>3</v>
      </c>
      <c r="J1982" s="46" t="s">
        <v>1276</v>
      </c>
      <c r="K1982" s="48" t="s">
        <v>3528</v>
      </c>
      <c r="L1982" s="49" t="s">
        <v>4263</v>
      </c>
      <c r="M1982" s="49" t="s">
        <v>4318</v>
      </c>
      <c r="N1982" s="22" t="s">
        <v>5133</v>
      </c>
      <c r="O1982" s="45"/>
      <c r="P1982" s="247" t="s">
        <v>2300</v>
      </c>
      <c r="Q1982" s="191"/>
      <c r="R1982" s="1"/>
      <c r="S1982" s="1" t="str">
        <f t="shared" si="285"/>
        <v/>
      </c>
      <c r="T1982" s="1" t="str">
        <f>IF(ISNA(VLOOKUP(P1982,'NEW XEQM.c'!D:D,1,0)),"--",VLOOKUP(P1982,'NEW XEQM.c'!D:G,3,0))</f>
        <v>SSIZE4</v>
      </c>
      <c r="U1982" s="1" t="s">
        <v>2479</v>
      </c>
      <c r="W1982" t="e">
        <f t="shared" si="277"/>
        <v>#VALUE!</v>
      </c>
    </row>
    <row r="1983" spans="1:23">
      <c r="A1983" s="16">
        <f t="shared" si="286"/>
        <v>1983</v>
      </c>
      <c r="B1983" s="15">
        <f t="shared" si="276"/>
        <v>1939</v>
      </c>
      <c r="C1983" s="45" t="s">
        <v>5023</v>
      </c>
      <c r="D1983" s="45" t="s">
        <v>2301</v>
      </c>
      <c r="E1983" s="46" t="s">
        <v>304</v>
      </c>
      <c r="F1983" s="46" t="s">
        <v>304</v>
      </c>
      <c r="G1983" s="51">
        <v>0</v>
      </c>
      <c r="H1983" s="51">
        <v>0</v>
      </c>
      <c r="I1983" s="196" t="s">
        <v>3</v>
      </c>
      <c r="J1983" s="46" t="s">
        <v>1276</v>
      </c>
      <c r="K1983" s="48" t="s">
        <v>3528</v>
      </c>
      <c r="L1983" s="49" t="s">
        <v>4263</v>
      </c>
      <c r="M1983" s="49" t="s">
        <v>4318</v>
      </c>
      <c r="N1983" s="22" t="s">
        <v>5133</v>
      </c>
      <c r="O1983" s="49"/>
      <c r="P1983" s="247" t="s">
        <v>2302</v>
      </c>
      <c r="Q1983" s="191"/>
      <c r="R1983" s="1"/>
      <c r="S1983" s="1" t="str">
        <f t="shared" si="285"/>
        <v/>
      </c>
      <c r="T1983" s="1" t="str">
        <f>IF(ISNA(VLOOKUP(P1983,'NEW XEQM.c'!D:D,1,0)),"--",VLOOKUP(P1983,'NEW XEQM.c'!D:G,3,0))</f>
        <v>SSIZE8</v>
      </c>
      <c r="U1983" s="1" t="s">
        <v>2479</v>
      </c>
      <c r="W1983" t="e">
        <f t="shared" si="277"/>
        <v>#VALUE!</v>
      </c>
    </row>
    <row r="1984" spans="1:23">
      <c r="A1984" s="16">
        <f t="shared" si="286"/>
        <v>1984</v>
      </c>
      <c r="B1984" s="15">
        <f t="shared" si="276"/>
        <v>1940</v>
      </c>
      <c r="C1984" s="45" t="s">
        <v>5023</v>
      </c>
      <c r="D1984" s="45" t="s">
        <v>2323</v>
      </c>
      <c r="E1984" s="46" t="s">
        <v>2238</v>
      </c>
      <c r="F1984" s="46" t="s">
        <v>2238</v>
      </c>
      <c r="G1984" s="51">
        <v>0</v>
      </c>
      <c r="H1984" s="51">
        <v>0</v>
      </c>
      <c r="I1984" s="196" t="s">
        <v>3</v>
      </c>
      <c r="J1984" s="46" t="s">
        <v>1276</v>
      </c>
      <c r="K1984" s="48" t="s">
        <v>3528</v>
      </c>
      <c r="L1984" s="49" t="s">
        <v>4263</v>
      </c>
      <c r="M1984" s="49" t="s">
        <v>4320</v>
      </c>
      <c r="N1984" s="22" t="s">
        <v>5133</v>
      </c>
      <c r="O1984" s="49"/>
      <c r="P1984" s="247" t="s">
        <v>2325</v>
      </c>
      <c r="Q1984" s="191"/>
      <c r="R1984" s="1"/>
      <c r="S1984" s="1" t="str">
        <f t="shared" si="285"/>
        <v/>
      </c>
      <c r="T1984" s="1" t="str">
        <f>IF(ISNA(VLOOKUP(P1984,'NEW XEQM.c'!D:D,1,0)),"--",VLOOKUP(P1984,'NEW XEQM.c'!D:G,3,0))</f>
        <v>SPCRES</v>
      </c>
      <c r="U1984" s="1" t="s">
        <v>2479</v>
      </c>
      <c r="W1984" t="e">
        <f t="shared" si="277"/>
        <v>#VALUE!</v>
      </c>
    </row>
    <row r="1985" spans="1:23">
      <c r="A1985" s="16">
        <f t="shared" si="286"/>
        <v>1985</v>
      </c>
      <c r="B1985" s="15">
        <f t="shared" si="276"/>
        <v>1941</v>
      </c>
      <c r="C1985" s="45" t="s">
        <v>3491</v>
      </c>
      <c r="D1985" s="45" t="s">
        <v>7</v>
      </c>
      <c r="E1985" s="48" t="s">
        <v>1250</v>
      </c>
      <c r="F1985" s="48" t="s">
        <v>1250</v>
      </c>
      <c r="G1985" s="51">
        <v>0</v>
      </c>
      <c r="H1985" s="51">
        <v>0</v>
      </c>
      <c r="I1985" s="196" t="s">
        <v>1</v>
      </c>
      <c r="J1985" s="46" t="s">
        <v>1276</v>
      </c>
      <c r="K1985" s="48" t="s">
        <v>3528</v>
      </c>
      <c r="L1985" s="49" t="s">
        <v>4263</v>
      </c>
      <c r="M1985" s="49" t="s">
        <v>4320</v>
      </c>
      <c r="N1985" s="22" t="s">
        <v>2484</v>
      </c>
      <c r="O1985" s="49" t="s">
        <v>2287</v>
      </c>
      <c r="P1985" s="247" t="s">
        <v>2324</v>
      </c>
      <c r="Q1985" s="191"/>
      <c r="R1985" s="1"/>
      <c r="S1985" s="1" t="str">
        <f t="shared" si="285"/>
        <v/>
      </c>
      <c r="T1985" s="1" t="str">
        <f>IF(ISNA(VLOOKUP(P1985,'NEW XEQM.c'!D:D,1,0)),"--",VLOOKUP(P1985,'NEW XEQM.c'!D:G,3,0))</f>
        <v>--</v>
      </c>
      <c r="U1985" s="1" t="s">
        <v>2479</v>
      </c>
      <c r="W1985" t="e">
        <f t="shared" si="277"/>
        <v>#VALUE!</v>
      </c>
    </row>
    <row r="1986" spans="1:23">
      <c r="A1986" s="16">
        <f t="shared" si="286"/>
        <v>1986</v>
      </c>
      <c r="B1986" s="15">
        <f t="shared" si="276"/>
        <v>1942</v>
      </c>
      <c r="C1986" s="45" t="s">
        <v>5023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1276</v>
      </c>
      <c r="K1986" s="48" t="s">
        <v>3528</v>
      </c>
      <c r="L1986" s="49" t="s">
        <v>4263</v>
      </c>
      <c r="M1986" s="49" t="s">
        <v>4318</v>
      </c>
      <c r="N1986" s="22" t="s">
        <v>5134</v>
      </c>
      <c r="O1986" s="52" t="s">
        <v>2287</v>
      </c>
      <c r="P1986" s="247" t="s">
        <v>1358</v>
      </c>
      <c r="Q1986" s="191"/>
      <c r="R1986" s="1"/>
      <c r="S1986" s="1" t="str">
        <f t="shared" si="285"/>
        <v/>
      </c>
      <c r="T1986" s="1" t="str">
        <f>IF(ISNA(VLOOKUP(P1986,'NEW XEQM.c'!D:D,1,0)),"--",VLOOKUP(P1986,'NEW XEQM.c'!D:G,3,0))</f>
        <v>CLK12</v>
      </c>
      <c r="U1986" s="1" t="s">
        <v>2479</v>
      </c>
      <c r="W1986" t="e">
        <f t="shared" si="277"/>
        <v>#VALUE!</v>
      </c>
    </row>
    <row r="1987" spans="1:23">
      <c r="A1987" s="16">
        <f t="shared" si="286"/>
        <v>1987</v>
      </c>
      <c r="B1987" s="15">
        <f t="shared" si="276"/>
        <v>1943</v>
      </c>
      <c r="C1987" s="45" t="s">
        <v>5023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1276</v>
      </c>
      <c r="K1987" s="48" t="s">
        <v>3528</v>
      </c>
      <c r="L1987" s="49" t="s">
        <v>4263</v>
      </c>
      <c r="M1987" s="49" t="s">
        <v>4318</v>
      </c>
      <c r="N1987" s="22" t="s">
        <v>5134</v>
      </c>
      <c r="O1987" s="52" t="s">
        <v>2287</v>
      </c>
      <c r="P1987" s="247" t="s">
        <v>1359</v>
      </c>
      <c r="Q1987" s="191"/>
      <c r="R1987" s="1"/>
      <c r="S1987" s="1" t="str">
        <f t="shared" si="285"/>
        <v/>
      </c>
      <c r="T1987" s="1" t="str">
        <f>IF(ISNA(VLOOKUP(P1987,'NEW XEQM.c'!D:D,1,0)),"--",VLOOKUP(P1987,'NEW XEQM.c'!D:G,3,0))</f>
        <v>CLK24</v>
      </c>
      <c r="U1987" s="1" t="s">
        <v>2479</v>
      </c>
      <c r="W1987" t="e">
        <f t="shared" si="277"/>
        <v>#VALUE!</v>
      </c>
    </row>
    <row r="1988" spans="1:23">
      <c r="A1988" s="16">
        <f t="shared" si="286"/>
        <v>1988</v>
      </c>
      <c r="B1988" s="15">
        <f t="shared" ref="B1988:B2051" si="287">IF(AND(MID(C1988,2,1)&lt;&gt;"/",MID(C1988,1,1)="/"),INT(B1987)+1,B1987+0.01)</f>
        <v>1944</v>
      </c>
      <c r="C1988" s="45" t="s">
        <v>5023</v>
      </c>
      <c r="D1988" s="45" t="s">
        <v>2293</v>
      </c>
      <c r="E1988" s="46" t="s">
        <v>190</v>
      </c>
      <c r="F1988" s="46" t="s">
        <v>190</v>
      </c>
      <c r="G1988" s="51">
        <v>0</v>
      </c>
      <c r="H1988" s="51">
        <v>0</v>
      </c>
      <c r="I1988" s="196" t="s">
        <v>3</v>
      </c>
      <c r="J1988" s="46" t="s">
        <v>1276</v>
      </c>
      <c r="K1988" s="48" t="s">
        <v>3528</v>
      </c>
      <c r="L1988" s="49" t="s">
        <v>4263</v>
      </c>
      <c r="M1988" s="49" t="s">
        <v>4318</v>
      </c>
      <c r="N1988" s="22" t="s">
        <v>5134</v>
      </c>
      <c r="O1988" s="52"/>
      <c r="P1988" s="247" t="s">
        <v>2294</v>
      </c>
      <c r="Q1988" s="191"/>
      <c r="R1988" s="1"/>
      <c r="S1988" s="1" t="str">
        <f t="shared" si="285"/>
        <v/>
      </c>
      <c r="T1988" s="1" t="str">
        <f>IF(ISNA(VLOOKUP(P1988,'NEW XEQM.c'!D:D,1,0)),"--",VLOOKUP(P1988,'NEW XEQM.c'!D:G,3,0))</f>
        <v>MULTCR</v>
      </c>
      <c r="U1988" s="1" t="s">
        <v>2479</v>
      </c>
      <c r="W1988" t="e">
        <f t="shared" si="277"/>
        <v>#VALUE!</v>
      </c>
    </row>
    <row r="1989" spans="1:23">
      <c r="A1989" s="16">
        <f t="shared" si="286"/>
        <v>1989</v>
      </c>
      <c r="B1989" s="15">
        <f t="shared" si="287"/>
        <v>1945</v>
      </c>
      <c r="C1989" s="45" t="s">
        <v>5023</v>
      </c>
      <c r="D1989" s="45" t="s">
        <v>2295</v>
      </c>
      <c r="E1989" s="46" t="s">
        <v>2296</v>
      </c>
      <c r="F1989" s="46" t="s">
        <v>2296</v>
      </c>
      <c r="G1989" s="51">
        <v>0</v>
      </c>
      <c r="H1989" s="51">
        <v>0</v>
      </c>
      <c r="I1989" s="196" t="s">
        <v>3</v>
      </c>
      <c r="J1989" s="46" t="s">
        <v>1276</v>
      </c>
      <c r="K1989" s="48" t="s">
        <v>3528</v>
      </c>
      <c r="L1989" s="49" t="s">
        <v>4263</v>
      </c>
      <c r="M1989" s="49" t="s">
        <v>4318</v>
      </c>
      <c r="N1989" s="22" t="s">
        <v>5134</v>
      </c>
      <c r="O1989" s="49"/>
      <c r="P1989" s="247" t="s">
        <v>2297</v>
      </c>
      <c r="Q1989" s="191"/>
      <c r="R1989" s="1"/>
      <c r="S1989" s="1" t="str">
        <f t="shared" si="285"/>
        <v/>
      </c>
      <c r="T1989" s="1" t="str">
        <f>IF(ISNA(VLOOKUP(P1989,'NEW XEQM.c'!D:D,1,0)),"--",VLOOKUP(P1989,'NEW XEQM.c'!D:G,3,0))</f>
        <v>MULTDOT</v>
      </c>
      <c r="U1989" s="1" t="s">
        <v>2479</v>
      </c>
      <c r="W1989" t="e">
        <f t="shared" ref="W1989:W2052" si="288">SUBSTITUTE(IF(AND(T1989="--",FIND("STD",E1989),FIND("fn",C1989)&gt;0,FIND("ITM_",P1989),I1989="CAT_FNCT"),E1989,""),"""","")</f>
        <v>#VALUE!</v>
      </c>
    </row>
    <row r="1990" spans="1:23">
      <c r="A1990" s="16">
        <f t="shared" si="286"/>
        <v>1990</v>
      </c>
      <c r="B1990" s="15">
        <f t="shared" si="287"/>
        <v>1946</v>
      </c>
      <c r="C1990" s="45" t="s">
        <v>5023</v>
      </c>
      <c r="D1990" s="45" t="s">
        <v>919</v>
      </c>
      <c r="E1990" s="46" t="s">
        <v>235</v>
      </c>
      <c r="F1990" s="46" t="s">
        <v>235</v>
      </c>
      <c r="G1990" s="51">
        <v>0</v>
      </c>
      <c r="H1990" s="51">
        <v>0</v>
      </c>
      <c r="I1990" s="196" t="s">
        <v>3</v>
      </c>
      <c r="J1990" s="46" t="s">
        <v>1275</v>
      </c>
      <c r="K1990" s="48" t="s">
        <v>3528</v>
      </c>
      <c r="L1990" s="49" t="s">
        <v>4263</v>
      </c>
      <c r="M1990" s="49" t="s">
        <v>4318</v>
      </c>
      <c r="N1990" s="22" t="s">
        <v>5134</v>
      </c>
      <c r="O1990" s="49" t="s">
        <v>2287</v>
      </c>
      <c r="P1990" s="247" t="s">
        <v>1668</v>
      </c>
      <c r="Q1990" s="191"/>
      <c r="R1990" s="1"/>
      <c r="S1990" s="1" t="str">
        <f t="shared" si="285"/>
        <v/>
      </c>
      <c r="T1990" s="1" t="str">
        <f>IF(ISNA(VLOOKUP(P1990,'NEW XEQM.c'!D:D,1,0)),"--",VLOOKUP(P1990,'NEW XEQM.c'!D:G,3,0))</f>
        <v>POLAR</v>
      </c>
      <c r="U1990" s="1" t="s">
        <v>2479</v>
      </c>
      <c r="W1990" t="e">
        <f t="shared" si="288"/>
        <v>#VALUE!</v>
      </c>
    </row>
    <row r="1991" spans="1:23">
      <c r="A1991" s="16">
        <f t="shared" si="286"/>
        <v>1991</v>
      </c>
      <c r="B1991" s="15">
        <f t="shared" si="287"/>
        <v>1947</v>
      </c>
      <c r="C1991" s="54" t="s">
        <v>3465</v>
      </c>
      <c r="D1991" s="54" t="s">
        <v>4154</v>
      </c>
      <c r="E1991" s="72" t="s">
        <v>474</v>
      </c>
      <c r="F1991" s="55" t="str">
        <f t="shared" ref="F1991" si="289">E1991</f>
        <v>""</v>
      </c>
      <c r="G1991" s="100">
        <v>0</v>
      </c>
      <c r="H1991" s="100">
        <v>0</v>
      </c>
      <c r="I1991" s="130" t="s">
        <v>1</v>
      </c>
      <c r="J1991" s="56" t="s">
        <v>1276</v>
      </c>
      <c r="K1991" s="57" t="s">
        <v>3528</v>
      </c>
      <c r="L1991" s="11" t="s">
        <v>4263</v>
      </c>
      <c r="M1991" s="11" t="s">
        <v>4320</v>
      </c>
      <c r="N1991" s="22"/>
      <c r="O1991" s="11" t="s">
        <v>5450</v>
      </c>
      <c r="P1991" s="246" t="s">
        <v>5449</v>
      </c>
      <c r="Q1991" s="191"/>
      <c r="R1991" s="1"/>
      <c r="S1991" s="1" t="str">
        <f t="shared" si="285"/>
        <v/>
      </c>
      <c r="T1991" s="1" t="str">
        <f>IF(ISNA(VLOOKUP(P1991,'NEW XEQM.c'!D:D,1,0)),"--",VLOOKUP(P1991,'NEW XEQM.c'!D:G,3,0))</f>
        <v>--</v>
      </c>
      <c r="U1991" s="1" t="s">
        <v>2075</v>
      </c>
      <c r="W1991" t="e">
        <f t="shared" si="288"/>
        <v>#VALUE!</v>
      </c>
    </row>
    <row r="1992" spans="1:23">
      <c r="A1992" s="16">
        <f t="shared" ref="A1992" si="290">IF(B1992=INT(B1992),ROW(),"")</f>
        <v>1992</v>
      </c>
      <c r="B1992" s="15">
        <f t="shared" ref="B1992" si="291">IF(AND(MID(C1992,2,1)&lt;&gt;"/",MID(C1992,1,1)="/"),INT(B1991)+1,B1991+0.01)</f>
        <v>1948</v>
      </c>
      <c r="C1992" s="45" t="s">
        <v>5023</v>
      </c>
      <c r="D1992" s="45" t="s">
        <v>5800</v>
      </c>
      <c r="E1992" s="46" t="s">
        <v>5801</v>
      </c>
      <c r="F1992" s="46" t="s">
        <v>5801</v>
      </c>
      <c r="G1992" s="51">
        <v>0</v>
      </c>
      <c r="H1992" s="51">
        <v>0</v>
      </c>
      <c r="I1992" s="196" t="s">
        <v>3</v>
      </c>
      <c r="J1992" s="46" t="s">
        <v>1276</v>
      </c>
      <c r="K1992" s="48" t="s">
        <v>3528</v>
      </c>
      <c r="L1992" s="49" t="s">
        <v>4263</v>
      </c>
      <c r="M1992" s="11" t="s">
        <v>4320</v>
      </c>
      <c r="N1992" s="22" t="s">
        <v>5134</v>
      </c>
      <c r="O1992" s="49" t="s">
        <v>2287</v>
      </c>
      <c r="P1992" s="247" t="s">
        <v>5796</v>
      </c>
      <c r="Q1992" s="191"/>
      <c r="R1992" s="1"/>
      <c r="S1992" s="1" t="str">
        <f t="shared" ref="S1992" si="292">IF(E1992=F1992,"","NOT EQUAL")</f>
        <v/>
      </c>
      <c r="T1992" s="1" t="str">
        <f>IF(ISNA(VLOOKUP(P1992,'NEW XEQM.c'!D:D,1,0)),"--",VLOOKUP(P1992,'NEW XEQM.c'!D:G,3,0))</f>
        <v>--</v>
      </c>
      <c r="U1992" s="1" t="s">
        <v>2479</v>
      </c>
      <c r="W1992" t="e">
        <f t="shared" ref="W1992" si="293">SUBSTITUTE(IF(AND(T1992="--",FIND("STD",E1992),FIND("fn",C1992)&gt;0,FIND("ITM_",P1992),I1992="CAT_FNCT"),E1992,""),"""","")</f>
        <v>#VALUE!</v>
      </c>
    </row>
    <row r="1993" spans="1:23">
      <c r="A1993" s="16">
        <f t="shared" si="286"/>
        <v>1993</v>
      </c>
      <c r="B1993" s="15">
        <f t="shared" si="287"/>
        <v>1949</v>
      </c>
      <c r="C1993" s="45" t="s">
        <v>5023</v>
      </c>
      <c r="D1993" s="45" t="s">
        <v>920</v>
      </c>
      <c r="E1993" s="46" t="s">
        <v>257</v>
      </c>
      <c r="F1993" s="46" t="s">
        <v>257</v>
      </c>
      <c r="G1993" s="51">
        <v>0</v>
      </c>
      <c r="H1993" s="51">
        <v>0</v>
      </c>
      <c r="I1993" s="196" t="s">
        <v>3</v>
      </c>
      <c r="J1993" s="46" t="s">
        <v>1275</v>
      </c>
      <c r="K1993" s="48" t="s">
        <v>3528</v>
      </c>
      <c r="L1993" s="49" t="s">
        <v>4263</v>
      </c>
      <c r="M1993" s="49" t="s">
        <v>4318</v>
      </c>
      <c r="N1993" s="22" t="s">
        <v>5134</v>
      </c>
      <c r="O1993" s="52" t="s">
        <v>2287</v>
      </c>
      <c r="P1993" s="247" t="s">
        <v>1697</v>
      </c>
      <c r="Q1993" s="191"/>
      <c r="R1993" s="1"/>
      <c r="S1993" s="1" t="str">
        <f t="shared" si="285"/>
        <v/>
      </c>
      <c r="T1993" s="1" t="str">
        <f>IF(ISNA(VLOOKUP(P1993,'NEW XEQM.c'!D:D,1,0)),"--",VLOOKUP(P1993,'NEW XEQM.c'!D:G,3,0))</f>
        <v>RECT</v>
      </c>
      <c r="U1993" s="1" t="s">
        <v>2479</v>
      </c>
      <c r="W1993" t="e">
        <f t="shared" si="288"/>
        <v>#VALUE!</v>
      </c>
    </row>
    <row r="1994" spans="1:23">
      <c r="A1994" s="16">
        <f t="shared" si="286"/>
        <v>1994</v>
      </c>
      <c r="B1994" s="15">
        <f t="shared" si="287"/>
        <v>1950</v>
      </c>
      <c r="C1994" s="45" t="s">
        <v>5023</v>
      </c>
      <c r="D1994" s="45" t="s">
        <v>2315</v>
      </c>
      <c r="E1994" s="46" t="s">
        <v>2317</v>
      </c>
      <c r="F1994" s="46" t="s">
        <v>2317</v>
      </c>
      <c r="G1994" s="51">
        <v>0</v>
      </c>
      <c r="H1994" s="51">
        <v>0</v>
      </c>
      <c r="I1994" s="196" t="s">
        <v>3</v>
      </c>
      <c r="J1994" s="46" t="s">
        <v>1276</v>
      </c>
      <c r="K1994" s="48" t="s">
        <v>3528</v>
      </c>
      <c r="L1994" s="49" t="s">
        <v>4263</v>
      </c>
      <c r="M1994" s="49" t="s">
        <v>4318</v>
      </c>
      <c r="N1994" s="22" t="s">
        <v>5134</v>
      </c>
      <c r="O1994" s="52" t="s">
        <v>2287</v>
      </c>
      <c r="P1994" s="247" t="s">
        <v>2319</v>
      </c>
      <c r="Q1994" s="191"/>
      <c r="R1994" s="1"/>
      <c r="S1994" s="1" t="str">
        <f t="shared" si="285"/>
        <v/>
      </c>
      <c r="T1994" s="1" t="str">
        <f>IF(ISNA(VLOOKUP(P1994,'NEW XEQM.c'!D:D,1,0)),"--",VLOOKUP(P1994,'NEW XEQM.c'!D:G,3,0))</f>
        <v>SCIOVR</v>
      </c>
      <c r="U1994" s="1" t="s">
        <v>2479</v>
      </c>
      <c r="W1994" t="e">
        <f t="shared" si="288"/>
        <v>#VALUE!</v>
      </c>
    </row>
    <row r="1995" spans="1:23">
      <c r="A1995" s="16">
        <f t="shared" si="286"/>
        <v>1995</v>
      </c>
      <c r="B1995" s="15">
        <f t="shared" si="287"/>
        <v>1951</v>
      </c>
      <c r="C1995" s="45" t="s">
        <v>5023</v>
      </c>
      <c r="D1995" s="45" t="s">
        <v>2316</v>
      </c>
      <c r="E1995" s="46" t="s">
        <v>2318</v>
      </c>
      <c r="F1995" s="46" t="s">
        <v>2318</v>
      </c>
      <c r="G1995" s="51">
        <v>0</v>
      </c>
      <c r="H1995" s="51">
        <v>0</v>
      </c>
      <c r="I1995" s="196" t="s">
        <v>3</v>
      </c>
      <c r="J1995" s="46" t="s">
        <v>1276</v>
      </c>
      <c r="K1995" s="48" t="s">
        <v>3528</v>
      </c>
      <c r="L1995" s="49" t="s">
        <v>4263</v>
      </c>
      <c r="M1995" s="49" t="s">
        <v>4318</v>
      </c>
      <c r="N1995" s="22" t="s">
        <v>5134</v>
      </c>
      <c r="O1995" s="52" t="s">
        <v>2287</v>
      </c>
      <c r="P1995" s="247" t="s">
        <v>2320</v>
      </c>
      <c r="Q1995" s="191"/>
      <c r="R1995" s="1"/>
      <c r="S1995" s="1" t="str">
        <f t="shared" si="285"/>
        <v/>
      </c>
      <c r="T1995" s="1" t="str">
        <f>IF(ISNA(VLOOKUP(P1995,'NEW XEQM.c'!D:D,1,0)),"--",VLOOKUP(P1995,'NEW XEQM.c'!D:G,3,0))</f>
        <v>ENGOVR</v>
      </c>
      <c r="U1995" s="1" t="s">
        <v>2479</v>
      </c>
      <c r="W1995" t="e">
        <f t="shared" si="288"/>
        <v>#VALUE!</v>
      </c>
    </row>
    <row r="1996" spans="1:23">
      <c r="A1996" s="16">
        <f t="shared" si="286"/>
        <v>1996</v>
      </c>
      <c r="B1996" s="15">
        <f t="shared" si="287"/>
        <v>1952</v>
      </c>
      <c r="C1996" s="45" t="s">
        <v>3490</v>
      </c>
      <c r="D1996" s="45" t="s">
        <v>2409</v>
      </c>
      <c r="E1996" s="122" t="s">
        <v>474</v>
      </c>
      <c r="F1996" s="46" t="s">
        <v>750</v>
      </c>
      <c r="G1996" s="51">
        <v>0</v>
      </c>
      <c r="H1996" s="51">
        <v>0</v>
      </c>
      <c r="I1996" s="196" t="s">
        <v>1</v>
      </c>
      <c r="J1996" s="46" t="s">
        <v>1276</v>
      </c>
      <c r="K1996" s="48" t="s">
        <v>3528</v>
      </c>
      <c r="L1996" s="49" t="s">
        <v>4263</v>
      </c>
      <c r="M1996" s="49" t="s">
        <v>4320</v>
      </c>
      <c r="N1996" s="22" t="s">
        <v>2484</v>
      </c>
      <c r="O1996" s="52"/>
      <c r="P1996" s="247" t="s">
        <v>2409</v>
      </c>
      <c r="Q1996" s="191"/>
      <c r="R1996" s="1"/>
      <c r="S1996" s="1" t="str">
        <f t="shared" si="285"/>
        <v>NOT EQUAL</v>
      </c>
      <c r="T1996" s="1" t="str">
        <f>IF(ISNA(VLOOKUP(P1996,'NEW XEQM.c'!D:D,1,0)),"--",VLOOKUP(P1996,'NEW XEQM.c'!D:G,3,0))</f>
        <v>--</v>
      </c>
      <c r="U1996" s="1" t="s">
        <v>2489</v>
      </c>
      <c r="W1996" t="e">
        <f t="shared" si="288"/>
        <v>#VALUE!</v>
      </c>
    </row>
    <row r="1997" spans="1:23">
      <c r="A1997" s="16">
        <f t="shared" si="286"/>
        <v>1997</v>
      </c>
      <c r="B1997" s="15">
        <f t="shared" si="287"/>
        <v>1953</v>
      </c>
      <c r="C1997" s="45" t="s">
        <v>3490</v>
      </c>
      <c r="D1997" s="45" t="s">
        <v>2410</v>
      </c>
      <c r="E1997" s="122" t="s">
        <v>474</v>
      </c>
      <c r="F1997" s="48" t="s">
        <v>752</v>
      </c>
      <c r="G1997" s="51">
        <v>0</v>
      </c>
      <c r="H1997" s="51">
        <v>0</v>
      </c>
      <c r="I1997" s="196" t="s">
        <v>1</v>
      </c>
      <c r="J1997" s="46" t="s">
        <v>1276</v>
      </c>
      <c r="K1997" s="48" t="s">
        <v>3528</v>
      </c>
      <c r="L1997" s="49" t="s">
        <v>4263</v>
      </c>
      <c r="M1997" s="49" t="s">
        <v>4320</v>
      </c>
      <c r="N1997" s="22" t="s">
        <v>2484</v>
      </c>
      <c r="O1997" s="45"/>
      <c r="P1997" s="247" t="s">
        <v>2410</v>
      </c>
      <c r="Q1997" s="191"/>
      <c r="R1997" s="1"/>
      <c r="S1997" s="1" t="str">
        <f t="shared" si="285"/>
        <v>NOT EQUAL</v>
      </c>
      <c r="T1997" s="1" t="str">
        <f>IF(ISNA(VLOOKUP(P1997,'NEW XEQM.c'!D:D,1,0)),"--",VLOOKUP(P1997,'NEW XEQM.c'!D:G,3,0))</f>
        <v>--</v>
      </c>
      <c r="U1997" s="1" t="s">
        <v>2489</v>
      </c>
      <c r="W1997" t="e">
        <f t="shared" si="288"/>
        <v>#VALUE!</v>
      </c>
    </row>
    <row r="1998" spans="1:23">
      <c r="A1998" s="16">
        <f t="shared" si="286"/>
        <v>1998</v>
      </c>
      <c r="B1998" s="15">
        <f t="shared" si="287"/>
        <v>1954</v>
      </c>
      <c r="C1998" s="45" t="s">
        <v>3490</v>
      </c>
      <c r="D1998" s="45" t="s">
        <v>2425</v>
      </c>
      <c r="E1998" s="122" t="s">
        <v>474</v>
      </c>
      <c r="F1998" s="46" t="s">
        <v>5435</v>
      </c>
      <c r="G1998" s="51">
        <v>0</v>
      </c>
      <c r="H1998" s="51">
        <v>0</v>
      </c>
      <c r="I1998" s="196" t="s">
        <v>1</v>
      </c>
      <c r="J1998" s="46" t="s">
        <v>1276</v>
      </c>
      <c r="K1998" s="48" t="s">
        <v>3528</v>
      </c>
      <c r="L1998" s="49" t="s">
        <v>4263</v>
      </c>
      <c r="M1998" s="49" t="s">
        <v>4320</v>
      </c>
      <c r="N1998" s="22" t="s">
        <v>2484</v>
      </c>
      <c r="O1998" s="45"/>
      <c r="P1998" s="247" t="s">
        <v>2425</v>
      </c>
      <c r="Q1998" s="191"/>
      <c r="R1998" s="1"/>
      <c r="S1998" s="1" t="str">
        <f t="shared" si="285"/>
        <v>NOT EQUAL</v>
      </c>
      <c r="T1998" s="1" t="str">
        <f>IF(ISNA(VLOOKUP(P1998,'NEW XEQM.c'!D:D,1,0)),"--",VLOOKUP(P1998,'NEW XEQM.c'!D:G,3,0))</f>
        <v>--</v>
      </c>
      <c r="U1998" s="1" t="s">
        <v>2489</v>
      </c>
      <c r="W1998" t="e">
        <f t="shared" si="288"/>
        <v>#VALUE!</v>
      </c>
    </row>
    <row r="1999" spans="1:23">
      <c r="A1999" s="16">
        <f t="shared" si="286"/>
        <v>1999</v>
      </c>
      <c r="B1999" s="15">
        <f t="shared" si="287"/>
        <v>1955</v>
      </c>
      <c r="C1999" s="45" t="s">
        <v>3490</v>
      </c>
      <c r="D1999" s="45" t="s">
        <v>2426</v>
      </c>
      <c r="E1999" s="122" t="s">
        <v>474</v>
      </c>
      <c r="F1999" s="48" t="s">
        <v>5437</v>
      </c>
      <c r="G1999" s="51">
        <v>0</v>
      </c>
      <c r="H1999" s="51">
        <v>0</v>
      </c>
      <c r="I1999" s="196" t="s">
        <v>1</v>
      </c>
      <c r="J1999" s="46" t="s">
        <v>1276</v>
      </c>
      <c r="K1999" s="48" t="s">
        <v>3528</v>
      </c>
      <c r="L1999" s="49" t="s">
        <v>4263</v>
      </c>
      <c r="M1999" s="49" t="s">
        <v>4320</v>
      </c>
      <c r="N1999" s="22" t="s">
        <v>2484</v>
      </c>
      <c r="O1999" s="45"/>
      <c r="P1999" s="247" t="s">
        <v>2426</v>
      </c>
      <c r="Q1999" s="191"/>
      <c r="R1999" s="1"/>
      <c r="S1999" s="1" t="str">
        <f t="shared" si="285"/>
        <v>NOT EQUAL</v>
      </c>
      <c r="T1999" s="1" t="str">
        <f>IF(ISNA(VLOOKUP(P1999,'NEW XEQM.c'!D:D,1,0)),"--",VLOOKUP(P1999,'NEW XEQM.c'!D:G,3,0))</f>
        <v>--</v>
      </c>
      <c r="U1999" s="1" t="s">
        <v>2489</v>
      </c>
      <c r="W1999" t="e">
        <f t="shared" si="288"/>
        <v>#VALUE!</v>
      </c>
    </row>
    <row r="2000" spans="1:23">
      <c r="A2000" s="16">
        <f t="shared" si="286"/>
        <v>2000</v>
      </c>
      <c r="B2000" s="15">
        <f t="shared" si="287"/>
        <v>1956</v>
      </c>
      <c r="C2000" s="45" t="s">
        <v>3492</v>
      </c>
      <c r="D2000" s="45" t="s">
        <v>7</v>
      </c>
      <c r="E2000" s="48" t="s">
        <v>2423</v>
      </c>
      <c r="F2000" s="48" t="s">
        <v>2423</v>
      </c>
      <c r="G2000" s="51">
        <v>0</v>
      </c>
      <c r="H2000" s="51">
        <v>0</v>
      </c>
      <c r="I2000" s="196" t="s">
        <v>1</v>
      </c>
      <c r="J2000" s="46" t="s">
        <v>1275</v>
      </c>
      <c r="K2000" s="48" t="s">
        <v>3528</v>
      </c>
      <c r="L2000" s="49" t="s">
        <v>4263</v>
      </c>
      <c r="M2000" s="49" t="s">
        <v>4320</v>
      </c>
      <c r="N2000" s="22" t="s">
        <v>2484</v>
      </c>
      <c r="O2000" s="45"/>
      <c r="P2000" s="247" t="s">
        <v>2424</v>
      </c>
      <c r="Q2000" s="191"/>
      <c r="R2000" s="1"/>
      <c r="S2000" s="1" t="str">
        <f t="shared" si="285"/>
        <v/>
      </c>
      <c r="T2000" s="1" t="str">
        <f>IF(ISNA(VLOOKUP(P2000,'NEW XEQM.c'!D:D,1,0)),"--",VLOOKUP(P2000,'NEW XEQM.c'!D:G,3,0))</f>
        <v>--</v>
      </c>
      <c r="U2000" s="1" t="s">
        <v>2489</v>
      </c>
      <c r="W2000" t="e">
        <f t="shared" si="288"/>
        <v>#VALUE!</v>
      </c>
    </row>
    <row r="2001" spans="1:23">
      <c r="A2001" s="16">
        <f t="shared" si="286"/>
        <v>2001</v>
      </c>
      <c r="B2001" s="15">
        <f t="shared" si="287"/>
        <v>1957</v>
      </c>
      <c r="C2001" s="45" t="s">
        <v>5927</v>
      </c>
      <c r="D2001" s="45" t="s">
        <v>7</v>
      </c>
      <c r="E2001" s="124" t="s">
        <v>5928</v>
      </c>
      <c r="F2001" s="48" t="s">
        <v>5928</v>
      </c>
      <c r="G2001" s="51">
        <v>0</v>
      </c>
      <c r="H2001" s="51">
        <v>0</v>
      </c>
      <c r="I2001" s="196" t="s">
        <v>3</v>
      </c>
      <c r="J2001" s="46" t="s">
        <v>1275</v>
      </c>
      <c r="K2001" s="48" t="s">
        <v>3528</v>
      </c>
      <c r="L2001" s="49" t="s">
        <v>4263</v>
      </c>
      <c r="M2001" s="49" t="s">
        <v>4320</v>
      </c>
      <c r="N2001" s="22" t="s">
        <v>2484</v>
      </c>
      <c r="O2001" s="45"/>
      <c r="P2001" s="247" t="s">
        <v>5929</v>
      </c>
      <c r="Q2001" s="191"/>
      <c r="R2001" s="1"/>
      <c r="S2001" s="1" t="str">
        <f t="shared" si="285"/>
        <v/>
      </c>
      <c r="T2001" s="1" t="str">
        <f>IF(ISNA(VLOOKUP(P2001,'NEW XEQM.c'!D:D,1,0)),"--",VLOOKUP(P2001,'NEW XEQM.c'!D:G,3,0))</f>
        <v>--</v>
      </c>
      <c r="U2001" s="1" t="s">
        <v>2489</v>
      </c>
      <c r="W2001" t="e">
        <f t="shared" si="288"/>
        <v>#VALUE!</v>
      </c>
    </row>
    <row r="2002" spans="1:23">
      <c r="A2002" s="16">
        <f t="shared" si="286"/>
        <v>2002</v>
      </c>
      <c r="B2002" s="15">
        <f t="shared" si="287"/>
        <v>1958</v>
      </c>
      <c r="C2002" s="45" t="s">
        <v>3515</v>
      </c>
      <c r="D2002" s="45" t="s">
        <v>7</v>
      </c>
      <c r="E2002" s="139" t="s">
        <v>2438</v>
      </c>
      <c r="F2002" s="139" t="s">
        <v>438</v>
      </c>
      <c r="G2002" s="150">
        <v>0</v>
      </c>
      <c r="H2002" s="150">
        <v>0</v>
      </c>
      <c r="I2002" s="130" t="s">
        <v>1</v>
      </c>
      <c r="J2002" s="139" t="s">
        <v>1276</v>
      </c>
      <c r="K2002" s="146" t="s">
        <v>3528</v>
      </c>
      <c r="L2002" s="147" t="s">
        <v>4263</v>
      </c>
      <c r="M2002" s="147" t="s">
        <v>4320</v>
      </c>
      <c r="N2002" s="22" t="s">
        <v>2484</v>
      </c>
      <c r="O2002" s="22"/>
      <c r="P2002" s="246" t="s">
        <v>4675</v>
      </c>
      <c r="Q2002" s="191"/>
      <c r="R2002" s="1"/>
      <c r="S2002" s="1" t="str">
        <f t="shared" si="285"/>
        <v>NOT EQUAL</v>
      </c>
      <c r="T2002" s="1" t="str">
        <f>IF(ISNA(VLOOKUP(P2002,'NEW XEQM.c'!D:D,1,0)),"--",VLOOKUP(P2002,'NEW XEQM.c'!D:G,3,0))</f>
        <v>--</v>
      </c>
      <c r="U2002" s="1" t="s">
        <v>2075</v>
      </c>
      <c r="W2002" t="e">
        <f t="shared" si="288"/>
        <v>#VALUE!</v>
      </c>
    </row>
    <row r="2003" spans="1:23">
      <c r="A2003" s="16">
        <f t="shared" si="286"/>
        <v>2003</v>
      </c>
      <c r="B2003" s="15">
        <f t="shared" si="287"/>
        <v>1959</v>
      </c>
      <c r="C2003" s="45" t="s">
        <v>6087</v>
      </c>
      <c r="D2003" s="45" t="s">
        <v>5005</v>
      </c>
      <c r="E2003" s="48" t="s">
        <v>4994</v>
      </c>
      <c r="F2003" s="48" t="s">
        <v>4994</v>
      </c>
      <c r="G2003" s="51">
        <v>0</v>
      </c>
      <c r="H2003" s="51">
        <v>0</v>
      </c>
      <c r="I2003" s="196" t="s">
        <v>1</v>
      </c>
      <c r="J2003" s="46" t="s">
        <v>1276</v>
      </c>
      <c r="K2003" s="48" t="s">
        <v>3528</v>
      </c>
      <c r="L2003" s="49" t="s">
        <v>4263</v>
      </c>
      <c r="M2003" s="49" t="s">
        <v>4320</v>
      </c>
      <c r="N2003" s="22" t="s">
        <v>2484</v>
      </c>
      <c r="O2003" s="45"/>
      <c r="P2003" s="247" t="s">
        <v>5000</v>
      </c>
      <c r="Q2003" s="191"/>
      <c r="R2003" s="1"/>
      <c r="S2003" s="1" t="str">
        <f t="shared" si="285"/>
        <v/>
      </c>
      <c r="T2003" s="1" t="str">
        <f>IF(ISNA(VLOOKUP(P2003,'NEW XEQM.c'!D:D,1,0)),"--",VLOOKUP(P2003,'NEW XEQM.c'!D:G,3,0))</f>
        <v>--</v>
      </c>
      <c r="U2003" s="1" t="s">
        <v>2480</v>
      </c>
      <c r="W2003" t="e">
        <f t="shared" si="288"/>
        <v>#VALUE!</v>
      </c>
    </row>
    <row r="2004" spans="1:23">
      <c r="A2004" s="16">
        <f t="shared" si="286"/>
        <v>2004</v>
      </c>
      <c r="B2004" s="15">
        <f t="shared" si="287"/>
        <v>1960</v>
      </c>
      <c r="C2004" s="45" t="s">
        <v>6087</v>
      </c>
      <c r="D2004" s="45" t="s">
        <v>5001</v>
      </c>
      <c r="E2004" s="46" t="s">
        <v>4990</v>
      </c>
      <c r="F2004" s="46" t="s">
        <v>4990</v>
      </c>
      <c r="G2004" s="47">
        <v>0</v>
      </c>
      <c r="H2004" s="47">
        <v>0</v>
      </c>
      <c r="I2004" s="196" t="s">
        <v>1</v>
      </c>
      <c r="J2004" s="46" t="s">
        <v>1276</v>
      </c>
      <c r="K2004" s="48" t="s">
        <v>3528</v>
      </c>
      <c r="L2004" s="49" t="s">
        <v>4263</v>
      </c>
      <c r="M2004" s="49" t="s">
        <v>4320</v>
      </c>
      <c r="N2004" s="22" t="s">
        <v>2484</v>
      </c>
      <c r="O2004" s="45"/>
      <c r="P2004" s="247" t="s">
        <v>4998</v>
      </c>
      <c r="Q2004" s="191"/>
      <c r="R2004" s="1"/>
      <c r="S2004" s="1" t="str">
        <f t="shared" si="285"/>
        <v/>
      </c>
      <c r="T2004" s="1" t="str">
        <f>IF(ISNA(VLOOKUP(P2004,'NEW XEQM.c'!D:D,1,0)),"--",VLOOKUP(P2004,'NEW XEQM.c'!D:G,3,0))</f>
        <v>--</v>
      </c>
      <c r="U2004" s="1" t="s">
        <v>2480</v>
      </c>
      <c r="W2004" t="e">
        <f t="shared" si="288"/>
        <v>#VALUE!</v>
      </c>
    </row>
    <row r="2005" spans="1:23">
      <c r="A2005" s="16">
        <f t="shared" si="286"/>
        <v>2005</v>
      </c>
      <c r="B2005" s="15">
        <f t="shared" si="287"/>
        <v>1961</v>
      </c>
      <c r="C2005" s="45" t="s">
        <v>6087</v>
      </c>
      <c r="D2005" s="45" t="s">
        <v>5002</v>
      </c>
      <c r="E2005" s="46" t="s">
        <v>4991</v>
      </c>
      <c r="F2005" s="46" t="s">
        <v>4991</v>
      </c>
      <c r="G2005" s="47">
        <v>0</v>
      </c>
      <c r="H2005" s="47">
        <v>0</v>
      </c>
      <c r="I2005" s="196" t="s">
        <v>1</v>
      </c>
      <c r="J2005" s="46" t="s">
        <v>1276</v>
      </c>
      <c r="K2005" s="48" t="s">
        <v>3528</v>
      </c>
      <c r="L2005" s="49" t="s">
        <v>4263</v>
      </c>
      <c r="M2005" s="49" t="s">
        <v>4320</v>
      </c>
      <c r="N2005" s="22" t="s">
        <v>2484</v>
      </c>
      <c r="O2005" s="45"/>
      <c r="P2005" s="247" t="s">
        <v>5011</v>
      </c>
      <c r="Q2005" s="191"/>
      <c r="R2005" s="1"/>
      <c r="S2005" s="1" t="str">
        <f t="shared" si="285"/>
        <v/>
      </c>
      <c r="T2005" s="1" t="str">
        <f>IF(ISNA(VLOOKUP(P2005,'NEW XEQM.c'!D:D,1,0)),"--",VLOOKUP(P2005,'NEW XEQM.c'!D:G,3,0))</f>
        <v>--</v>
      </c>
      <c r="U2005" s="1" t="s">
        <v>2480</v>
      </c>
      <c r="W2005" t="e">
        <f t="shared" si="288"/>
        <v>#VALUE!</v>
      </c>
    </row>
    <row r="2006" spans="1:23">
      <c r="A2006" s="16">
        <f t="shared" si="286"/>
        <v>2006</v>
      </c>
      <c r="B2006" s="15">
        <f t="shared" si="287"/>
        <v>1962</v>
      </c>
      <c r="C2006" s="45" t="s">
        <v>6087</v>
      </c>
      <c r="D2006" s="45" t="s">
        <v>5003</v>
      </c>
      <c r="E2006" s="46" t="s">
        <v>4992</v>
      </c>
      <c r="F2006" s="46" t="s">
        <v>4992</v>
      </c>
      <c r="G2006" s="47">
        <v>0</v>
      </c>
      <c r="H2006" s="47">
        <v>0</v>
      </c>
      <c r="I2006" s="196" t="s">
        <v>1</v>
      </c>
      <c r="J2006" s="46" t="s">
        <v>1276</v>
      </c>
      <c r="K2006" s="48" t="s">
        <v>3528</v>
      </c>
      <c r="L2006" s="49" t="s">
        <v>4263</v>
      </c>
      <c r="M2006" s="49" t="s">
        <v>4320</v>
      </c>
      <c r="N2006" s="22" t="s">
        <v>2484</v>
      </c>
      <c r="O2006" s="45"/>
      <c r="P2006" s="247" t="s">
        <v>4999</v>
      </c>
      <c r="Q2006" s="191"/>
      <c r="R2006" s="1"/>
      <c r="S2006" s="1" t="str">
        <f t="shared" si="285"/>
        <v/>
      </c>
      <c r="T2006" s="1" t="str">
        <f>IF(ISNA(VLOOKUP(P2006,'NEW XEQM.c'!D:D,1,0)),"--",VLOOKUP(P2006,'NEW XEQM.c'!D:G,3,0))</f>
        <v>--</v>
      </c>
      <c r="U2006" s="1" t="s">
        <v>2480</v>
      </c>
      <c r="W2006" t="e">
        <f t="shared" si="288"/>
        <v>#VALUE!</v>
      </c>
    </row>
    <row r="2007" spans="1:23">
      <c r="A2007" s="16">
        <f t="shared" si="286"/>
        <v>2007</v>
      </c>
      <c r="B2007" s="15">
        <f t="shared" si="287"/>
        <v>1963</v>
      </c>
      <c r="C2007" s="45" t="s">
        <v>6087</v>
      </c>
      <c r="D2007" s="45" t="s">
        <v>5004</v>
      </c>
      <c r="E2007" s="46" t="s">
        <v>4993</v>
      </c>
      <c r="F2007" s="46" t="s">
        <v>4993</v>
      </c>
      <c r="G2007" s="47">
        <v>0</v>
      </c>
      <c r="H2007" s="47">
        <v>0</v>
      </c>
      <c r="I2007" s="196" t="s">
        <v>1</v>
      </c>
      <c r="J2007" s="46" t="s">
        <v>1276</v>
      </c>
      <c r="K2007" s="48" t="s">
        <v>3528</v>
      </c>
      <c r="L2007" s="49" t="s">
        <v>4263</v>
      </c>
      <c r="M2007" s="49" t="s">
        <v>4320</v>
      </c>
      <c r="N2007" s="22" t="s">
        <v>2484</v>
      </c>
      <c r="O2007" s="49"/>
      <c r="P2007" s="247" t="s">
        <v>5012</v>
      </c>
      <c r="Q2007" s="191"/>
      <c r="R2007" s="1"/>
      <c r="S2007" s="1" t="str">
        <f t="shared" si="285"/>
        <v/>
      </c>
      <c r="T2007" s="1" t="str">
        <f>IF(ISNA(VLOOKUP(P2007,'NEW XEQM.c'!D:D,1,0)),"--",VLOOKUP(P2007,'NEW XEQM.c'!D:G,3,0))</f>
        <v>--</v>
      </c>
      <c r="U2007" s="1" t="s">
        <v>2480</v>
      </c>
      <c r="W2007" t="e">
        <f t="shared" si="288"/>
        <v>#VALUE!</v>
      </c>
    </row>
    <row r="2008" spans="1:23">
      <c r="A2008" s="16">
        <f t="shared" si="286"/>
        <v>2008</v>
      </c>
      <c r="B2008" s="15">
        <f t="shared" si="287"/>
        <v>1964</v>
      </c>
      <c r="C2008" s="54" t="s">
        <v>3514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1275</v>
      </c>
      <c r="K2008" s="57" t="s">
        <v>3528</v>
      </c>
      <c r="L2008" s="11" t="s">
        <v>4263</v>
      </c>
      <c r="M2008" s="22" t="s">
        <v>4320</v>
      </c>
      <c r="N2008" s="22" t="s">
        <v>2075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85"/>
        <v/>
      </c>
      <c r="T2008" s="1" t="str">
        <f>IF(ISNA(VLOOKUP(P2008,'NEW XEQM.c'!D:D,1,0)),"--",VLOOKUP(P2008,'NEW XEQM.c'!D:G,3,0))</f>
        <v>--</v>
      </c>
      <c r="U2008" s="1" t="s">
        <v>2075</v>
      </c>
      <c r="W2008" t="e">
        <f t="shared" si="288"/>
        <v>#VALUE!</v>
      </c>
    </row>
    <row r="2009" spans="1:23">
      <c r="A2009" s="16">
        <f t="shared" si="286"/>
        <v>2009</v>
      </c>
      <c r="B2009" s="15">
        <f t="shared" si="287"/>
        <v>1965</v>
      </c>
      <c r="C2009" s="45" t="s">
        <v>3495</v>
      </c>
      <c r="D2009" s="45">
        <v>1</v>
      </c>
      <c r="E2009" s="46" t="s">
        <v>2358</v>
      </c>
      <c r="F2009" s="46" t="s">
        <v>2358</v>
      </c>
      <c r="G2009" s="47">
        <v>0</v>
      </c>
      <c r="H2009" s="47">
        <v>0</v>
      </c>
      <c r="I2009" s="196" t="s">
        <v>3</v>
      </c>
      <c r="J2009" s="46" t="s">
        <v>1275</v>
      </c>
      <c r="K2009" s="48" t="s">
        <v>3632</v>
      </c>
      <c r="L2009" s="49" t="s">
        <v>4263</v>
      </c>
      <c r="M2009" s="49" t="s">
        <v>4318</v>
      </c>
      <c r="N2009" s="22" t="s">
        <v>2484</v>
      </c>
      <c r="O2009" s="45" t="s">
        <v>2312</v>
      </c>
      <c r="P2009" s="247" t="s">
        <v>2359</v>
      </c>
      <c r="Q2009" s="191"/>
      <c r="R2009" s="1"/>
      <c r="S2009" s="1" t="str">
        <f t="shared" si="285"/>
        <v/>
      </c>
      <c r="T2009" s="1" t="str">
        <f>IF(ISNA(VLOOKUP(P2009,'NEW XEQM.c'!D:D,1,0)),"--",VLOOKUP(P2009,'NEW XEQM.c'!D:G,3,0))</f>
        <v>--</v>
      </c>
      <c r="U2009" s="1" t="s">
        <v>2450</v>
      </c>
      <c r="W2009" t="e">
        <f t="shared" si="288"/>
        <v>#VALUE!</v>
      </c>
    </row>
    <row r="2010" spans="1:23">
      <c r="A2010" s="16">
        <f t="shared" si="286"/>
        <v>2010</v>
      </c>
      <c r="B2010" s="15">
        <f t="shared" si="287"/>
        <v>1966</v>
      </c>
      <c r="C2010" s="45" t="s">
        <v>3495</v>
      </c>
      <c r="D2010" s="45">
        <v>2</v>
      </c>
      <c r="E2010" s="48" t="s">
        <v>2361</v>
      </c>
      <c r="F2010" s="48" t="s">
        <v>2361</v>
      </c>
      <c r="G2010" s="51">
        <v>0</v>
      </c>
      <c r="H2010" s="51">
        <v>0</v>
      </c>
      <c r="I2010" s="196" t="s">
        <v>3</v>
      </c>
      <c r="J2010" s="46" t="s">
        <v>1275</v>
      </c>
      <c r="K2010" s="48" t="s">
        <v>3632</v>
      </c>
      <c r="L2010" s="49" t="s">
        <v>4263</v>
      </c>
      <c r="M2010" s="49" t="s">
        <v>4318</v>
      </c>
      <c r="N2010" s="22" t="s">
        <v>2484</v>
      </c>
      <c r="O2010" s="49" t="s">
        <v>2312</v>
      </c>
      <c r="P2010" s="247" t="s">
        <v>2360</v>
      </c>
      <c r="Q2010" s="191"/>
      <c r="R2010" s="1"/>
      <c r="S2010" s="1" t="str">
        <f t="shared" si="285"/>
        <v/>
      </c>
      <c r="T2010" s="1" t="str">
        <f>IF(ISNA(VLOOKUP(P2010,'NEW XEQM.c'!D:D,1,0)),"--",VLOOKUP(P2010,'NEW XEQM.c'!D:G,3,0))</f>
        <v>--</v>
      </c>
      <c r="U2010" s="1" t="s">
        <v>2450</v>
      </c>
      <c r="W2010" t="e">
        <f t="shared" si="288"/>
        <v>#VALUE!</v>
      </c>
    </row>
    <row r="2011" spans="1:23">
      <c r="A2011" s="16">
        <f t="shared" si="286"/>
        <v>2011</v>
      </c>
      <c r="B2011" s="15">
        <f t="shared" si="287"/>
        <v>1967</v>
      </c>
      <c r="C2011" s="45" t="s">
        <v>3495</v>
      </c>
      <c r="D2011" s="45">
        <v>3</v>
      </c>
      <c r="E2011" s="48" t="s">
        <v>2378</v>
      </c>
      <c r="F2011" s="48" t="s">
        <v>2378</v>
      </c>
      <c r="G2011" s="51">
        <v>0</v>
      </c>
      <c r="H2011" s="51">
        <v>0</v>
      </c>
      <c r="I2011" s="196" t="s">
        <v>3</v>
      </c>
      <c r="J2011" s="46" t="s">
        <v>1275</v>
      </c>
      <c r="K2011" s="48" t="s">
        <v>3632</v>
      </c>
      <c r="L2011" s="49" t="s">
        <v>4263</v>
      </c>
      <c r="M2011" s="49" t="s">
        <v>4318</v>
      </c>
      <c r="N2011" s="22" t="s">
        <v>2484</v>
      </c>
      <c r="O2011" s="49" t="s">
        <v>2312</v>
      </c>
      <c r="P2011" s="247" t="s">
        <v>2362</v>
      </c>
      <c r="Q2011" s="191"/>
      <c r="R2011" s="1"/>
      <c r="S2011" s="1" t="str">
        <f t="shared" si="285"/>
        <v/>
      </c>
      <c r="T2011" s="1" t="str">
        <f>IF(ISNA(VLOOKUP(P2011,'NEW XEQM.c'!D:D,1,0)),"--",VLOOKUP(P2011,'NEW XEQM.c'!D:G,3,0))</f>
        <v>--</v>
      </c>
      <c r="U2011" s="1" t="s">
        <v>2450</v>
      </c>
      <c r="W2011" t="e">
        <f t="shared" si="288"/>
        <v>#VALUE!</v>
      </c>
    </row>
    <row r="2012" spans="1:23">
      <c r="A2012" s="16">
        <f t="shared" si="286"/>
        <v>2012</v>
      </c>
      <c r="B2012" s="15">
        <f t="shared" si="287"/>
        <v>1968</v>
      </c>
      <c r="C2012" s="45" t="s">
        <v>3495</v>
      </c>
      <c r="D2012" s="45">
        <v>4</v>
      </c>
      <c r="E2012" s="48" t="s">
        <v>2379</v>
      </c>
      <c r="F2012" s="48" t="s">
        <v>2379</v>
      </c>
      <c r="G2012" s="51">
        <v>0</v>
      </c>
      <c r="H2012" s="51">
        <v>0</v>
      </c>
      <c r="I2012" s="196" t="s">
        <v>3</v>
      </c>
      <c r="J2012" s="46" t="s">
        <v>1275</v>
      </c>
      <c r="K2012" s="48" t="s">
        <v>3632</v>
      </c>
      <c r="L2012" s="49" t="s">
        <v>4263</v>
      </c>
      <c r="M2012" s="49" t="s">
        <v>4318</v>
      </c>
      <c r="N2012" s="22" t="s">
        <v>2484</v>
      </c>
      <c r="O2012" s="49" t="s">
        <v>2312</v>
      </c>
      <c r="P2012" s="247" t="s">
        <v>2363</v>
      </c>
      <c r="Q2012" s="191"/>
      <c r="R2012" s="1"/>
      <c r="S2012" s="1" t="str">
        <f t="shared" si="285"/>
        <v/>
      </c>
      <c r="T2012" s="1" t="str">
        <f>IF(ISNA(VLOOKUP(P2012,'NEW XEQM.c'!D:D,1,0)),"--",VLOOKUP(P2012,'NEW XEQM.c'!D:G,3,0))</f>
        <v>--</v>
      </c>
      <c r="U2012" s="1" t="s">
        <v>2450</v>
      </c>
      <c r="W2012" t="e">
        <f t="shared" si="288"/>
        <v>#VALUE!</v>
      </c>
    </row>
    <row r="2013" spans="1:23">
      <c r="A2013" s="16">
        <f t="shared" si="286"/>
        <v>2013</v>
      </c>
      <c r="B2013" s="15">
        <f t="shared" si="287"/>
        <v>1969</v>
      </c>
      <c r="C2013" s="45" t="s">
        <v>3495</v>
      </c>
      <c r="D2013" s="45">
        <v>5</v>
      </c>
      <c r="E2013" s="48" t="s">
        <v>2380</v>
      </c>
      <c r="F2013" s="48" t="s">
        <v>2380</v>
      </c>
      <c r="G2013" s="51">
        <v>0</v>
      </c>
      <c r="H2013" s="51">
        <v>0</v>
      </c>
      <c r="I2013" s="196" t="s">
        <v>3</v>
      </c>
      <c r="J2013" s="46" t="s">
        <v>1275</v>
      </c>
      <c r="K2013" s="48" t="s">
        <v>3632</v>
      </c>
      <c r="L2013" s="49" t="s">
        <v>4263</v>
      </c>
      <c r="M2013" s="49" t="s">
        <v>4318</v>
      </c>
      <c r="N2013" s="22" t="s">
        <v>2484</v>
      </c>
      <c r="O2013" s="49" t="s">
        <v>2312</v>
      </c>
      <c r="P2013" s="247" t="s">
        <v>2364</v>
      </c>
      <c r="Q2013" s="191"/>
      <c r="R2013" s="1"/>
      <c r="S2013" s="1" t="str">
        <f t="shared" si="285"/>
        <v/>
      </c>
      <c r="T2013" s="1" t="str">
        <f>IF(ISNA(VLOOKUP(P2013,'NEW XEQM.c'!D:D,1,0)),"--",VLOOKUP(P2013,'NEW XEQM.c'!D:G,3,0))</f>
        <v>--</v>
      </c>
      <c r="U2013" s="1" t="s">
        <v>2450</v>
      </c>
      <c r="W2013" t="e">
        <f t="shared" si="288"/>
        <v>#VALUE!</v>
      </c>
    </row>
    <row r="2014" spans="1:23">
      <c r="A2014" s="16">
        <f t="shared" si="286"/>
        <v>2014</v>
      </c>
      <c r="B2014" s="15">
        <f t="shared" si="287"/>
        <v>1970</v>
      </c>
      <c r="C2014" s="45" t="s">
        <v>3495</v>
      </c>
      <c r="D2014" s="45">
        <v>6</v>
      </c>
      <c r="E2014" s="48" t="s">
        <v>2381</v>
      </c>
      <c r="F2014" s="48" t="s">
        <v>2381</v>
      </c>
      <c r="G2014" s="51">
        <v>0</v>
      </c>
      <c r="H2014" s="51">
        <v>0</v>
      </c>
      <c r="I2014" s="196" t="s">
        <v>3</v>
      </c>
      <c r="J2014" s="46" t="s">
        <v>1275</v>
      </c>
      <c r="K2014" s="48" t="s">
        <v>3632</v>
      </c>
      <c r="L2014" s="49" t="s">
        <v>4263</v>
      </c>
      <c r="M2014" s="49" t="s">
        <v>4318</v>
      </c>
      <c r="N2014" s="22" t="s">
        <v>2484</v>
      </c>
      <c r="O2014" s="49" t="s">
        <v>2312</v>
      </c>
      <c r="P2014" s="247" t="s">
        <v>2365</v>
      </c>
      <c r="Q2014" s="191"/>
      <c r="R2014" s="1"/>
      <c r="S2014" s="1" t="str">
        <f t="shared" si="285"/>
        <v/>
      </c>
      <c r="T2014" s="1" t="str">
        <f>IF(ISNA(VLOOKUP(P2014,'NEW XEQM.c'!D:D,1,0)),"--",VLOOKUP(P2014,'NEW XEQM.c'!D:G,3,0))</f>
        <v>--</v>
      </c>
      <c r="U2014" s="1" t="s">
        <v>2450</v>
      </c>
      <c r="W2014" t="e">
        <f t="shared" si="288"/>
        <v>#VALUE!</v>
      </c>
    </row>
    <row r="2015" spans="1:23">
      <c r="A2015" s="16">
        <f t="shared" si="286"/>
        <v>2015</v>
      </c>
      <c r="B2015" s="15">
        <f t="shared" si="287"/>
        <v>1971</v>
      </c>
      <c r="C2015" s="45" t="s">
        <v>3495</v>
      </c>
      <c r="D2015" s="45">
        <v>7</v>
      </c>
      <c r="E2015" s="48" t="s">
        <v>2382</v>
      </c>
      <c r="F2015" s="48" t="s">
        <v>2382</v>
      </c>
      <c r="G2015" s="51">
        <v>0</v>
      </c>
      <c r="H2015" s="51">
        <v>0</v>
      </c>
      <c r="I2015" s="196" t="s">
        <v>3</v>
      </c>
      <c r="J2015" s="46" t="s">
        <v>1275</v>
      </c>
      <c r="K2015" s="48" t="s">
        <v>3632</v>
      </c>
      <c r="L2015" s="49" t="s">
        <v>4263</v>
      </c>
      <c r="M2015" s="49" t="s">
        <v>4318</v>
      </c>
      <c r="N2015" s="22" t="s">
        <v>2484</v>
      </c>
      <c r="O2015" s="49" t="s">
        <v>2312</v>
      </c>
      <c r="P2015" s="247" t="s">
        <v>2366</v>
      </c>
      <c r="Q2015" s="191"/>
      <c r="R2015" s="1"/>
      <c r="S2015" s="1" t="str">
        <f t="shared" si="285"/>
        <v/>
      </c>
      <c r="T2015" s="1" t="str">
        <f>IF(ISNA(VLOOKUP(P2015,'NEW XEQM.c'!D:D,1,0)),"--",VLOOKUP(P2015,'NEW XEQM.c'!D:G,3,0))</f>
        <v>--</v>
      </c>
      <c r="U2015" s="1" t="s">
        <v>2450</v>
      </c>
      <c r="W2015" t="e">
        <f t="shared" si="288"/>
        <v>#VALUE!</v>
      </c>
    </row>
    <row r="2016" spans="1:23">
      <c r="A2016" s="16">
        <f t="shared" si="286"/>
        <v>2016</v>
      </c>
      <c r="B2016" s="15">
        <f t="shared" si="287"/>
        <v>1972</v>
      </c>
      <c r="C2016" s="45" t="s">
        <v>3495</v>
      </c>
      <c r="D2016" s="45">
        <v>8</v>
      </c>
      <c r="E2016" s="48" t="s">
        <v>2383</v>
      </c>
      <c r="F2016" s="48" t="s">
        <v>2383</v>
      </c>
      <c r="G2016" s="51">
        <v>0</v>
      </c>
      <c r="H2016" s="51">
        <v>0</v>
      </c>
      <c r="I2016" s="196" t="s">
        <v>3</v>
      </c>
      <c r="J2016" s="46" t="s">
        <v>1275</v>
      </c>
      <c r="K2016" s="48" t="s">
        <v>3632</v>
      </c>
      <c r="L2016" s="49" t="s">
        <v>4263</v>
      </c>
      <c r="M2016" s="49" t="s">
        <v>4318</v>
      </c>
      <c r="N2016" s="22" t="s">
        <v>2484</v>
      </c>
      <c r="O2016" s="49" t="s">
        <v>2312</v>
      </c>
      <c r="P2016" s="247" t="s">
        <v>2367</v>
      </c>
      <c r="Q2016" s="191"/>
      <c r="R2016" s="1"/>
      <c r="S2016" s="1" t="str">
        <f t="shared" si="285"/>
        <v/>
      </c>
      <c r="T2016" s="1" t="str">
        <f>IF(ISNA(VLOOKUP(P2016,'NEW XEQM.c'!D:D,1,0)),"--",VLOOKUP(P2016,'NEW XEQM.c'!D:G,3,0))</f>
        <v>--</v>
      </c>
      <c r="U2016" s="1" t="s">
        <v>2450</v>
      </c>
      <c r="W2016" t="e">
        <f t="shared" si="288"/>
        <v>#VALUE!</v>
      </c>
    </row>
    <row r="2017" spans="1:23">
      <c r="A2017" s="16">
        <f t="shared" si="286"/>
        <v>2017</v>
      </c>
      <c r="B2017" s="15">
        <f t="shared" si="287"/>
        <v>1973</v>
      </c>
      <c r="C2017" s="45" t="s">
        <v>3495</v>
      </c>
      <c r="D2017" s="45">
        <v>9</v>
      </c>
      <c r="E2017" s="48" t="s">
        <v>2384</v>
      </c>
      <c r="F2017" s="48" t="s">
        <v>2384</v>
      </c>
      <c r="G2017" s="51">
        <v>0</v>
      </c>
      <c r="H2017" s="51">
        <v>0</v>
      </c>
      <c r="I2017" s="196" t="s">
        <v>3</v>
      </c>
      <c r="J2017" s="46" t="s">
        <v>1275</v>
      </c>
      <c r="K2017" s="48" t="s">
        <v>3632</v>
      </c>
      <c r="L2017" s="49" t="s">
        <v>4263</v>
      </c>
      <c r="M2017" s="49" t="s">
        <v>4318</v>
      </c>
      <c r="N2017" s="22" t="s">
        <v>2484</v>
      </c>
      <c r="O2017" s="49" t="s">
        <v>2312</v>
      </c>
      <c r="P2017" s="247" t="s">
        <v>2368</v>
      </c>
      <c r="Q2017" s="191"/>
      <c r="R2017" s="1"/>
      <c r="S2017" s="1" t="str">
        <f t="shared" si="285"/>
        <v/>
      </c>
      <c r="T2017" s="1" t="str">
        <f>IF(ISNA(VLOOKUP(P2017,'NEW XEQM.c'!D:D,1,0)),"--",VLOOKUP(P2017,'NEW XEQM.c'!D:G,3,0))</f>
        <v>--</v>
      </c>
      <c r="U2017" s="1" t="s">
        <v>2450</v>
      </c>
      <c r="W2017" t="e">
        <f t="shared" si="288"/>
        <v>#VALUE!</v>
      </c>
    </row>
    <row r="2018" spans="1:23">
      <c r="A2018" s="16">
        <f t="shared" si="286"/>
        <v>2018</v>
      </c>
      <c r="B2018" s="15">
        <f t="shared" si="287"/>
        <v>1974</v>
      </c>
      <c r="C2018" s="45" t="s">
        <v>3495</v>
      </c>
      <c r="D2018" s="45">
        <v>10</v>
      </c>
      <c r="E2018" s="48" t="s">
        <v>2385</v>
      </c>
      <c r="F2018" s="48" t="s">
        <v>2385</v>
      </c>
      <c r="G2018" s="51">
        <v>0</v>
      </c>
      <c r="H2018" s="51">
        <v>0</v>
      </c>
      <c r="I2018" s="196" t="s">
        <v>3</v>
      </c>
      <c r="J2018" s="46" t="s">
        <v>1275</v>
      </c>
      <c r="K2018" s="48" t="s">
        <v>3632</v>
      </c>
      <c r="L2018" s="49" t="s">
        <v>4263</v>
      </c>
      <c r="M2018" s="49" t="s">
        <v>4318</v>
      </c>
      <c r="N2018" s="22" t="s">
        <v>2484</v>
      </c>
      <c r="O2018" s="49" t="s">
        <v>2312</v>
      </c>
      <c r="P2018" s="247" t="s">
        <v>2369</v>
      </c>
      <c r="Q2018" s="191"/>
      <c r="R2018" s="1"/>
      <c r="S2018" s="1" t="str">
        <f t="shared" si="285"/>
        <v/>
      </c>
      <c r="T2018" s="1" t="str">
        <f>IF(ISNA(VLOOKUP(P2018,'NEW XEQM.c'!D:D,1,0)),"--",VLOOKUP(P2018,'NEW XEQM.c'!D:G,3,0))</f>
        <v>--</v>
      </c>
      <c r="U2018" s="1" t="s">
        <v>2450</v>
      </c>
      <c r="W2018" t="e">
        <f t="shared" si="288"/>
        <v>#VALUE!</v>
      </c>
    </row>
    <row r="2019" spans="1:23">
      <c r="A2019" s="16">
        <f t="shared" si="286"/>
        <v>2019</v>
      </c>
      <c r="B2019" s="15">
        <f t="shared" si="287"/>
        <v>1975</v>
      </c>
      <c r="C2019" s="45" t="s">
        <v>3495</v>
      </c>
      <c r="D2019" s="45">
        <v>11</v>
      </c>
      <c r="E2019" s="48" t="s">
        <v>2386</v>
      </c>
      <c r="F2019" s="48" t="s">
        <v>2386</v>
      </c>
      <c r="G2019" s="51">
        <v>0</v>
      </c>
      <c r="H2019" s="51">
        <v>0</v>
      </c>
      <c r="I2019" s="196" t="s">
        <v>3</v>
      </c>
      <c r="J2019" s="46" t="s">
        <v>1275</v>
      </c>
      <c r="K2019" s="48" t="s">
        <v>3632</v>
      </c>
      <c r="L2019" s="49" t="s">
        <v>4263</v>
      </c>
      <c r="M2019" s="49" t="s">
        <v>4318</v>
      </c>
      <c r="N2019" s="22" t="s">
        <v>2484</v>
      </c>
      <c r="O2019" s="49" t="s">
        <v>2312</v>
      </c>
      <c r="P2019" s="247" t="s">
        <v>2370</v>
      </c>
      <c r="Q2019" s="191"/>
      <c r="R2019" s="1"/>
      <c r="S2019" s="1" t="str">
        <f t="shared" si="285"/>
        <v/>
      </c>
      <c r="T2019" s="1" t="str">
        <f>IF(ISNA(VLOOKUP(P2019,'NEW XEQM.c'!D:D,1,0)),"--",VLOOKUP(P2019,'NEW XEQM.c'!D:G,3,0))</f>
        <v>--</v>
      </c>
      <c r="U2019" s="1" t="s">
        <v>2450</v>
      </c>
      <c r="W2019" t="e">
        <f t="shared" si="288"/>
        <v>#VALUE!</v>
      </c>
    </row>
    <row r="2020" spans="1:23">
      <c r="A2020" s="16">
        <f t="shared" si="286"/>
        <v>2020</v>
      </c>
      <c r="B2020" s="15">
        <f t="shared" si="287"/>
        <v>1976</v>
      </c>
      <c r="C2020" s="45" t="s">
        <v>3495</v>
      </c>
      <c r="D2020" s="45">
        <v>12</v>
      </c>
      <c r="E2020" s="48" t="s">
        <v>2387</v>
      </c>
      <c r="F2020" s="48" t="s">
        <v>2387</v>
      </c>
      <c r="G2020" s="51">
        <v>0</v>
      </c>
      <c r="H2020" s="51">
        <v>0</v>
      </c>
      <c r="I2020" s="196" t="s">
        <v>3</v>
      </c>
      <c r="J2020" s="46" t="s">
        <v>1275</v>
      </c>
      <c r="K2020" s="48" t="s">
        <v>3632</v>
      </c>
      <c r="L2020" s="49" t="s">
        <v>4263</v>
      </c>
      <c r="M2020" s="49" t="s">
        <v>4318</v>
      </c>
      <c r="N2020" s="22" t="s">
        <v>2484</v>
      </c>
      <c r="O2020" s="49" t="s">
        <v>2312</v>
      </c>
      <c r="P2020" s="247" t="s">
        <v>2371</v>
      </c>
      <c r="Q2020" s="191"/>
      <c r="R2020" s="1"/>
      <c r="S2020" s="1" t="str">
        <f t="shared" si="285"/>
        <v/>
      </c>
      <c r="T2020" s="1" t="str">
        <f>IF(ISNA(VLOOKUP(P2020,'NEW XEQM.c'!D:D,1,0)),"--",VLOOKUP(P2020,'NEW XEQM.c'!D:G,3,0))</f>
        <v>--</v>
      </c>
      <c r="U2020" s="1" t="s">
        <v>2450</v>
      </c>
      <c r="W2020" t="e">
        <f t="shared" si="288"/>
        <v>#VALUE!</v>
      </c>
    </row>
    <row r="2021" spans="1:23">
      <c r="A2021" s="16">
        <f t="shared" si="286"/>
        <v>2021</v>
      </c>
      <c r="B2021" s="15">
        <f t="shared" si="287"/>
        <v>1977</v>
      </c>
      <c r="C2021" s="45" t="s">
        <v>3495</v>
      </c>
      <c r="D2021" s="45">
        <v>13</v>
      </c>
      <c r="E2021" s="48" t="s">
        <v>2388</v>
      </c>
      <c r="F2021" s="48" t="s">
        <v>2388</v>
      </c>
      <c r="G2021" s="51">
        <v>0</v>
      </c>
      <c r="H2021" s="51">
        <v>0</v>
      </c>
      <c r="I2021" s="196" t="s">
        <v>3</v>
      </c>
      <c r="J2021" s="46" t="s">
        <v>1275</v>
      </c>
      <c r="K2021" s="48" t="s">
        <v>3632</v>
      </c>
      <c r="L2021" s="49" t="s">
        <v>4263</v>
      </c>
      <c r="M2021" s="49" t="s">
        <v>4318</v>
      </c>
      <c r="N2021" s="22" t="s">
        <v>2484</v>
      </c>
      <c r="O2021" s="49" t="s">
        <v>2312</v>
      </c>
      <c r="P2021" s="247" t="s">
        <v>2372</v>
      </c>
      <c r="Q2021" s="191"/>
      <c r="R2021" s="1"/>
      <c r="S2021" s="1" t="str">
        <f t="shared" si="285"/>
        <v/>
      </c>
      <c r="T2021" s="1" t="str">
        <f>IF(ISNA(VLOOKUP(P2021,'NEW XEQM.c'!D:D,1,0)),"--",VLOOKUP(P2021,'NEW XEQM.c'!D:G,3,0))</f>
        <v>--</v>
      </c>
      <c r="U2021" s="1" t="s">
        <v>2450</v>
      </c>
      <c r="W2021" t="e">
        <f t="shared" si="288"/>
        <v>#VALUE!</v>
      </c>
    </row>
    <row r="2022" spans="1:23">
      <c r="A2022" s="16">
        <f t="shared" si="286"/>
        <v>2022</v>
      </c>
      <c r="B2022" s="15">
        <f t="shared" si="287"/>
        <v>1978</v>
      </c>
      <c r="C2022" s="45" t="s">
        <v>3495</v>
      </c>
      <c r="D2022" s="45">
        <v>14</v>
      </c>
      <c r="E2022" s="48" t="s">
        <v>2389</v>
      </c>
      <c r="F2022" s="48" t="s">
        <v>2389</v>
      </c>
      <c r="G2022" s="51">
        <v>0</v>
      </c>
      <c r="H2022" s="51">
        <v>0</v>
      </c>
      <c r="I2022" s="196" t="s">
        <v>3</v>
      </c>
      <c r="J2022" s="46" t="s">
        <v>1275</v>
      </c>
      <c r="K2022" s="48" t="s">
        <v>3632</v>
      </c>
      <c r="L2022" s="49" t="s">
        <v>4263</v>
      </c>
      <c r="M2022" s="49" t="s">
        <v>4318</v>
      </c>
      <c r="N2022" s="22" t="s">
        <v>2484</v>
      </c>
      <c r="O2022" s="49" t="s">
        <v>2312</v>
      </c>
      <c r="P2022" s="247" t="s">
        <v>2373</v>
      </c>
      <c r="Q2022" s="191"/>
      <c r="R2022" s="1"/>
      <c r="S2022" s="1" t="str">
        <f t="shared" si="285"/>
        <v/>
      </c>
      <c r="T2022" s="1" t="str">
        <f>IF(ISNA(VLOOKUP(P2022,'NEW XEQM.c'!D:D,1,0)),"--",VLOOKUP(P2022,'NEW XEQM.c'!D:G,3,0))</f>
        <v>--</v>
      </c>
      <c r="U2022" s="1" t="s">
        <v>2450</v>
      </c>
      <c r="W2022" t="e">
        <f t="shared" si="288"/>
        <v>#VALUE!</v>
      </c>
    </row>
    <row r="2023" spans="1:23">
      <c r="A2023" s="16">
        <f t="shared" si="286"/>
        <v>2023</v>
      </c>
      <c r="B2023" s="15">
        <f t="shared" si="287"/>
        <v>1979</v>
      </c>
      <c r="C2023" s="45" t="s">
        <v>3495</v>
      </c>
      <c r="D2023" s="45">
        <v>15</v>
      </c>
      <c r="E2023" s="48" t="s">
        <v>2390</v>
      </c>
      <c r="F2023" s="48" t="s">
        <v>2390</v>
      </c>
      <c r="G2023" s="51">
        <v>0</v>
      </c>
      <c r="H2023" s="51">
        <v>0</v>
      </c>
      <c r="I2023" s="196" t="s">
        <v>3</v>
      </c>
      <c r="J2023" s="46" t="s">
        <v>1275</v>
      </c>
      <c r="K2023" s="48" t="s">
        <v>3632</v>
      </c>
      <c r="L2023" s="49" t="s">
        <v>4263</v>
      </c>
      <c r="M2023" s="49" t="s">
        <v>4318</v>
      </c>
      <c r="N2023" s="22" t="s">
        <v>2484</v>
      </c>
      <c r="O2023" s="49" t="s">
        <v>2312</v>
      </c>
      <c r="P2023" s="247" t="s">
        <v>2374</v>
      </c>
      <c r="Q2023" s="191"/>
      <c r="R2023" s="1"/>
      <c r="S2023" s="1" t="str">
        <f t="shared" si="285"/>
        <v/>
      </c>
      <c r="T2023" s="1" t="str">
        <f>IF(ISNA(VLOOKUP(P2023,'NEW XEQM.c'!D:D,1,0)),"--",VLOOKUP(P2023,'NEW XEQM.c'!D:G,3,0))</f>
        <v>--</v>
      </c>
      <c r="U2023" s="1" t="s">
        <v>2450</v>
      </c>
      <c r="W2023" t="e">
        <f t="shared" si="288"/>
        <v>#VALUE!</v>
      </c>
    </row>
    <row r="2024" spans="1:23">
      <c r="A2024" s="16">
        <f t="shared" si="286"/>
        <v>2024</v>
      </c>
      <c r="B2024" s="15">
        <f t="shared" si="287"/>
        <v>1980</v>
      </c>
      <c r="C2024" s="45" t="s">
        <v>3495</v>
      </c>
      <c r="D2024" s="45">
        <v>16</v>
      </c>
      <c r="E2024" s="48" t="s">
        <v>2391</v>
      </c>
      <c r="F2024" s="48" t="s">
        <v>2391</v>
      </c>
      <c r="G2024" s="51">
        <v>0</v>
      </c>
      <c r="H2024" s="51">
        <v>0</v>
      </c>
      <c r="I2024" s="196" t="s">
        <v>3</v>
      </c>
      <c r="J2024" s="46" t="s">
        <v>1275</v>
      </c>
      <c r="K2024" s="48" t="s">
        <v>3632</v>
      </c>
      <c r="L2024" s="49" t="s">
        <v>4263</v>
      </c>
      <c r="M2024" s="49" t="s">
        <v>4318</v>
      </c>
      <c r="N2024" s="22" t="s">
        <v>2484</v>
      </c>
      <c r="O2024" s="49" t="s">
        <v>2312</v>
      </c>
      <c r="P2024" s="247" t="s">
        <v>2375</v>
      </c>
      <c r="Q2024" s="191"/>
      <c r="R2024" s="1"/>
      <c r="S2024" s="1" t="str">
        <f t="shared" si="285"/>
        <v/>
      </c>
      <c r="T2024" s="1" t="str">
        <f>IF(ISNA(VLOOKUP(P2024,'NEW XEQM.c'!D:D,1,0)),"--",VLOOKUP(P2024,'NEW XEQM.c'!D:G,3,0))</f>
        <v>--</v>
      </c>
      <c r="U2024" s="1" t="s">
        <v>2450</v>
      </c>
      <c r="W2024" t="e">
        <f t="shared" si="288"/>
        <v>#VALUE!</v>
      </c>
    </row>
    <row r="2025" spans="1:23">
      <c r="A2025" s="16">
        <f t="shared" si="286"/>
        <v>2025</v>
      </c>
      <c r="B2025" s="15">
        <f t="shared" si="287"/>
        <v>1981</v>
      </c>
      <c r="C2025" s="45" t="s">
        <v>3495</v>
      </c>
      <c r="D2025" s="45">
        <v>17</v>
      </c>
      <c r="E2025" s="48" t="s">
        <v>2392</v>
      </c>
      <c r="F2025" s="48" t="s">
        <v>2392</v>
      </c>
      <c r="G2025" s="51">
        <v>0</v>
      </c>
      <c r="H2025" s="51">
        <v>0</v>
      </c>
      <c r="I2025" s="196" t="s">
        <v>3</v>
      </c>
      <c r="J2025" s="46" t="s">
        <v>1275</v>
      </c>
      <c r="K2025" s="48" t="s">
        <v>3632</v>
      </c>
      <c r="L2025" s="49" t="s">
        <v>4263</v>
      </c>
      <c r="M2025" s="49" t="s">
        <v>4318</v>
      </c>
      <c r="N2025" s="22" t="s">
        <v>2484</v>
      </c>
      <c r="O2025" s="49" t="s">
        <v>2312</v>
      </c>
      <c r="P2025" s="247" t="s">
        <v>2376</v>
      </c>
      <c r="Q2025" s="191"/>
      <c r="R2025" s="1"/>
      <c r="S2025" s="1" t="str">
        <f t="shared" si="285"/>
        <v/>
      </c>
      <c r="T2025" s="1" t="str">
        <f>IF(ISNA(VLOOKUP(P2025,'NEW XEQM.c'!D:D,1,0)),"--",VLOOKUP(P2025,'NEW XEQM.c'!D:G,3,0))</f>
        <v>--</v>
      </c>
      <c r="U2025" s="1" t="s">
        <v>2450</v>
      </c>
      <c r="W2025" t="e">
        <f t="shared" si="288"/>
        <v>#VALUE!</v>
      </c>
    </row>
    <row r="2026" spans="1:23">
      <c r="A2026" s="16">
        <f t="shared" si="286"/>
        <v>2026</v>
      </c>
      <c r="B2026" s="15">
        <f t="shared" si="287"/>
        <v>1982</v>
      </c>
      <c r="C2026" s="45" t="s">
        <v>3495</v>
      </c>
      <c r="D2026" s="45">
        <v>18</v>
      </c>
      <c r="E2026" s="48" t="s">
        <v>2393</v>
      </c>
      <c r="F2026" s="48" t="s">
        <v>2393</v>
      </c>
      <c r="G2026" s="51">
        <v>0</v>
      </c>
      <c r="H2026" s="51">
        <v>0</v>
      </c>
      <c r="I2026" s="196" t="s">
        <v>3</v>
      </c>
      <c r="J2026" s="46" t="s">
        <v>1275</v>
      </c>
      <c r="K2026" s="48" t="s">
        <v>3632</v>
      </c>
      <c r="L2026" s="49" t="s">
        <v>4263</v>
      </c>
      <c r="M2026" s="49" t="s">
        <v>4318</v>
      </c>
      <c r="N2026" s="22" t="s">
        <v>2484</v>
      </c>
      <c r="O2026" s="49" t="s">
        <v>2312</v>
      </c>
      <c r="P2026" s="247" t="s">
        <v>2377</v>
      </c>
      <c r="Q2026" s="191"/>
      <c r="R2026" s="1"/>
      <c r="S2026" s="1" t="str">
        <f t="shared" si="285"/>
        <v/>
      </c>
      <c r="T2026" s="1" t="str">
        <f>IF(ISNA(VLOOKUP(P2026,'NEW XEQM.c'!D:D,1,0)),"--",VLOOKUP(P2026,'NEW XEQM.c'!D:G,3,0))</f>
        <v>--</v>
      </c>
      <c r="U2026" s="1" t="s">
        <v>2450</v>
      </c>
      <c r="W2026" t="e">
        <f t="shared" si="288"/>
        <v>#VALUE!</v>
      </c>
    </row>
    <row r="2027" spans="1:23">
      <c r="A2027" s="16">
        <f t="shared" si="286"/>
        <v>2027</v>
      </c>
      <c r="B2027" s="15">
        <f t="shared" si="287"/>
        <v>1983</v>
      </c>
      <c r="C2027" s="45" t="s">
        <v>3496</v>
      </c>
      <c r="D2027" s="45" t="s">
        <v>11</v>
      </c>
      <c r="E2027" s="193" t="s">
        <v>2414</v>
      </c>
      <c r="F2027" s="48" t="s">
        <v>2414</v>
      </c>
      <c r="G2027" s="51">
        <v>1</v>
      </c>
      <c r="H2027" s="51">
        <v>18</v>
      </c>
      <c r="I2027" s="196" t="s">
        <v>1</v>
      </c>
      <c r="J2027" s="46" t="s">
        <v>1275</v>
      </c>
      <c r="K2027" s="48" t="s">
        <v>3528</v>
      </c>
      <c r="L2027" s="49" t="s">
        <v>4263</v>
      </c>
      <c r="M2027" s="49" t="s">
        <v>4320</v>
      </c>
      <c r="N2027" s="22" t="s">
        <v>2484</v>
      </c>
      <c r="O2027" s="49"/>
      <c r="P2027" s="247" t="s">
        <v>2412</v>
      </c>
      <c r="Q2027" s="191"/>
      <c r="R2027" s="1"/>
      <c r="S2027" s="1" t="str">
        <f t="shared" si="285"/>
        <v/>
      </c>
      <c r="T2027" s="1" t="str">
        <f>IF(ISNA(VLOOKUP(P2027,'NEW XEQM.c'!D:D,1,0)),"--",VLOOKUP(P2027,'NEW XEQM.c'!D:G,3,0))</f>
        <v>--</v>
      </c>
      <c r="U2027" s="1" t="s">
        <v>2450</v>
      </c>
      <c r="W2027" t="e">
        <f t="shared" si="288"/>
        <v>#VALUE!</v>
      </c>
    </row>
    <row r="2028" spans="1:23">
      <c r="A2028" s="16">
        <f t="shared" si="286"/>
        <v>2028</v>
      </c>
      <c r="B2028" s="15">
        <f t="shared" si="287"/>
        <v>1984</v>
      </c>
      <c r="C2028" s="45" t="s">
        <v>3497</v>
      </c>
      <c r="D2028" s="45" t="s">
        <v>11</v>
      </c>
      <c r="E2028" s="193" t="s">
        <v>2415</v>
      </c>
      <c r="F2028" s="48" t="s">
        <v>2415</v>
      </c>
      <c r="G2028" s="51">
        <v>1</v>
      </c>
      <c r="H2028" s="51">
        <v>18</v>
      </c>
      <c r="I2028" s="196" t="s">
        <v>1</v>
      </c>
      <c r="J2028" s="46" t="s">
        <v>1275</v>
      </c>
      <c r="K2028" s="48" t="s">
        <v>3632</v>
      </c>
      <c r="L2028" s="49" t="s">
        <v>4263</v>
      </c>
      <c r="M2028" s="49" t="s">
        <v>4320</v>
      </c>
      <c r="N2028" s="22" t="s">
        <v>2484</v>
      </c>
      <c r="O2028" s="45"/>
      <c r="P2028" s="247" t="s">
        <v>2413</v>
      </c>
      <c r="Q2028" s="191"/>
      <c r="R2028" s="1"/>
      <c r="S2028" s="1" t="str">
        <f t="shared" si="285"/>
        <v/>
      </c>
      <c r="T2028" s="1" t="str">
        <f>IF(ISNA(VLOOKUP(P2028,'NEW XEQM.c'!D:D,1,0)),"--",VLOOKUP(P2028,'NEW XEQM.c'!D:G,3,0))</f>
        <v>--</v>
      </c>
      <c r="U2028" s="1" t="s">
        <v>2450</v>
      </c>
      <c r="W2028" t="e">
        <f t="shared" si="288"/>
        <v>#VALUE!</v>
      </c>
    </row>
    <row r="2029" spans="1:23">
      <c r="A2029" s="16">
        <f t="shared" si="286"/>
        <v>2029</v>
      </c>
      <c r="B2029" s="15">
        <f t="shared" si="287"/>
        <v>1985</v>
      </c>
      <c r="C2029" s="45" t="s">
        <v>4659</v>
      </c>
      <c r="D2029" s="45" t="s">
        <v>4654</v>
      </c>
      <c r="E2029" s="7" t="s">
        <v>4655</v>
      </c>
      <c r="F2029" s="7" t="s">
        <v>4655</v>
      </c>
      <c r="G2029" s="60">
        <v>0</v>
      </c>
      <c r="H2029" s="60">
        <v>0</v>
      </c>
      <c r="I2029" s="196" t="s">
        <v>3</v>
      </c>
      <c r="J2029" s="7" t="s">
        <v>1276</v>
      </c>
      <c r="K2029" s="6" t="s">
        <v>3528</v>
      </c>
      <c r="L2029" s="132" t="s">
        <v>4263</v>
      </c>
      <c r="M2029" s="49" t="s">
        <v>4320</v>
      </c>
      <c r="N2029" s="22" t="s">
        <v>5133</v>
      </c>
      <c r="O2029" s="45"/>
      <c r="P2029" s="246" t="s">
        <v>4656</v>
      </c>
      <c r="Q2029" s="191"/>
      <c r="R2029" s="1"/>
      <c r="S2029" s="1" t="str">
        <f t="shared" si="285"/>
        <v/>
      </c>
      <c r="T2029" s="1" t="str">
        <f>IF(ISNA(VLOOKUP(P2029,'NEW XEQM.c'!D:D,1,0)),"--",VLOOKUP(P2029,'NEW XEQM.c'!D:G,3,0))</f>
        <v>--</v>
      </c>
      <c r="U2029" s="1" t="s">
        <v>2451</v>
      </c>
      <c r="W2029" t="e">
        <f t="shared" si="288"/>
        <v>#VALUE!</v>
      </c>
    </row>
    <row r="2030" spans="1:23">
      <c r="A2030" s="16">
        <f t="shared" si="286"/>
        <v>2030</v>
      </c>
      <c r="B2030" s="15">
        <f t="shared" si="287"/>
        <v>1986</v>
      </c>
      <c r="C2030" s="45" t="s">
        <v>4659</v>
      </c>
      <c r="D2030" s="45" t="s">
        <v>4660</v>
      </c>
      <c r="E2030" s="48" t="s">
        <v>4664</v>
      </c>
      <c r="F2030" s="48" t="s">
        <v>4664</v>
      </c>
      <c r="G2030" s="51">
        <v>0</v>
      </c>
      <c r="H2030" s="51">
        <v>0</v>
      </c>
      <c r="I2030" s="196" t="s">
        <v>1</v>
      </c>
      <c r="J2030" s="7" t="s">
        <v>1276</v>
      </c>
      <c r="K2030" s="6" t="s">
        <v>3528</v>
      </c>
      <c r="L2030" s="132" t="s">
        <v>4263</v>
      </c>
      <c r="M2030" s="49" t="s">
        <v>4318</v>
      </c>
      <c r="N2030" s="22" t="s">
        <v>2484</v>
      </c>
      <c r="O2030" s="49"/>
      <c r="P2030" s="247" t="s">
        <v>4657</v>
      </c>
      <c r="Q2030" s="191"/>
      <c r="R2030" s="1"/>
      <c r="S2030" s="1" t="str">
        <f t="shared" si="285"/>
        <v/>
      </c>
      <c r="T2030" s="1" t="str">
        <f>IF(ISNA(VLOOKUP(P2030,'NEW XEQM.c'!D:D,1,0)),"--",VLOOKUP(P2030,'NEW XEQM.c'!D:G,3,0))</f>
        <v>--</v>
      </c>
      <c r="U2030" s="1" t="s">
        <v>2492</v>
      </c>
      <c r="W2030" t="e">
        <f t="shared" si="288"/>
        <v>#VALUE!</v>
      </c>
    </row>
    <row r="2031" spans="1:23">
      <c r="A2031" s="16">
        <f t="shared" si="286"/>
        <v>2031</v>
      </c>
      <c r="B2031" s="15">
        <f t="shared" si="287"/>
        <v>1987</v>
      </c>
      <c r="C2031" s="45" t="s">
        <v>4659</v>
      </c>
      <c r="D2031" s="45" t="s">
        <v>4661</v>
      </c>
      <c r="E2031" s="48" t="s">
        <v>4665</v>
      </c>
      <c r="F2031" s="48" t="s">
        <v>4665</v>
      </c>
      <c r="G2031" s="51">
        <v>0</v>
      </c>
      <c r="H2031" s="51">
        <v>0</v>
      </c>
      <c r="I2031" s="196" t="s">
        <v>1</v>
      </c>
      <c r="J2031" s="7" t="s">
        <v>1276</v>
      </c>
      <c r="K2031" s="6" t="s">
        <v>3528</v>
      </c>
      <c r="L2031" s="132" t="s">
        <v>4263</v>
      </c>
      <c r="M2031" s="49" t="s">
        <v>4318</v>
      </c>
      <c r="N2031" s="22" t="s">
        <v>2484</v>
      </c>
      <c r="O2031" s="49"/>
      <c r="P2031" s="247" t="s">
        <v>4658</v>
      </c>
      <c r="Q2031" s="191"/>
      <c r="R2031" s="1"/>
      <c r="S2031" s="1" t="str">
        <f t="shared" ref="S2031:S2094" si="294">IF(E2031=F2031,"","NOT EQUAL")</f>
        <v/>
      </c>
      <c r="T2031" s="1" t="str">
        <f>IF(ISNA(VLOOKUP(P2031,'NEW XEQM.c'!D:D,1,0)),"--",VLOOKUP(P2031,'NEW XEQM.c'!D:G,3,0))</f>
        <v>--</v>
      </c>
      <c r="U2031" s="1" t="s">
        <v>2492</v>
      </c>
      <c r="W2031" t="e">
        <f t="shared" si="288"/>
        <v>#VALUE!</v>
      </c>
    </row>
    <row r="2032" spans="1:23">
      <c r="A2032" s="16">
        <f t="shared" si="286"/>
        <v>2032</v>
      </c>
      <c r="B2032" s="15">
        <f t="shared" si="287"/>
        <v>1988</v>
      </c>
      <c r="C2032" s="45" t="s">
        <v>4659</v>
      </c>
      <c r="D2032" s="45" t="s">
        <v>4662</v>
      </c>
      <c r="E2032" s="48" t="s">
        <v>4666</v>
      </c>
      <c r="F2032" s="48" t="s">
        <v>4666</v>
      </c>
      <c r="G2032" s="51">
        <v>0</v>
      </c>
      <c r="H2032" s="51">
        <v>0</v>
      </c>
      <c r="I2032" s="196" t="s">
        <v>1</v>
      </c>
      <c r="J2032" s="7" t="s">
        <v>1276</v>
      </c>
      <c r="K2032" s="6" t="s">
        <v>3528</v>
      </c>
      <c r="L2032" s="132" t="s">
        <v>4263</v>
      </c>
      <c r="M2032" s="49" t="s">
        <v>4318</v>
      </c>
      <c r="N2032" s="22" t="s">
        <v>2484</v>
      </c>
      <c r="O2032" s="49"/>
      <c r="P2032" s="247" t="s">
        <v>4663</v>
      </c>
      <c r="Q2032" s="191"/>
      <c r="R2032" s="1"/>
      <c r="S2032" s="1" t="str">
        <f t="shared" si="294"/>
        <v/>
      </c>
      <c r="T2032" s="1" t="str">
        <f>IF(ISNA(VLOOKUP(P2032,'NEW XEQM.c'!D:D,1,0)),"--",VLOOKUP(P2032,'NEW XEQM.c'!D:G,3,0))</f>
        <v>--</v>
      </c>
      <c r="U2032" s="1" t="s">
        <v>2492</v>
      </c>
      <c r="W2032" t="e">
        <f t="shared" si="288"/>
        <v>#VALUE!</v>
      </c>
    </row>
    <row r="2033" spans="1:23">
      <c r="A2033" s="16">
        <f t="shared" si="286"/>
        <v>2033</v>
      </c>
      <c r="B2033" s="15">
        <f t="shared" si="287"/>
        <v>1989</v>
      </c>
      <c r="C2033" s="45" t="s">
        <v>3498</v>
      </c>
      <c r="D2033" s="45">
        <v>6</v>
      </c>
      <c r="E2033" s="48" t="s">
        <v>2495</v>
      </c>
      <c r="F2033" s="48" t="s">
        <v>2495</v>
      </c>
      <c r="G2033" s="51">
        <v>0</v>
      </c>
      <c r="H2033" s="51">
        <v>0</v>
      </c>
      <c r="I2033" s="196" t="s">
        <v>1</v>
      </c>
      <c r="J2033" s="46" t="s">
        <v>1275</v>
      </c>
      <c r="K2033" s="48" t="s">
        <v>3632</v>
      </c>
      <c r="L2033" s="49" t="s">
        <v>4263</v>
      </c>
      <c r="M2033" s="49" t="s">
        <v>4318</v>
      </c>
      <c r="N2033" s="22" t="s">
        <v>2484</v>
      </c>
      <c r="O2033" s="49" t="s">
        <v>2491</v>
      </c>
      <c r="P2033" s="247" t="s">
        <v>2509</v>
      </c>
      <c r="Q2033" s="191"/>
      <c r="R2033" s="1"/>
      <c r="S2033" s="1" t="str">
        <f t="shared" si="294"/>
        <v/>
      </c>
      <c r="T2033" s="1" t="str">
        <f>IF(ISNA(VLOOKUP(P2033,'NEW XEQM.c'!D:D,1,0)),"--",VLOOKUP(P2033,'NEW XEQM.c'!D:G,3,0))</f>
        <v>--</v>
      </c>
      <c r="U2033" s="1" t="s">
        <v>2492</v>
      </c>
      <c r="W2033" t="e">
        <f t="shared" si="288"/>
        <v>#VALUE!</v>
      </c>
    </row>
    <row r="2034" spans="1:23">
      <c r="A2034" s="16">
        <f t="shared" si="286"/>
        <v>2034</v>
      </c>
      <c r="B2034" s="15">
        <f t="shared" si="287"/>
        <v>1990</v>
      </c>
      <c r="C2034" s="45" t="s">
        <v>3498</v>
      </c>
      <c r="D2034" s="45">
        <v>8</v>
      </c>
      <c r="E2034" s="48" t="s">
        <v>2496</v>
      </c>
      <c r="F2034" s="48" t="s">
        <v>2496</v>
      </c>
      <c r="G2034" s="51">
        <v>0</v>
      </c>
      <c r="H2034" s="51">
        <v>0</v>
      </c>
      <c r="I2034" s="196" t="s">
        <v>1</v>
      </c>
      <c r="J2034" s="46" t="s">
        <v>1275</v>
      </c>
      <c r="K2034" s="48" t="s">
        <v>3632</v>
      </c>
      <c r="L2034" s="49" t="s">
        <v>4263</v>
      </c>
      <c r="M2034" s="49" t="s">
        <v>4318</v>
      </c>
      <c r="N2034" s="22" t="s">
        <v>2484</v>
      </c>
      <c r="O2034" s="49" t="s">
        <v>2491</v>
      </c>
      <c r="P2034" s="247" t="s">
        <v>2510</v>
      </c>
      <c r="Q2034" s="191"/>
      <c r="R2034" s="1"/>
      <c r="S2034" s="1" t="str">
        <f t="shared" si="294"/>
        <v/>
      </c>
      <c r="T2034" s="1" t="str">
        <f>IF(ISNA(VLOOKUP(P2034,'NEW XEQM.c'!D:D,1,0)),"--",VLOOKUP(P2034,'NEW XEQM.c'!D:G,3,0))</f>
        <v>--</v>
      </c>
      <c r="U2034" s="1" t="s">
        <v>2492</v>
      </c>
      <c r="W2034" t="e">
        <f t="shared" si="288"/>
        <v>#VALUE!</v>
      </c>
    </row>
    <row r="2035" spans="1:23">
      <c r="A2035" s="16">
        <f t="shared" si="286"/>
        <v>2035</v>
      </c>
      <c r="B2035" s="15">
        <f t="shared" si="287"/>
        <v>1991</v>
      </c>
      <c r="C2035" s="45" t="s">
        <v>3498</v>
      </c>
      <c r="D2035" s="45">
        <v>16</v>
      </c>
      <c r="E2035" s="48" t="s">
        <v>2497</v>
      </c>
      <c r="F2035" s="48" t="s">
        <v>2497</v>
      </c>
      <c r="G2035" s="51">
        <v>0</v>
      </c>
      <c r="H2035" s="51">
        <v>0</v>
      </c>
      <c r="I2035" s="196" t="s">
        <v>1</v>
      </c>
      <c r="J2035" s="46" t="s">
        <v>1275</v>
      </c>
      <c r="K2035" s="48" t="s">
        <v>3632</v>
      </c>
      <c r="L2035" s="49" t="s">
        <v>4263</v>
      </c>
      <c r="M2035" s="49" t="s">
        <v>4318</v>
      </c>
      <c r="N2035" s="22" t="s">
        <v>2484</v>
      </c>
      <c r="O2035" s="49" t="s">
        <v>2491</v>
      </c>
      <c r="P2035" s="247" t="s">
        <v>2511</v>
      </c>
      <c r="Q2035" s="191"/>
      <c r="R2035" s="1"/>
      <c r="S2035" s="1" t="str">
        <f t="shared" si="294"/>
        <v/>
      </c>
      <c r="T2035" s="1" t="str">
        <f>IF(ISNA(VLOOKUP(P2035,'NEW XEQM.c'!D:D,1,0)),"--",VLOOKUP(P2035,'NEW XEQM.c'!D:G,3,0))</f>
        <v>--</v>
      </c>
      <c r="U2035" s="1" t="s">
        <v>2492</v>
      </c>
      <c r="W2035" t="e">
        <f t="shared" si="288"/>
        <v>#VALUE!</v>
      </c>
    </row>
    <row r="2036" spans="1:23">
      <c r="A2036" s="16">
        <f t="shared" si="286"/>
        <v>2036</v>
      </c>
      <c r="B2036" s="15">
        <f t="shared" si="287"/>
        <v>1992</v>
      </c>
      <c r="C2036" s="45" t="s">
        <v>3498</v>
      </c>
      <c r="D2036" s="45">
        <v>32</v>
      </c>
      <c r="E2036" s="48" t="s">
        <v>2498</v>
      </c>
      <c r="F2036" s="48" t="s">
        <v>2498</v>
      </c>
      <c r="G2036" s="51">
        <v>0</v>
      </c>
      <c r="H2036" s="51">
        <v>0</v>
      </c>
      <c r="I2036" s="196" t="s">
        <v>1</v>
      </c>
      <c r="J2036" s="46" t="s">
        <v>1275</v>
      </c>
      <c r="K2036" s="48" t="s">
        <v>3632</v>
      </c>
      <c r="L2036" s="49" t="s">
        <v>4263</v>
      </c>
      <c r="M2036" s="49" t="s">
        <v>4318</v>
      </c>
      <c r="N2036" s="22" t="s">
        <v>2484</v>
      </c>
      <c r="O2036" s="49" t="s">
        <v>2491</v>
      </c>
      <c r="P2036" s="247" t="s">
        <v>2512</v>
      </c>
      <c r="Q2036" s="191"/>
      <c r="R2036" s="1"/>
      <c r="S2036" s="1" t="str">
        <f t="shared" si="294"/>
        <v/>
      </c>
      <c r="T2036" s="1" t="str">
        <f>IF(ISNA(VLOOKUP(P2036,'NEW XEQM.c'!D:D,1,0)),"--",VLOOKUP(P2036,'NEW XEQM.c'!D:G,3,0))</f>
        <v>--</v>
      </c>
      <c r="U2036" s="1" t="s">
        <v>2492</v>
      </c>
      <c r="W2036" t="e">
        <f t="shared" si="288"/>
        <v>#VALUE!</v>
      </c>
    </row>
    <row r="2037" spans="1:23">
      <c r="A2037" s="16">
        <f t="shared" si="286"/>
        <v>2037</v>
      </c>
      <c r="B2037" s="15">
        <f t="shared" si="287"/>
        <v>1993</v>
      </c>
      <c r="C2037" s="45" t="s">
        <v>3498</v>
      </c>
      <c r="D2037" s="45">
        <v>64</v>
      </c>
      <c r="E2037" s="48" t="s">
        <v>2499</v>
      </c>
      <c r="F2037" s="48" t="s">
        <v>2499</v>
      </c>
      <c r="G2037" s="51">
        <v>0</v>
      </c>
      <c r="H2037" s="51">
        <v>0</v>
      </c>
      <c r="I2037" s="196" t="s">
        <v>1</v>
      </c>
      <c r="J2037" s="46" t="s">
        <v>1275</v>
      </c>
      <c r="K2037" s="48" t="s">
        <v>3632</v>
      </c>
      <c r="L2037" s="49" t="s">
        <v>4263</v>
      </c>
      <c r="M2037" s="49" t="s">
        <v>4318</v>
      </c>
      <c r="N2037" s="22" t="s">
        <v>2484</v>
      </c>
      <c r="O2037" s="49" t="s">
        <v>2491</v>
      </c>
      <c r="P2037" s="247" t="s">
        <v>2513</v>
      </c>
      <c r="Q2037" s="191"/>
      <c r="R2037" s="1"/>
      <c r="S2037" s="1" t="str">
        <f t="shared" si="294"/>
        <v/>
      </c>
      <c r="T2037" s="1" t="str">
        <f>IF(ISNA(VLOOKUP(P2037,'NEW XEQM.c'!D:D,1,0)),"--",VLOOKUP(P2037,'NEW XEQM.c'!D:G,3,0))</f>
        <v>--</v>
      </c>
      <c r="U2037" s="1" t="s">
        <v>2492</v>
      </c>
      <c r="W2037" t="e">
        <f t="shared" si="288"/>
        <v>#VALUE!</v>
      </c>
    </row>
    <row r="2038" spans="1:23">
      <c r="A2038" s="16">
        <f t="shared" si="286"/>
        <v>2038</v>
      </c>
      <c r="B2038" s="15">
        <f t="shared" si="287"/>
        <v>1994</v>
      </c>
      <c r="C2038" s="45" t="s">
        <v>3499</v>
      </c>
      <c r="D2038" s="45">
        <v>6</v>
      </c>
      <c r="E2038" s="48" t="s">
        <v>2500</v>
      </c>
      <c r="F2038" s="48" t="s">
        <v>2500</v>
      </c>
      <c r="G2038" s="51">
        <v>0</v>
      </c>
      <c r="H2038" s="51">
        <v>0</v>
      </c>
      <c r="I2038" s="196" t="s">
        <v>1</v>
      </c>
      <c r="J2038" s="46" t="s">
        <v>1275</v>
      </c>
      <c r="K2038" s="48" t="s">
        <v>3632</v>
      </c>
      <c r="L2038" s="49" t="s">
        <v>4263</v>
      </c>
      <c r="M2038" s="49" t="s">
        <v>4318</v>
      </c>
      <c r="N2038" s="22" t="s">
        <v>2484</v>
      </c>
      <c r="O2038" s="49" t="s">
        <v>2491</v>
      </c>
      <c r="P2038" s="247" t="s">
        <v>2514</v>
      </c>
      <c r="Q2038" s="191"/>
      <c r="R2038" s="1"/>
      <c r="S2038" s="1" t="str">
        <f t="shared" si="294"/>
        <v/>
      </c>
      <c r="T2038" s="1" t="str">
        <f>IF(ISNA(VLOOKUP(P2038,'NEW XEQM.c'!D:D,1,0)),"--",VLOOKUP(P2038,'NEW XEQM.c'!D:G,3,0))</f>
        <v>--</v>
      </c>
      <c r="U2038" s="1" t="s">
        <v>2492</v>
      </c>
      <c r="W2038" t="e">
        <f t="shared" si="288"/>
        <v>#VALUE!</v>
      </c>
    </row>
    <row r="2039" spans="1:23">
      <c r="A2039" s="16">
        <f t="shared" si="286"/>
        <v>2039</v>
      </c>
      <c r="B2039" s="15">
        <f t="shared" si="287"/>
        <v>1995</v>
      </c>
      <c r="C2039" s="45" t="s">
        <v>3499</v>
      </c>
      <c r="D2039" s="45">
        <v>8</v>
      </c>
      <c r="E2039" s="48" t="s">
        <v>2501</v>
      </c>
      <c r="F2039" s="48" t="s">
        <v>2501</v>
      </c>
      <c r="G2039" s="51">
        <v>0</v>
      </c>
      <c r="H2039" s="51">
        <v>0</v>
      </c>
      <c r="I2039" s="196" t="s">
        <v>1</v>
      </c>
      <c r="J2039" s="46" t="s">
        <v>1275</v>
      </c>
      <c r="K2039" s="48" t="s">
        <v>3632</v>
      </c>
      <c r="L2039" s="49" t="s">
        <v>4263</v>
      </c>
      <c r="M2039" s="49" t="s">
        <v>4318</v>
      </c>
      <c r="N2039" s="22" t="s">
        <v>2484</v>
      </c>
      <c r="O2039" s="49" t="s">
        <v>2491</v>
      </c>
      <c r="P2039" s="247" t="s">
        <v>2515</v>
      </c>
      <c r="Q2039" s="191"/>
      <c r="R2039" s="1"/>
      <c r="S2039" s="1" t="str">
        <f t="shared" si="294"/>
        <v/>
      </c>
      <c r="T2039" s="1" t="str">
        <f>IF(ISNA(VLOOKUP(P2039,'NEW XEQM.c'!D:D,1,0)),"--",VLOOKUP(P2039,'NEW XEQM.c'!D:G,3,0))</f>
        <v>--</v>
      </c>
      <c r="U2039" s="1" t="s">
        <v>2492</v>
      </c>
      <c r="W2039" t="e">
        <f t="shared" si="288"/>
        <v>#VALUE!</v>
      </c>
    </row>
    <row r="2040" spans="1:23">
      <c r="A2040" s="16">
        <f t="shared" si="286"/>
        <v>2040</v>
      </c>
      <c r="B2040" s="15">
        <f t="shared" si="287"/>
        <v>1996</v>
      </c>
      <c r="C2040" s="45" t="s">
        <v>3499</v>
      </c>
      <c r="D2040" s="45">
        <v>16</v>
      </c>
      <c r="E2040" s="48" t="s">
        <v>2502</v>
      </c>
      <c r="F2040" s="48" t="s">
        <v>2502</v>
      </c>
      <c r="G2040" s="51">
        <v>0</v>
      </c>
      <c r="H2040" s="51">
        <v>0</v>
      </c>
      <c r="I2040" s="196" t="s">
        <v>1</v>
      </c>
      <c r="J2040" s="46" t="s">
        <v>1275</v>
      </c>
      <c r="K2040" s="48" t="s">
        <v>3632</v>
      </c>
      <c r="L2040" s="49" t="s">
        <v>4263</v>
      </c>
      <c r="M2040" s="49" t="s">
        <v>4318</v>
      </c>
      <c r="N2040" s="22" t="s">
        <v>2484</v>
      </c>
      <c r="O2040" s="49" t="s">
        <v>2491</v>
      </c>
      <c r="P2040" s="247" t="s">
        <v>2516</v>
      </c>
      <c r="Q2040" s="191"/>
      <c r="R2040" s="1"/>
      <c r="S2040" s="1" t="str">
        <f t="shared" si="294"/>
        <v/>
      </c>
      <c r="T2040" s="1" t="str">
        <f>IF(ISNA(VLOOKUP(P2040,'NEW XEQM.c'!D:D,1,0)),"--",VLOOKUP(P2040,'NEW XEQM.c'!D:G,3,0))</f>
        <v>--</v>
      </c>
      <c r="U2040" s="1" t="s">
        <v>2492</v>
      </c>
      <c r="W2040" t="e">
        <f t="shared" si="288"/>
        <v>#VALUE!</v>
      </c>
    </row>
    <row r="2041" spans="1:23">
      <c r="A2041" s="16">
        <f t="shared" si="286"/>
        <v>2041</v>
      </c>
      <c r="B2041" s="15">
        <f t="shared" si="287"/>
        <v>1997</v>
      </c>
      <c r="C2041" s="45" t="s">
        <v>3499</v>
      </c>
      <c r="D2041" s="45">
        <v>32</v>
      </c>
      <c r="E2041" s="48" t="s">
        <v>2503</v>
      </c>
      <c r="F2041" s="48" t="s">
        <v>2503</v>
      </c>
      <c r="G2041" s="51">
        <v>0</v>
      </c>
      <c r="H2041" s="51">
        <v>0</v>
      </c>
      <c r="I2041" s="196" t="s">
        <v>1</v>
      </c>
      <c r="J2041" s="46" t="s">
        <v>1275</v>
      </c>
      <c r="K2041" s="48" t="s">
        <v>3632</v>
      </c>
      <c r="L2041" s="49" t="s">
        <v>4263</v>
      </c>
      <c r="M2041" s="49" t="s">
        <v>4318</v>
      </c>
      <c r="N2041" s="22" t="s">
        <v>2484</v>
      </c>
      <c r="O2041" s="49" t="s">
        <v>2491</v>
      </c>
      <c r="P2041" s="247" t="s">
        <v>2517</v>
      </c>
      <c r="Q2041" s="191"/>
      <c r="R2041" s="1"/>
      <c r="S2041" s="1" t="str">
        <f t="shared" si="294"/>
        <v/>
      </c>
      <c r="T2041" s="1" t="str">
        <f>IF(ISNA(VLOOKUP(P2041,'NEW XEQM.c'!D:D,1,0)),"--",VLOOKUP(P2041,'NEW XEQM.c'!D:G,3,0))</f>
        <v>--</v>
      </c>
      <c r="U2041" s="1" t="s">
        <v>2492</v>
      </c>
      <c r="W2041" t="e">
        <f t="shared" si="288"/>
        <v>#VALUE!</v>
      </c>
    </row>
    <row r="2042" spans="1:23">
      <c r="A2042" s="16">
        <f t="shared" si="286"/>
        <v>2042</v>
      </c>
      <c r="B2042" s="15">
        <f t="shared" si="287"/>
        <v>1998</v>
      </c>
      <c r="C2042" s="45" t="s">
        <v>3499</v>
      </c>
      <c r="D2042" s="45">
        <v>64</v>
      </c>
      <c r="E2042" s="48" t="s">
        <v>2504</v>
      </c>
      <c r="F2042" s="48" t="s">
        <v>2504</v>
      </c>
      <c r="G2042" s="51">
        <v>0</v>
      </c>
      <c r="H2042" s="51">
        <v>0</v>
      </c>
      <c r="I2042" s="196" t="s">
        <v>1</v>
      </c>
      <c r="J2042" s="46" t="s">
        <v>1275</v>
      </c>
      <c r="K2042" s="48" t="s">
        <v>3632</v>
      </c>
      <c r="L2042" s="49" t="s">
        <v>4263</v>
      </c>
      <c r="M2042" s="49" t="s">
        <v>4318</v>
      </c>
      <c r="N2042" s="22" t="s">
        <v>2484</v>
      </c>
      <c r="O2042" s="49" t="s">
        <v>2491</v>
      </c>
      <c r="P2042" s="247" t="s">
        <v>2518</v>
      </c>
      <c r="Q2042" s="191"/>
      <c r="R2042" s="1"/>
      <c r="S2042" s="1" t="str">
        <f t="shared" si="294"/>
        <v/>
      </c>
      <c r="T2042" s="1" t="str">
        <f>IF(ISNA(VLOOKUP(P2042,'NEW XEQM.c'!D:D,1,0)),"--",VLOOKUP(P2042,'NEW XEQM.c'!D:G,3,0))</f>
        <v>--</v>
      </c>
      <c r="U2042" s="1" t="s">
        <v>2492</v>
      </c>
      <c r="W2042" t="e">
        <f t="shared" si="288"/>
        <v>#VALUE!</v>
      </c>
    </row>
    <row r="2043" spans="1:23">
      <c r="A2043" s="16">
        <f t="shared" si="286"/>
        <v>2043</v>
      </c>
      <c r="B2043" s="15">
        <f t="shared" si="287"/>
        <v>1999</v>
      </c>
      <c r="C2043" s="45" t="s">
        <v>3500</v>
      </c>
      <c r="D2043" s="45">
        <v>1</v>
      </c>
      <c r="E2043" s="48" t="s">
        <v>2505</v>
      </c>
      <c r="F2043" s="48" t="s">
        <v>2505</v>
      </c>
      <c r="G2043" s="51">
        <v>0</v>
      </c>
      <c r="H2043" s="51">
        <v>0</v>
      </c>
      <c r="I2043" s="196" t="s">
        <v>3</v>
      </c>
      <c r="J2043" s="46" t="s">
        <v>1275</v>
      </c>
      <c r="K2043" s="48" t="s">
        <v>3632</v>
      </c>
      <c r="L2043" s="49" t="s">
        <v>4263</v>
      </c>
      <c r="M2043" s="49" t="s">
        <v>4318</v>
      </c>
      <c r="N2043" s="22" t="s">
        <v>2484</v>
      </c>
      <c r="O2043" s="49" t="s">
        <v>2491</v>
      </c>
      <c r="P2043" s="247" t="s">
        <v>2519</v>
      </c>
      <c r="Q2043" s="191"/>
      <c r="R2043" s="1"/>
      <c r="S2043" s="1" t="str">
        <f t="shared" si="294"/>
        <v/>
      </c>
      <c r="T2043" s="1" t="str">
        <f>IF(ISNA(VLOOKUP(P2043,'NEW XEQM.c'!D:D,1,0)),"--",VLOOKUP(P2043,'NEW XEQM.c'!D:G,3,0))</f>
        <v>--</v>
      </c>
      <c r="U2043" s="1" t="s">
        <v>2492</v>
      </c>
      <c r="W2043" t="e">
        <f t="shared" si="288"/>
        <v>#VALUE!</v>
      </c>
    </row>
    <row r="2044" spans="1:23">
      <c r="A2044" s="16">
        <f t="shared" si="286"/>
        <v>2044</v>
      </c>
      <c r="B2044" s="15">
        <f t="shared" si="287"/>
        <v>2000</v>
      </c>
      <c r="C2044" s="45" t="s">
        <v>3500</v>
      </c>
      <c r="D2044" s="45">
        <v>2</v>
      </c>
      <c r="E2044" s="48" t="s">
        <v>2506</v>
      </c>
      <c r="F2044" s="48" t="s">
        <v>2506</v>
      </c>
      <c r="G2044" s="51">
        <v>0</v>
      </c>
      <c r="H2044" s="51">
        <v>0</v>
      </c>
      <c r="I2044" s="196" t="s">
        <v>3</v>
      </c>
      <c r="J2044" s="46" t="s">
        <v>1275</v>
      </c>
      <c r="K2044" s="48" t="s">
        <v>3632</v>
      </c>
      <c r="L2044" s="49" t="s">
        <v>4263</v>
      </c>
      <c r="M2044" s="49" t="s">
        <v>4318</v>
      </c>
      <c r="N2044" s="22" t="s">
        <v>2484</v>
      </c>
      <c r="O2044" s="49" t="s">
        <v>2491</v>
      </c>
      <c r="P2044" s="247" t="s">
        <v>2520</v>
      </c>
      <c r="Q2044" s="191"/>
      <c r="R2044" s="1"/>
      <c r="S2044" s="1" t="str">
        <f t="shared" si="294"/>
        <v/>
      </c>
      <c r="T2044" s="1" t="str">
        <f>IF(ISNA(VLOOKUP(P2044,'NEW XEQM.c'!D:D,1,0)),"--",VLOOKUP(P2044,'NEW XEQM.c'!D:G,3,0))</f>
        <v>--</v>
      </c>
      <c r="U2044" s="1" t="s">
        <v>2492</v>
      </c>
      <c r="W2044" t="e">
        <f t="shared" si="288"/>
        <v>#VALUE!</v>
      </c>
    </row>
    <row r="2045" spans="1:23">
      <c r="A2045" s="16">
        <f t="shared" ref="A2045:A2108" si="295">IF(B2045=INT(B2045),ROW(),"")</f>
        <v>2045</v>
      </c>
      <c r="B2045" s="15">
        <f t="shared" si="287"/>
        <v>2001</v>
      </c>
      <c r="C2045" s="45" t="s">
        <v>3500</v>
      </c>
      <c r="D2045" s="45">
        <v>3</v>
      </c>
      <c r="E2045" s="48" t="s">
        <v>2507</v>
      </c>
      <c r="F2045" s="48" t="s">
        <v>2507</v>
      </c>
      <c r="G2045" s="51">
        <v>0</v>
      </c>
      <c r="H2045" s="51">
        <v>0</v>
      </c>
      <c r="I2045" s="196" t="s">
        <v>3</v>
      </c>
      <c r="J2045" s="46" t="s">
        <v>1275</v>
      </c>
      <c r="K2045" s="48" t="s">
        <v>3632</v>
      </c>
      <c r="L2045" s="49" t="s">
        <v>4263</v>
      </c>
      <c r="M2045" s="49" t="s">
        <v>4318</v>
      </c>
      <c r="N2045" s="22" t="s">
        <v>2484</v>
      </c>
      <c r="O2045" s="49" t="s">
        <v>2491</v>
      </c>
      <c r="P2045" s="247" t="s">
        <v>2521</v>
      </c>
      <c r="Q2045" s="191"/>
      <c r="R2045" s="1"/>
      <c r="S2045" s="1" t="str">
        <f t="shared" si="294"/>
        <v/>
      </c>
      <c r="T2045" s="1" t="str">
        <f>IF(ISNA(VLOOKUP(P2045,'NEW XEQM.c'!D:D,1,0)),"--",VLOOKUP(P2045,'NEW XEQM.c'!D:G,3,0))</f>
        <v>--</v>
      </c>
      <c r="U2045" s="1" t="s">
        <v>2492</v>
      </c>
      <c r="W2045" t="e">
        <f t="shared" si="288"/>
        <v>#VALUE!</v>
      </c>
    </row>
    <row r="2046" spans="1:23">
      <c r="A2046" s="16">
        <f t="shared" si="295"/>
        <v>2046</v>
      </c>
      <c r="B2046" s="15">
        <f t="shared" si="287"/>
        <v>2002</v>
      </c>
      <c r="C2046" s="45" t="s">
        <v>3500</v>
      </c>
      <c r="D2046" s="45">
        <v>4</v>
      </c>
      <c r="E2046" s="48" t="s">
        <v>2508</v>
      </c>
      <c r="F2046" s="48" t="s">
        <v>2508</v>
      </c>
      <c r="G2046" s="51">
        <v>0</v>
      </c>
      <c r="H2046" s="51">
        <v>0</v>
      </c>
      <c r="I2046" s="196" t="s">
        <v>3</v>
      </c>
      <c r="J2046" s="46" t="s">
        <v>1275</v>
      </c>
      <c r="K2046" s="48" t="s">
        <v>3632</v>
      </c>
      <c r="L2046" s="49" t="s">
        <v>4263</v>
      </c>
      <c r="M2046" s="49" t="s">
        <v>4318</v>
      </c>
      <c r="N2046" s="22" t="s">
        <v>2484</v>
      </c>
      <c r="O2046" s="49" t="s">
        <v>2491</v>
      </c>
      <c r="P2046" s="247" t="s">
        <v>2522</v>
      </c>
      <c r="Q2046" s="191"/>
      <c r="R2046" s="1"/>
      <c r="S2046" s="1" t="str">
        <f t="shared" si="294"/>
        <v/>
      </c>
      <c r="T2046" s="1" t="str">
        <f>IF(ISNA(VLOOKUP(P2046,'NEW XEQM.c'!D:D,1,0)),"--",VLOOKUP(P2046,'NEW XEQM.c'!D:G,3,0))</f>
        <v>--</v>
      </c>
      <c r="U2046" s="1" t="s">
        <v>2492</v>
      </c>
      <c r="W2046" t="e">
        <f t="shared" si="288"/>
        <v>#VALUE!</v>
      </c>
    </row>
    <row r="2047" spans="1:23">
      <c r="A2047" s="16">
        <f t="shared" si="295"/>
        <v>2047</v>
      </c>
      <c r="B2047" s="15">
        <f t="shared" si="287"/>
        <v>2003</v>
      </c>
      <c r="C2047" s="45" t="s">
        <v>3500</v>
      </c>
      <c r="D2047" s="45">
        <v>5</v>
      </c>
      <c r="E2047" s="48" t="s">
        <v>4673</v>
      </c>
      <c r="F2047" s="48" t="s">
        <v>4673</v>
      </c>
      <c r="G2047" s="51">
        <v>0</v>
      </c>
      <c r="H2047" s="51">
        <v>0</v>
      </c>
      <c r="I2047" s="196" t="s">
        <v>3</v>
      </c>
      <c r="J2047" s="46" t="s">
        <v>1276</v>
      </c>
      <c r="K2047" s="48" t="s">
        <v>3632</v>
      </c>
      <c r="L2047" s="49" t="s">
        <v>4263</v>
      </c>
      <c r="M2047" s="49" t="s">
        <v>4318</v>
      </c>
      <c r="N2047" s="22" t="s">
        <v>2484</v>
      </c>
      <c r="O2047" s="49" t="s">
        <v>2491</v>
      </c>
      <c r="P2047" s="247" t="s">
        <v>2523</v>
      </c>
      <c r="Q2047" s="191"/>
      <c r="R2047" s="1"/>
      <c r="S2047" s="1" t="str">
        <f t="shared" si="294"/>
        <v/>
      </c>
      <c r="T2047" s="1" t="str">
        <f>IF(ISNA(VLOOKUP(P2047,'NEW XEQM.c'!D:D,1,0)),"--",VLOOKUP(P2047,'NEW XEQM.c'!D:G,3,0))</f>
        <v>--</v>
      </c>
      <c r="U2047" s="1" t="s">
        <v>2492</v>
      </c>
      <c r="W2047" t="e">
        <f t="shared" si="288"/>
        <v>#VALUE!</v>
      </c>
    </row>
    <row r="2048" spans="1:23">
      <c r="A2048" s="16">
        <f t="shared" si="295"/>
        <v>2048</v>
      </c>
      <c r="B2048" s="15">
        <f t="shared" si="287"/>
        <v>2004</v>
      </c>
      <c r="C2048" s="45" t="s">
        <v>3500</v>
      </c>
      <c r="D2048" s="45">
        <v>6</v>
      </c>
      <c r="E2048" s="48" t="s">
        <v>4674</v>
      </c>
      <c r="F2048" s="48" t="s">
        <v>4674</v>
      </c>
      <c r="G2048" s="51">
        <v>0</v>
      </c>
      <c r="H2048" s="51">
        <v>0</v>
      </c>
      <c r="I2048" s="196" t="s">
        <v>3</v>
      </c>
      <c r="J2048" s="46" t="s">
        <v>1276</v>
      </c>
      <c r="K2048" s="48" t="s">
        <v>3632</v>
      </c>
      <c r="L2048" s="49" t="s">
        <v>4263</v>
      </c>
      <c r="M2048" s="49" t="s">
        <v>4318</v>
      </c>
      <c r="N2048" s="22" t="s">
        <v>2484</v>
      </c>
      <c r="O2048" s="49" t="s">
        <v>2491</v>
      </c>
      <c r="P2048" s="247" t="s">
        <v>2524</v>
      </c>
      <c r="Q2048" s="191"/>
      <c r="R2048" s="1"/>
      <c r="S2048" s="1" t="str">
        <f t="shared" si="294"/>
        <v/>
      </c>
      <c r="T2048" s="1" t="str">
        <f>IF(ISNA(VLOOKUP(P2048,'NEW XEQM.c'!D:D,1,0)),"--",VLOOKUP(P2048,'NEW XEQM.c'!D:G,3,0))</f>
        <v>--</v>
      </c>
      <c r="U2048" s="1" t="s">
        <v>2492</v>
      </c>
      <c r="W2048" t="e">
        <f t="shared" si="288"/>
        <v>#VALUE!</v>
      </c>
    </row>
    <row r="2049" spans="1:23">
      <c r="A2049" s="16">
        <f t="shared" si="295"/>
        <v>2049</v>
      </c>
      <c r="B2049" s="15">
        <f t="shared" si="287"/>
        <v>2005</v>
      </c>
      <c r="C2049" s="45" t="s">
        <v>4670</v>
      </c>
      <c r="D2049" s="45" t="s">
        <v>7</v>
      </c>
      <c r="E2049" s="48" t="s">
        <v>4669</v>
      </c>
      <c r="F2049" s="48" t="s">
        <v>4669</v>
      </c>
      <c r="G2049" s="51">
        <v>0</v>
      </c>
      <c r="H2049" s="51">
        <v>0</v>
      </c>
      <c r="I2049" s="196" t="s">
        <v>3</v>
      </c>
      <c r="J2049" s="46" t="s">
        <v>1276</v>
      </c>
      <c r="K2049" s="48" t="s">
        <v>3632</v>
      </c>
      <c r="L2049" s="49" t="s">
        <v>4263</v>
      </c>
      <c r="M2049" s="49" t="s">
        <v>4318</v>
      </c>
      <c r="N2049" s="22" t="s">
        <v>2484</v>
      </c>
      <c r="O2049" s="49" t="s">
        <v>2531</v>
      </c>
      <c r="P2049" s="247" t="s">
        <v>4671</v>
      </c>
      <c r="Q2049" s="191"/>
      <c r="R2049" s="1"/>
      <c r="S2049" s="1" t="str">
        <f t="shared" si="294"/>
        <v/>
      </c>
      <c r="T2049" s="1" t="str">
        <f>IF(ISNA(VLOOKUP(P2049,'NEW XEQM.c'!D:D,1,0)),"--",VLOOKUP(P2049,'NEW XEQM.c'!D:G,3,0))</f>
        <v>--</v>
      </c>
      <c r="U2049" s="1" t="s">
        <v>2443</v>
      </c>
      <c r="W2049" t="e">
        <f t="shared" si="288"/>
        <v>#VALUE!</v>
      </c>
    </row>
    <row r="2050" spans="1:23">
      <c r="A2050" s="16">
        <f t="shared" si="295"/>
        <v>2050</v>
      </c>
      <c r="B2050" s="15">
        <f t="shared" si="287"/>
        <v>2006</v>
      </c>
      <c r="C2050" s="45" t="s">
        <v>3501</v>
      </c>
      <c r="D2050" s="45" t="s">
        <v>11</v>
      </c>
      <c r="E2050" s="188" t="s">
        <v>2530</v>
      </c>
      <c r="F2050" s="46" t="s">
        <v>2530</v>
      </c>
      <c r="G2050" s="51">
        <v>0</v>
      </c>
      <c r="H2050" s="51">
        <v>3</v>
      </c>
      <c r="I2050" s="196" t="s">
        <v>1</v>
      </c>
      <c r="J2050" s="46" t="s">
        <v>1276</v>
      </c>
      <c r="K2050" s="48" t="s">
        <v>3528</v>
      </c>
      <c r="L2050" s="49" t="s">
        <v>4263</v>
      </c>
      <c r="M2050" s="49" t="s">
        <v>4320</v>
      </c>
      <c r="N2050" s="22" t="s">
        <v>2484</v>
      </c>
      <c r="O2050" s="49" t="s">
        <v>2491</v>
      </c>
      <c r="P2050" s="247" t="s">
        <v>2529</v>
      </c>
      <c r="Q2050" s="191"/>
      <c r="R2050" s="1"/>
      <c r="S2050" s="1" t="str">
        <f t="shared" si="294"/>
        <v/>
      </c>
      <c r="T2050" s="1" t="str">
        <f>IF(ISNA(VLOOKUP(P2050,'NEW XEQM.c'!D:D,1,0)),"--",VLOOKUP(P2050,'NEW XEQM.c'!D:G,3,0))</f>
        <v>--</v>
      </c>
      <c r="U2050" s="1" t="s">
        <v>2492</v>
      </c>
      <c r="W2050" t="e">
        <f t="shared" si="288"/>
        <v>#VALUE!</v>
      </c>
    </row>
    <row r="2051" spans="1:23">
      <c r="A2051" s="16">
        <f t="shared" si="295"/>
        <v>2051</v>
      </c>
      <c r="B2051" s="15">
        <f t="shared" si="287"/>
        <v>2007</v>
      </c>
      <c r="C2051" s="45" t="s">
        <v>3502</v>
      </c>
      <c r="D2051" s="45" t="s">
        <v>7</v>
      </c>
      <c r="E2051" s="48" t="s">
        <v>4363</v>
      </c>
      <c r="F2051" s="48" t="s">
        <v>4363</v>
      </c>
      <c r="G2051" s="51">
        <v>0</v>
      </c>
      <c r="H2051" s="51">
        <v>0</v>
      </c>
      <c r="I2051" s="196" t="s">
        <v>1</v>
      </c>
      <c r="J2051" s="46" t="s">
        <v>1276</v>
      </c>
      <c r="K2051" s="48" t="s">
        <v>3528</v>
      </c>
      <c r="L2051" s="49" t="s">
        <v>4263</v>
      </c>
      <c r="M2051" s="49" t="s">
        <v>4318</v>
      </c>
      <c r="N2051" s="22" t="s">
        <v>2484</v>
      </c>
      <c r="O2051" s="49" t="s">
        <v>912</v>
      </c>
      <c r="P2051" s="247" t="s">
        <v>2545</v>
      </c>
      <c r="Q2051" s="191"/>
      <c r="R2051" s="1"/>
      <c r="S2051" s="1" t="str">
        <f t="shared" si="294"/>
        <v/>
      </c>
      <c r="T2051" s="1" t="str">
        <f>IF(ISNA(VLOOKUP(P2051,'NEW XEQM.c'!D:D,1,0)),"--",VLOOKUP(P2051,'NEW XEQM.c'!D:G,3,0))</f>
        <v>--</v>
      </c>
      <c r="U2051" s="1" t="s">
        <v>2486</v>
      </c>
      <c r="W2051" t="e">
        <f t="shared" si="288"/>
        <v>#VALUE!</v>
      </c>
    </row>
    <row r="2052" spans="1:23">
      <c r="A2052" s="16">
        <f t="shared" si="295"/>
        <v>2052</v>
      </c>
      <c r="B2052" s="15">
        <f t="shared" ref="B2052:B2115" si="296">IF(AND(MID(C2052,2,1)&lt;&gt;"/",MID(C2052,1,1)="/"),INT(B2051)+1,B2051+0.01)</f>
        <v>2008</v>
      </c>
      <c r="C2052" s="45" t="s">
        <v>4659</v>
      </c>
      <c r="D2052" s="45" t="s">
        <v>4667</v>
      </c>
      <c r="E2052" s="7" t="s">
        <v>4672</v>
      </c>
      <c r="F2052" s="7" t="s">
        <v>4672</v>
      </c>
      <c r="G2052" s="60">
        <v>0</v>
      </c>
      <c r="H2052" s="60">
        <v>0</v>
      </c>
      <c r="I2052" s="196" t="s">
        <v>3</v>
      </c>
      <c r="J2052" s="7" t="s">
        <v>1276</v>
      </c>
      <c r="K2052" s="6" t="s">
        <v>3528</v>
      </c>
      <c r="L2052" s="132" t="s">
        <v>4263</v>
      </c>
      <c r="M2052" s="132" t="s">
        <v>4320</v>
      </c>
      <c r="N2052" s="22" t="s">
        <v>5133</v>
      </c>
      <c r="O2052" s="45"/>
      <c r="P2052" s="246" t="s">
        <v>4668</v>
      </c>
      <c r="Q2052" s="191"/>
      <c r="R2052" s="1"/>
      <c r="S2052" s="1" t="str">
        <f t="shared" si="294"/>
        <v/>
      </c>
      <c r="T2052" s="1" t="str">
        <f>IF(ISNA(VLOOKUP(P2052,'NEW XEQM.c'!D:D,1,0)),"--",VLOOKUP(P2052,'NEW XEQM.c'!D:G,3,0))</f>
        <v>--</v>
      </c>
      <c r="U2052" s="1" t="s">
        <v>2451</v>
      </c>
      <c r="W2052" t="str">
        <f t="shared" si="288"/>
        <v>KEY STD_SUB_A STD_SUB_MINUS STD_SUB_F</v>
      </c>
    </row>
    <row r="2053" spans="1:23">
      <c r="A2053" s="16">
        <f t="shared" si="295"/>
        <v>2053</v>
      </c>
      <c r="B2053" s="15">
        <f t="shared" si="296"/>
        <v>2009</v>
      </c>
      <c r="C2053" s="45" t="s">
        <v>3503</v>
      </c>
      <c r="D2053" s="45" t="s">
        <v>7</v>
      </c>
      <c r="E2053" s="46" t="s">
        <v>2536</v>
      </c>
      <c r="F2053" s="46" t="s">
        <v>2536</v>
      </c>
      <c r="G2053" s="51">
        <v>0</v>
      </c>
      <c r="H2053" s="51">
        <v>0</v>
      </c>
      <c r="I2053" s="196" t="s">
        <v>1</v>
      </c>
      <c r="J2053" s="46" t="s">
        <v>1276</v>
      </c>
      <c r="K2053" s="48" t="s">
        <v>3528</v>
      </c>
      <c r="L2053" s="49" t="s">
        <v>4263</v>
      </c>
      <c r="M2053" s="49" t="s">
        <v>4320</v>
      </c>
      <c r="N2053" s="22" t="s">
        <v>2484</v>
      </c>
      <c r="O2053" s="49" t="s">
        <v>2538</v>
      </c>
      <c r="P2053" s="247" t="s">
        <v>2539</v>
      </c>
      <c r="Q2053" s="191"/>
      <c r="R2053" s="1"/>
      <c r="S2053" s="1" t="str">
        <f t="shared" si="294"/>
        <v/>
      </c>
      <c r="T2053" s="1" t="str">
        <f>IF(ISNA(VLOOKUP(P2053,'NEW XEQM.c'!D:D,1,0)),"--",VLOOKUP(P2053,'NEW XEQM.c'!D:G,3,0))</f>
        <v>--</v>
      </c>
      <c r="U2053" s="1" t="s">
        <v>2451</v>
      </c>
      <c r="W2053" t="e">
        <f t="shared" ref="W2053:W2116" si="297">SUBSTITUTE(IF(AND(T2053="--",FIND("STD",E2053),FIND("fn",C2053)&gt;0,FIND("ITM_",P2053),I2053="CAT_FNCT"),E2053,""),"""","")</f>
        <v>#VALUE!</v>
      </c>
    </row>
    <row r="2054" spans="1:23">
      <c r="A2054" s="16">
        <f t="shared" si="295"/>
        <v>2054</v>
      </c>
      <c r="B2054" s="15">
        <f t="shared" si="296"/>
        <v>2010</v>
      </c>
      <c r="C2054" s="45" t="s">
        <v>3504</v>
      </c>
      <c r="D2054" s="45" t="s">
        <v>7</v>
      </c>
      <c r="E2054" s="46" t="s">
        <v>996</v>
      </c>
      <c r="F2054" s="46" t="s">
        <v>996</v>
      </c>
      <c r="G2054" s="47">
        <v>0</v>
      </c>
      <c r="H2054" s="47">
        <v>0</v>
      </c>
      <c r="I2054" s="196" t="s">
        <v>1</v>
      </c>
      <c r="J2054" s="46" t="s">
        <v>1276</v>
      </c>
      <c r="K2054" s="48" t="s">
        <v>3528</v>
      </c>
      <c r="L2054" s="49" t="s">
        <v>4263</v>
      </c>
      <c r="M2054" s="49" t="s">
        <v>4318</v>
      </c>
      <c r="N2054" s="22" t="s">
        <v>2484</v>
      </c>
      <c r="O2054" s="45" t="s">
        <v>2538</v>
      </c>
      <c r="P2054" s="247" t="s">
        <v>2540</v>
      </c>
      <c r="Q2054" s="191"/>
      <c r="R2054" s="1"/>
      <c r="S2054" s="1" t="str">
        <f t="shared" si="294"/>
        <v/>
      </c>
      <c r="T2054" s="1" t="str">
        <f>IF(ISNA(VLOOKUP(P2054,'NEW XEQM.c'!D:D,1,0)),"--",VLOOKUP(P2054,'NEW XEQM.c'!D:G,3,0))</f>
        <v>--</v>
      </c>
      <c r="U2054" s="1" t="s">
        <v>2451</v>
      </c>
      <c r="W2054" t="e">
        <f t="shared" si="297"/>
        <v>#VALUE!</v>
      </c>
    </row>
    <row r="2055" spans="1:23">
      <c r="A2055" s="16">
        <f t="shared" si="295"/>
        <v>2055</v>
      </c>
      <c r="B2055" s="15">
        <f t="shared" si="296"/>
        <v>2011</v>
      </c>
      <c r="C2055" s="45" t="s">
        <v>3505</v>
      </c>
      <c r="D2055" s="45" t="s">
        <v>7</v>
      </c>
      <c r="E2055" s="46" t="s">
        <v>2537</v>
      </c>
      <c r="F2055" s="46" t="s">
        <v>2537</v>
      </c>
      <c r="G2055" s="47">
        <v>0</v>
      </c>
      <c r="H2055" s="47">
        <v>0</v>
      </c>
      <c r="I2055" s="196" t="s">
        <v>1</v>
      </c>
      <c r="J2055" s="46" t="s">
        <v>1276</v>
      </c>
      <c r="K2055" s="48" t="s">
        <v>3528</v>
      </c>
      <c r="L2055" s="49" t="s">
        <v>4263</v>
      </c>
      <c r="M2055" s="49" t="s">
        <v>4318</v>
      </c>
      <c r="N2055" s="22" t="s">
        <v>2484</v>
      </c>
      <c r="O2055" s="45" t="s">
        <v>2538</v>
      </c>
      <c r="P2055" s="247" t="s">
        <v>2541</v>
      </c>
      <c r="Q2055" s="191"/>
      <c r="R2055" s="1"/>
      <c r="S2055" s="1" t="str">
        <f t="shared" si="294"/>
        <v/>
      </c>
      <c r="T2055" s="1" t="str">
        <f>IF(ISNA(VLOOKUP(P2055,'NEW XEQM.c'!D:D,1,0)),"--",VLOOKUP(P2055,'NEW XEQM.c'!D:G,3,0))</f>
        <v>--</v>
      </c>
      <c r="U2055" s="1" t="s">
        <v>2451</v>
      </c>
      <c r="W2055" t="e">
        <f t="shared" si="297"/>
        <v>#VALUE!</v>
      </c>
    </row>
    <row r="2056" spans="1:23">
      <c r="A2056" s="16">
        <f t="shared" si="295"/>
        <v>2056</v>
      </c>
      <c r="B2056" s="15">
        <f t="shared" si="296"/>
        <v>2012</v>
      </c>
      <c r="C2056" s="45" t="s">
        <v>3506</v>
      </c>
      <c r="D2056" s="45" t="s">
        <v>7</v>
      </c>
      <c r="E2056" s="46" t="s">
        <v>2542</v>
      </c>
      <c r="F2056" s="46" t="s">
        <v>2542</v>
      </c>
      <c r="G2056" s="47">
        <v>0</v>
      </c>
      <c r="H2056" s="47">
        <v>0</v>
      </c>
      <c r="I2056" s="196" t="s">
        <v>1</v>
      </c>
      <c r="J2056" s="46" t="s">
        <v>1276</v>
      </c>
      <c r="K2056" s="48" t="s">
        <v>3528</v>
      </c>
      <c r="L2056" s="49" t="s">
        <v>4263</v>
      </c>
      <c r="M2056" s="49" t="s">
        <v>4318</v>
      </c>
      <c r="N2056" s="22" t="s">
        <v>2484</v>
      </c>
      <c r="O2056" s="45" t="s">
        <v>2124</v>
      </c>
      <c r="P2056" s="247" t="s">
        <v>2125</v>
      </c>
      <c r="Q2056" s="191"/>
      <c r="R2056" s="1"/>
      <c r="S2056" s="1" t="str">
        <f t="shared" si="294"/>
        <v/>
      </c>
      <c r="T2056" s="1" t="str">
        <f>IF(ISNA(VLOOKUP(P2056,'NEW XEQM.c'!D:D,1,0)),"--",VLOOKUP(P2056,'NEW XEQM.c'!D:G,3,0))</f>
        <v>--</v>
      </c>
      <c r="U2056" s="1" t="s">
        <v>2451</v>
      </c>
      <c r="W2056" t="e">
        <f t="shared" si="297"/>
        <v>#VALUE!</v>
      </c>
    </row>
    <row r="2057" spans="1:23">
      <c r="A2057" s="16">
        <f t="shared" si="295"/>
        <v>2057</v>
      </c>
      <c r="B2057" s="15">
        <f t="shared" si="296"/>
        <v>2013</v>
      </c>
      <c r="C2057" s="45" t="s">
        <v>3507</v>
      </c>
      <c r="D2057" s="45" t="s">
        <v>7</v>
      </c>
      <c r="E2057" s="46" t="s">
        <v>2543</v>
      </c>
      <c r="F2057" s="46" t="s">
        <v>2543</v>
      </c>
      <c r="G2057" s="47">
        <v>0</v>
      </c>
      <c r="H2057" s="47">
        <v>0</v>
      </c>
      <c r="I2057" s="196" t="s">
        <v>1</v>
      </c>
      <c r="J2057" s="46" t="s">
        <v>1276</v>
      </c>
      <c r="K2057" s="48" t="s">
        <v>3528</v>
      </c>
      <c r="L2057" s="49" t="s">
        <v>4263</v>
      </c>
      <c r="M2057" s="49" t="s">
        <v>4318</v>
      </c>
      <c r="N2057" s="22" t="s">
        <v>2484</v>
      </c>
      <c r="O2057" s="45" t="s">
        <v>2124</v>
      </c>
      <c r="P2057" s="247" t="s">
        <v>2544</v>
      </c>
      <c r="Q2057" s="191"/>
      <c r="R2057" s="1"/>
      <c r="S2057" s="1" t="str">
        <f t="shared" si="294"/>
        <v/>
      </c>
      <c r="T2057" s="1" t="str">
        <f>IF(ISNA(VLOOKUP(P2057,'NEW XEQM.c'!D:D,1,0)),"--",VLOOKUP(P2057,'NEW XEQM.c'!D:G,3,0))</f>
        <v>--</v>
      </c>
      <c r="U2057" s="1" t="s">
        <v>2451</v>
      </c>
      <c r="W2057" t="e">
        <f t="shared" si="297"/>
        <v>#VALUE!</v>
      </c>
    </row>
    <row r="2058" spans="1:23">
      <c r="A2058" s="16">
        <f t="shared" si="295"/>
        <v>2058</v>
      </c>
      <c r="B2058" s="15">
        <f t="shared" si="296"/>
        <v>2014</v>
      </c>
      <c r="C2058" s="45" t="s">
        <v>3508</v>
      </c>
      <c r="D2058" s="45" t="s">
        <v>7</v>
      </c>
      <c r="E2058" s="46" t="s">
        <v>4362</v>
      </c>
      <c r="F2058" s="46" t="s">
        <v>4362</v>
      </c>
      <c r="G2058" s="47">
        <v>0</v>
      </c>
      <c r="H2058" s="47">
        <v>0</v>
      </c>
      <c r="I2058" s="196" t="s">
        <v>1</v>
      </c>
      <c r="J2058" s="46" t="s">
        <v>1276</v>
      </c>
      <c r="K2058" s="48" t="s">
        <v>3528</v>
      </c>
      <c r="L2058" s="49" t="s">
        <v>4263</v>
      </c>
      <c r="M2058" s="49" t="s">
        <v>4318</v>
      </c>
      <c r="N2058" s="22" t="s">
        <v>2484</v>
      </c>
      <c r="O2058" s="45"/>
      <c r="P2058" s="247" t="s">
        <v>2427</v>
      </c>
      <c r="Q2058" s="191"/>
      <c r="R2058" s="1"/>
      <c r="S2058" s="1" t="str">
        <f t="shared" si="294"/>
        <v/>
      </c>
      <c r="T2058" s="1" t="str">
        <f>IF(ISNA(VLOOKUP(P2058,'NEW XEQM.c'!D:D,1,0)),"--",VLOOKUP(P2058,'NEW XEQM.c'!D:G,3,0))</f>
        <v>--</v>
      </c>
      <c r="U2058" s="1" t="s">
        <v>2486</v>
      </c>
      <c r="W2058" t="e">
        <f t="shared" si="297"/>
        <v>#VALUE!</v>
      </c>
    </row>
    <row r="2059" spans="1:23">
      <c r="A2059" s="16">
        <f t="shared" si="295"/>
        <v>2059</v>
      </c>
      <c r="B2059" s="15">
        <f t="shared" si="296"/>
        <v>2015</v>
      </c>
      <c r="C2059" s="45" t="s">
        <v>3509</v>
      </c>
      <c r="D2059" s="45" t="s">
        <v>7</v>
      </c>
      <c r="E2059" s="46" t="s">
        <v>4361</v>
      </c>
      <c r="F2059" s="46" t="s">
        <v>4361</v>
      </c>
      <c r="G2059" s="47">
        <v>0</v>
      </c>
      <c r="H2059" s="47">
        <v>0</v>
      </c>
      <c r="I2059" s="196" t="s">
        <v>1</v>
      </c>
      <c r="J2059" s="46" t="s">
        <v>1276</v>
      </c>
      <c r="K2059" s="48" t="s">
        <v>3528</v>
      </c>
      <c r="L2059" s="49" t="s">
        <v>4263</v>
      </c>
      <c r="M2059" s="49" t="s">
        <v>4318</v>
      </c>
      <c r="N2059" s="22" t="s">
        <v>2484</v>
      </c>
      <c r="O2059" s="45"/>
      <c r="P2059" s="247" t="s">
        <v>2428</v>
      </c>
      <c r="Q2059" s="191"/>
      <c r="R2059" s="1"/>
      <c r="S2059" s="1" t="str">
        <f t="shared" si="294"/>
        <v/>
      </c>
      <c r="T2059" s="1" t="str">
        <f>IF(ISNA(VLOOKUP(P2059,'NEW XEQM.c'!D:D,1,0)),"--",VLOOKUP(P2059,'NEW XEQM.c'!D:G,3,0))</f>
        <v>--</v>
      </c>
      <c r="U2059" s="1" t="s">
        <v>2486</v>
      </c>
      <c r="W2059" t="e">
        <f t="shared" si="297"/>
        <v>#VALUE!</v>
      </c>
    </row>
    <row r="2060" spans="1:23">
      <c r="A2060" s="16">
        <f t="shared" si="295"/>
        <v>2060</v>
      </c>
      <c r="B2060" s="15">
        <f t="shared" si="296"/>
        <v>2016</v>
      </c>
      <c r="C2060" s="45" t="s">
        <v>5993</v>
      </c>
      <c r="D2060" s="18" t="s">
        <v>7</v>
      </c>
      <c r="E2060" s="21" t="s">
        <v>5995</v>
      </c>
      <c r="F2060" s="21" t="s">
        <v>5995</v>
      </c>
      <c r="G2060" s="79">
        <v>0</v>
      </c>
      <c r="H2060" s="231">
        <v>0</v>
      </c>
      <c r="I2060" s="196" t="s">
        <v>1</v>
      </c>
      <c r="J2060" s="23" t="s">
        <v>1275</v>
      </c>
      <c r="K2060" s="24" t="s">
        <v>3528</v>
      </c>
      <c r="L2060" s="22" t="s">
        <v>4263</v>
      </c>
      <c r="M2060" s="22" t="s">
        <v>4318</v>
      </c>
      <c r="N2060" s="22" t="s">
        <v>2484</v>
      </c>
      <c r="O2060" s="22" t="s">
        <v>5999</v>
      </c>
      <c r="P2060" s="246" t="s">
        <v>5991</v>
      </c>
      <c r="Q2060" s="191"/>
      <c r="R2060" s="1"/>
      <c r="S2060" s="1" t="str">
        <f t="shared" si="294"/>
        <v/>
      </c>
      <c r="T2060" s="1" t="str">
        <f>IF(ISNA(VLOOKUP(P2060,'NEW XEQM.c'!D:D,1,0)),"--",VLOOKUP(P2060,'NEW XEQM.c'!D:G,3,0))</f>
        <v>--</v>
      </c>
      <c r="U2060" s="1" t="s">
        <v>2479</v>
      </c>
      <c r="W2060" t="e">
        <f t="shared" si="297"/>
        <v>#VALUE!</v>
      </c>
    </row>
    <row r="2061" spans="1:23">
      <c r="A2061" s="16">
        <f t="shared" si="295"/>
        <v>2061</v>
      </c>
      <c r="B2061" s="15">
        <f t="shared" si="296"/>
        <v>2017</v>
      </c>
      <c r="C2061" s="45" t="s">
        <v>5993</v>
      </c>
      <c r="D2061" s="18" t="s">
        <v>7</v>
      </c>
      <c r="E2061" s="21" t="s">
        <v>5996</v>
      </c>
      <c r="F2061" s="21" t="s">
        <v>5996</v>
      </c>
      <c r="G2061" s="79">
        <v>0</v>
      </c>
      <c r="H2061" s="79">
        <v>0</v>
      </c>
      <c r="I2061" s="196" t="s">
        <v>1</v>
      </c>
      <c r="J2061" s="23" t="s">
        <v>1275</v>
      </c>
      <c r="K2061" s="24" t="s">
        <v>3528</v>
      </c>
      <c r="L2061" s="22" t="s">
        <v>4263</v>
      </c>
      <c r="M2061" s="22" t="s">
        <v>4318</v>
      </c>
      <c r="N2061" s="22" t="s">
        <v>2484</v>
      </c>
      <c r="O2061" s="22" t="s">
        <v>5999</v>
      </c>
      <c r="P2061" s="246" t="s">
        <v>5992</v>
      </c>
      <c r="Q2061" s="191"/>
      <c r="R2061" s="1"/>
      <c r="S2061" s="1" t="str">
        <f t="shared" si="294"/>
        <v/>
      </c>
      <c r="T2061" s="1" t="str">
        <f>IF(ISNA(VLOOKUP(P2061,'NEW XEQM.c'!D:D,1,0)),"--",VLOOKUP(P2061,'NEW XEQM.c'!D:G,3,0))</f>
        <v>--</v>
      </c>
      <c r="U2061" s="1" t="s">
        <v>2479</v>
      </c>
      <c r="W2061" t="e">
        <f t="shared" si="297"/>
        <v>#VALUE!</v>
      </c>
    </row>
    <row r="2062" spans="1:23">
      <c r="A2062" s="16">
        <f t="shared" ref="A2062" si="298">IF(B2062=INT(B2062),ROW(),"")</f>
        <v>2062</v>
      </c>
      <c r="B2062" s="15">
        <f t="shared" si="296"/>
        <v>2018</v>
      </c>
      <c r="C2062" s="54" t="s">
        <v>3514</v>
      </c>
      <c r="D2062" s="54" t="s">
        <v>7</v>
      </c>
      <c r="E2062" s="72" t="str">
        <f t="shared" ref="E2062" si="299">CHAR(34)&amp;IF(B2062&lt;10,"000",IF(B2062&lt;100,"00",IF(B2062&lt;1000,"0","")))&amp;$B2062&amp;CHAR(34)</f>
        <v>"2018"</v>
      </c>
      <c r="F2062" s="55" t="str">
        <f t="shared" ref="F2062" si="300">E2062</f>
        <v>"2018"</v>
      </c>
      <c r="G2062" s="100">
        <v>0</v>
      </c>
      <c r="H2062" s="100">
        <v>0</v>
      </c>
      <c r="I2062" s="130" t="s">
        <v>27</v>
      </c>
      <c r="J2062" s="56" t="s">
        <v>1276</v>
      </c>
      <c r="K2062" s="57" t="s">
        <v>3528</v>
      </c>
      <c r="L2062" s="11" t="s">
        <v>4263</v>
      </c>
      <c r="M2062" s="11" t="s">
        <v>4320</v>
      </c>
      <c r="N2062" s="22"/>
      <c r="O2062" s="11"/>
      <c r="P2062" s="246" t="str">
        <f t="shared" ref="P2062" si="301">"MNU_"&amp;IF(B2062&lt;10,"000",IF(B2062&lt;100,"00",IF(B2062&lt;1000,"0","")))&amp;$B2062</f>
        <v>MNU_2018</v>
      </c>
      <c r="Q2062" s="191"/>
      <c r="R2062" s="1"/>
      <c r="S2062" s="1" t="str">
        <f t="shared" ref="S2062" si="302">IF(E2062=F2062,"","NOT EQUAL")</f>
        <v/>
      </c>
      <c r="T2062" s="1" t="str">
        <f>IF(ISNA(VLOOKUP(P2062,'NEW XEQM.c'!D:D,1,0)),"--",VLOOKUP(P2062,'NEW XEQM.c'!D:G,3,0))</f>
        <v>--</v>
      </c>
      <c r="U2062" s="1" t="s">
        <v>2075</v>
      </c>
      <c r="W2062" t="e">
        <f t="shared" si="297"/>
        <v>#VALUE!</v>
      </c>
    </row>
    <row r="2063" spans="1:23">
      <c r="A2063" s="16">
        <f t="shared" si="295"/>
        <v>2063</v>
      </c>
      <c r="B2063" s="15">
        <f t="shared" si="296"/>
        <v>2019</v>
      </c>
      <c r="C2063" s="45" t="s">
        <v>3383</v>
      </c>
      <c r="D2063" s="45" t="s">
        <v>7</v>
      </c>
      <c r="E2063" s="42" t="s">
        <v>2090</v>
      </c>
      <c r="F2063" s="42" t="s">
        <v>2090</v>
      </c>
      <c r="G2063" s="99">
        <v>0</v>
      </c>
      <c r="H2063" s="99">
        <v>0</v>
      </c>
      <c r="I2063" s="130" t="s">
        <v>3</v>
      </c>
      <c r="J2063" s="23" t="s">
        <v>1275</v>
      </c>
      <c r="K2063" s="24" t="s">
        <v>3632</v>
      </c>
      <c r="L2063" s="22" t="s">
        <v>4263</v>
      </c>
      <c r="M2063" s="22" t="s">
        <v>4318</v>
      </c>
      <c r="N2063" s="22" t="s">
        <v>2484</v>
      </c>
      <c r="O2063" s="22"/>
      <c r="P2063" s="246" t="s">
        <v>4400</v>
      </c>
      <c r="Q2063" s="191"/>
      <c r="R2063" s="1"/>
      <c r="S2063" s="1" t="str">
        <f t="shared" si="294"/>
        <v/>
      </c>
      <c r="T2063" s="1" t="str">
        <f>IF(ISNA(VLOOKUP(P2063,'NEW XEQM.c'!D:D,1,0)),"--",VLOOKUP(P2063,'NEW XEQM.c'!D:G,3,0))</f>
        <v>--</v>
      </c>
      <c r="U2063" s="1" t="s">
        <v>2451</v>
      </c>
      <c r="W2063" t="e">
        <f t="shared" si="297"/>
        <v>#VALUE!</v>
      </c>
    </row>
    <row r="2064" spans="1:23">
      <c r="A2064" s="16">
        <f t="shared" si="295"/>
        <v>2064</v>
      </c>
      <c r="B2064" s="15">
        <f t="shared" si="296"/>
        <v>2020</v>
      </c>
      <c r="C2064" s="45" t="s">
        <v>4676</v>
      </c>
      <c r="D2064" s="45" t="s">
        <v>4677</v>
      </c>
      <c r="E2064" s="7" t="s">
        <v>4679</v>
      </c>
      <c r="F2064" s="7" t="s">
        <v>4679</v>
      </c>
      <c r="G2064" s="60">
        <v>0</v>
      </c>
      <c r="H2064" s="60">
        <v>0</v>
      </c>
      <c r="I2064" s="196" t="s">
        <v>3</v>
      </c>
      <c r="J2064" s="7" t="s">
        <v>1276</v>
      </c>
      <c r="K2064" s="6" t="s">
        <v>3528</v>
      </c>
      <c r="L2064" s="132" t="s">
        <v>4263</v>
      </c>
      <c r="M2064" s="132" t="s">
        <v>4320</v>
      </c>
      <c r="N2064" s="22" t="s">
        <v>5133</v>
      </c>
      <c r="O2064" s="45"/>
      <c r="P2064" s="246" t="s">
        <v>4678</v>
      </c>
      <c r="Q2064" s="191"/>
      <c r="R2064" s="1"/>
      <c r="S2064" s="1" t="str">
        <f t="shared" si="294"/>
        <v/>
      </c>
      <c r="T2064" s="1" t="str">
        <f>IF(ISNA(VLOOKUP(P2064,'NEW XEQM.c'!D:D,1,0)),"--",VLOOKUP(P2064,'NEW XEQM.c'!D:G,3,0))</f>
        <v>--</v>
      </c>
      <c r="U2064" s="1" t="s">
        <v>2451</v>
      </c>
      <c r="W2064" t="e">
        <f t="shared" si="297"/>
        <v>#VALUE!</v>
      </c>
    </row>
    <row r="2065" spans="1:23">
      <c r="A2065" s="16">
        <f t="shared" si="295"/>
        <v>2065</v>
      </c>
      <c r="B2065" s="15">
        <f t="shared" si="296"/>
        <v>2021</v>
      </c>
      <c r="C2065" s="45" t="s">
        <v>6087</v>
      </c>
      <c r="D2065" s="45" t="s">
        <v>4686</v>
      </c>
      <c r="E2065" s="169" t="s">
        <v>4689</v>
      </c>
      <c r="F2065" s="169" t="s">
        <v>4689</v>
      </c>
      <c r="G2065" s="170">
        <v>0</v>
      </c>
      <c r="H2065" s="170">
        <v>0</v>
      </c>
      <c r="I2065" s="196" t="s">
        <v>1</v>
      </c>
      <c r="J2065" s="169" t="s">
        <v>1276</v>
      </c>
      <c r="K2065" s="171" t="s">
        <v>3528</v>
      </c>
      <c r="L2065" s="172" t="s">
        <v>4263</v>
      </c>
      <c r="M2065" s="172" t="s">
        <v>4320</v>
      </c>
      <c r="N2065" s="22" t="s">
        <v>2484</v>
      </c>
      <c r="O2065" s="168"/>
      <c r="P2065" s="247" t="s">
        <v>4692</v>
      </c>
      <c r="Q2065" s="191"/>
      <c r="R2065" s="1"/>
      <c r="S2065" s="1" t="str">
        <f t="shared" si="294"/>
        <v/>
      </c>
      <c r="T2065" s="1" t="str">
        <f>IF(ISNA(VLOOKUP(P2065,'NEW XEQM.c'!D:D,1,0)),"--",VLOOKUP(P2065,'NEW XEQM.c'!D:G,3,0))</f>
        <v>--</v>
      </c>
      <c r="U2065" s="1" t="s">
        <v>2480</v>
      </c>
      <c r="W2065" t="e">
        <f t="shared" si="297"/>
        <v>#VALUE!</v>
      </c>
    </row>
    <row r="2066" spans="1:23">
      <c r="A2066" s="16">
        <f t="shared" si="295"/>
        <v>2066</v>
      </c>
      <c r="B2066" s="15">
        <f t="shared" si="296"/>
        <v>2022</v>
      </c>
      <c r="C2066" s="45" t="s">
        <v>6087</v>
      </c>
      <c r="D2066" s="45" t="s">
        <v>4687</v>
      </c>
      <c r="E2066" s="169" t="s">
        <v>4690</v>
      </c>
      <c r="F2066" s="169" t="s">
        <v>4690</v>
      </c>
      <c r="G2066" s="170">
        <v>0</v>
      </c>
      <c r="H2066" s="170">
        <v>0</v>
      </c>
      <c r="I2066" s="196" t="s">
        <v>1</v>
      </c>
      <c r="J2066" s="169" t="s">
        <v>1276</v>
      </c>
      <c r="K2066" s="171" t="s">
        <v>3528</v>
      </c>
      <c r="L2066" s="172" t="s">
        <v>4263</v>
      </c>
      <c r="M2066" s="172" t="s">
        <v>4320</v>
      </c>
      <c r="N2066" s="22" t="s">
        <v>2484</v>
      </c>
      <c r="O2066" s="168"/>
      <c r="P2066" s="247" t="s">
        <v>4693</v>
      </c>
      <c r="Q2066" s="191"/>
      <c r="R2066" s="1"/>
      <c r="S2066" s="1" t="str">
        <f t="shared" si="294"/>
        <v/>
      </c>
      <c r="T2066" s="1" t="str">
        <f>IF(ISNA(VLOOKUP(P2066,'NEW XEQM.c'!D:D,1,0)),"--",VLOOKUP(P2066,'NEW XEQM.c'!D:G,3,0))</f>
        <v>--</v>
      </c>
      <c r="U2066" s="1" t="s">
        <v>2480</v>
      </c>
      <c r="W2066" t="e">
        <f t="shared" si="297"/>
        <v>#VALUE!</v>
      </c>
    </row>
    <row r="2067" spans="1:23">
      <c r="A2067" s="16">
        <f t="shared" si="295"/>
        <v>2067</v>
      </c>
      <c r="B2067" s="15">
        <f t="shared" si="296"/>
        <v>2023</v>
      </c>
      <c r="C2067" s="45" t="s">
        <v>6087</v>
      </c>
      <c r="D2067" s="45" t="s">
        <v>4688</v>
      </c>
      <c r="E2067" s="169" t="s">
        <v>4691</v>
      </c>
      <c r="F2067" s="169" t="s">
        <v>4691</v>
      </c>
      <c r="G2067" s="170">
        <v>0</v>
      </c>
      <c r="H2067" s="170">
        <v>0</v>
      </c>
      <c r="I2067" s="196" t="s">
        <v>1</v>
      </c>
      <c r="J2067" s="169" t="s">
        <v>1276</v>
      </c>
      <c r="K2067" s="171" t="s">
        <v>3528</v>
      </c>
      <c r="L2067" s="172" t="s">
        <v>4263</v>
      </c>
      <c r="M2067" s="172" t="s">
        <v>4320</v>
      </c>
      <c r="N2067" s="22" t="s">
        <v>2484</v>
      </c>
      <c r="O2067" s="168"/>
      <c r="P2067" s="247" t="s">
        <v>4694</v>
      </c>
      <c r="Q2067" s="191"/>
      <c r="R2067" s="1"/>
      <c r="S2067" s="1" t="str">
        <f t="shared" si="294"/>
        <v/>
      </c>
      <c r="T2067" s="1" t="str">
        <f>IF(ISNA(VLOOKUP(P2067,'NEW XEQM.c'!D:D,1,0)),"--",VLOOKUP(P2067,'NEW XEQM.c'!D:G,3,0))</f>
        <v>--</v>
      </c>
      <c r="U2067" s="1" t="s">
        <v>2480</v>
      </c>
      <c r="W2067" t="e">
        <f t="shared" si="297"/>
        <v>#VALUE!</v>
      </c>
    </row>
    <row r="2068" spans="1:23">
      <c r="A2068" s="16">
        <f t="shared" si="295"/>
        <v>2068</v>
      </c>
      <c r="B2068" s="15">
        <f t="shared" si="296"/>
        <v>2024</v>
      </c>
      <c r="C2068" s="45" t="s">
        <v>3510</v>
      </c>
      <c r="D2068" s="45" t="s">
        <v>7</v>
      </c>
      <c r="E2068" s="46" t="s">
        <v>2549</v>
      </c>
      <c r="F2068" s="46" t="s">
        <v>2549</v>
      </c>
      <c r="G2068" s="47">
        <v>0</v>
      </c>
      <c r="H2068" s="47">
        <v>0</v>
      </c>
      <c r="I2068" s="196" t="s">
        <v>1</v>
      </c>
      <c r="J2068" s="46" t="s">
        <v>1276</v>
      </c>
      <c r="K2068" s="48" t="s">
        <v>3528</v>
      </c>
      <c r="L2068" s="49" t="s">
        <v>4263</v>
      </c>
      <c r="M2068" s="49" t="s">
        <v>4320</v>
      </c>
      <c r="N2068" s="22" t="s">
        <v>2484</v>
      </c>
      <c r="O2068" s="45" t="s">
        <v>2538</v>
      </c>
      <c r="P2068" s="247" t="s">
        <v>2546</v>
      </c>
      <c r="Q2068" s="191"/>
      <c r="R2068" s="1"/>
      <c r="S2068" s="1" t="str">
        <f t="shared" si="294"/>
        <v/>
      </c>
      <c r="T2068" s="1" t="str">
        <f>IF(ISNA(VLOOKUP(P2068,'NEW XEQM.c'!D:D,1,0)),"--",VLOOKUP(P2068,'NEW XEQM.c'!D:G,3,0))</f>
        <v>P_INT</v>
      </c>
      <c r="U2068" s="1" t="s">
        <v>2486</v>
      </c>
      <c r="W2068" t="str">
        <f t="shared" si="297"/>
        <v/>
      </c>
    </row>
    <row r="2069" spans="1:23">
      <c r="A2069" s="16">
        <f t="shared" si="295"/>
        <v>2069</v>
      </c>
      <c r="B2069" s="15">
        <f t="shared" si="296"/>
        <v>2025</v>
      </c>
      <c r="C2069" s="45" t="s">
        <v>3511</v>
      </c>
      <c r="D2069" s="45" t="s">
        <v>7</v>
      </c>
      <c r="E2069" s="46" t="s">
        <v>2550</v>
      </c>
      <c r="F2069" s="46" t="s">
        <v>2550</v>
      </c>
      <c r="G2069" s="47">
        <v>0</v>
      </c>
      <c r="H2069" s="47">
        <v>0</v>
      </c>
      <c r="I2069" s="196" t="s">
        <v>1</v>
      </c>
      <c r="J2069" s="46" t="s">
        <v>1276</v>
      </c>
      <c r="K2069" s="48" t="s">
        <v>3528</v>
      </c>
      <c r="L2069" s="49" t="s">
        <v>4263</v>
      </c>
      <c r="M2069" s="49" t="s">
        <v>4320</v>
      </c>
      <c r="N2069" s="22" t="s">
        <v>2484</v>
      </c>
      <c r="O2069" s="45" t="s">
        <v>2538</v>
      </c>
      <c r="P2069" s="247" t="s">
        <v>2547</v>
      </c>
      <c r="Q2069" s="191"/>
      <c r="R2069" s="1"/>
      <c r="S2069" s="1" t="str">
        <f t="shared" si="294"/>
        <v/>
      </c>
      <c r="T2069" s="1" t="str">
        <f>IF(ISNA(VLOOKUP(P2069,'NEW XEQM.c'!D:D,1,0)),"--",VLOOKUP(P2069,'NEW XEQM.c'!D:G,3,0))</f>
        <v>P_DIFF</v>
      </c>
      <c r="U2069" s="1" t="s">
        <v>2486</v>
      </c>
      <c r="W2069" t="str">
        <f t="shared" si="297"/>
        <v/>
      </c>
    </row>
    <row r="2070" spans="1:23">
      <c r="A2070" s="16">
        <f t="shared" si="295"/>
        <v>2070</v>
      </c>
      <c r="B2070" s="15">
        <f t="shared" si="296"/>
        <v>2026</v>
      </c>
      <c r="C2070" s="45" t="s">
        <v>3512</v>
      </c>
      <c r="D2070" s="45" t="s">
        <v>7</v>
      </c>
      <c r="E2070" s="46" t="s">
        <v>2548</v>
      </c>
      <c r="F2070" s="46" t="s">
        <v>2548</v>
      </c>
      <c r="G2070" s="47">
        <v>0</v>
      </c>
      <c r="H2070" s="47">
        <v>0</v>
      </c>
      <c r="I2070" s="196" t="s">
        <v>1</v>
      </c>
      <c r="J2070" s="46" t="s">
        <v>1276</v>
      </c>
      <c r="K2070" s="48" t="s">
        <v>3528</v>
      </c>
      <c r="L2070" s="49" t="s">
        <v>4263</v>
      </c>
      <c r="M2070" s="49" t="s">
        <v>4320</v>
      </c>
      <c r="N2070" s="22" t="s">
        <v>2484</v>
      </c>
      <c r="O2070" s="45" t="s">
        <v>2538</v>
      </c>
      <c r="P2070" s="247" t="s">
        <v>3175</v>
      </c>
      <c r="Q2070" s="191"/>
      <c r="R2070" s="1"/>
      <c r="S2070" s="1" t="str">
        <f t="shared" si="294"/>
        <v/>
      </c>
      <c r="T2070" s="1" t="str">
        <f>IF(ISNA(VLOOKUP(P2070,'NEW XEQM.c'!D:D,1,0)),"--",VLOOKUP(P2070,'NEW XEQM.c'!D:G,3,0))</f>
        <v>P_RMS</v>
      </c>
      <c r="U2070" s="1" t="s">
        <v>2486</v>
      </c>
      <c r="W2070" t="e">
        <f t="shared" si="297"/>
        <v>#VALUE!</v>
      </c>
    </row>
    <row r="2071" spans="1:23">
      <c r="A2071" s="16">
        <f t="shared" si="295"/>
        <v>2071</v>
      </c>
      <c r="B2071" s="15">
        <f t="shared" si="296"/>
        <v>2027</v>
      </c>
      <c r="C2071" s="45" t="s">
        <v>3513</v>
      </c>
      <c r="D2071" s="45" t="s">
        <v>7</v>
      </c>
      <c r="E2071" s="46" t="s">
        <v>3751</v>
      </c>
      <c r="F2071" s="46" t="s">
        <v>3751</v>
      </c>
      <c r="G2071" s="47">
        <v>0</v>
      </c>
      <c r="H2071" s="47">
        <v>0</v>
      </c>
      <c r="I2071" s="196" t="s">
        <v>1</v>
      </c>
      <c r="J2071" s="46" t="s">
        <v>1276</v>
      </c>
      <c r="K2071" s="48" t="s">
        <v>3528</v>
      </c>
      <c r="L2071" s="49" t="s">
        <v>4263</v>
      </c>
      <c r="M2071" s="49" t="s">
        <v>4320</v>
      </c>
      <c r="N2071" s="22" t="s">
        <v>2484</v>
      </c>
      <c r="O2071" s="45" t="s">
        <v>2538</v>
      </c>
      <c r="P2071" s="247" t="s">
        <v>2555</v>
      </c>
      <c r="Q2071" s="191"/>
      <c r="R2071" s="1"/>
      <c r="S2071" s="1" t="str">
        <f t="shared" si="294"/>
        <v/>
      </c>
      <c r="T2071" s="1" t="str">
        <f>IF(ISNA(VLOOKUP(P2071,'NEW XEQM.c'!D:D,1,0)),"--",VLOOKUP(P2071,'NEW XEQM.c'!D:G,3,0))</f>
        <v>P_SHADE</v>
      </c>
      <c r="U2071" s="1" t="s">
        <v>2486</v>
      </c>
      <c r="W2071" t="str">
        <f t="shared" si="297"/>
        <v/>
      </c>
    </row>
    <row r="2072" spans="1:23">
      <c r="A2072" s="16">
        <f t="shared" si="295"/>
        <v>2072</v>
      </c>
      <c r="B2072" s="15">
        <f t="shared" si="296"/>
        <v>2028</v>
      </c>
      <c r="C2072" s="45" t="s">
        <v>3514</v>
      </c>
      <c r="D2072" s="45" t="s">
        <v>7</v>
      </c>
      <c r="E2072" s="46" t="s">
        <v>2534</v>
      </c>
      <c r="F2072" s="46" t="s">
        <v>2534</v>
      </c>
      <c r="G2072" s="47">
        <v>0</v>
      </c>
      <c r="H2072" s="47">
        <v>0</v>
      </c>
      <c r="I2072" s="196" t="s">
        <v>15</v>
      </c>
      <c r="J2072" s="46" t="s">
        <v>1276</v>
      </c>
      <c r="K2072" s="48" t="s">
        <v>3528</v>
      </c>
      <c r="L2072" s="49" t="s">
        <v>4263</v>
      </c>
      <c r="M2072" s="49" t="s">
        <v>4320</v>
      </c>
      <c r="N2072" s="22" t="s">
        <v>2484</v>
      </c>
      <c r="O2072" s="45"/>
      <c r="P2072" s="247" t="s">
        <v>2535</v>
      </c>
      <c r="Q2072" s="191"/>
      <c r="R2072" s="1"/>
      <c r="S2072" s="1" t="str">
        <f t="shared" si="294"/>
        <v/>
      </c>
      <c r="T2072" s="1" t="str">
        <f>IF(ISNA(VLOOKUP(P2072,'NEW XEQM.c'!D:D,1,0)),"--",VLOOKUP(P2072,'NEW XEQM.c'!D:G,3,0))</f>
        <v>--</v>
      </c>
      <c r="U2072" s="1" t="s">
        <v>2075</v>
      </c>
      <c r="W2072" t="e">
        <f t="shared" si="297"/>
        <v>#VALUE!</v>
      </c>
    </row>
    <row r="2073" spans="1:23">
      <c r="A2073" s="16">
        <f t="shared" si="295"/>
        <v>2073</v>
      </c>
      <c r="B2073" s="15">
        <f t="shared" si="296"/>
        <v>2029</v>
      </c>
      <c r="C2073" s="45" t="s">
        <v>5023</v>
      </c>
      <c r="D2073" s="45" t="s">
        <v>3749</v>
      </c>
      <c r="E2073" s="46" t="s">
        <v>5998</v>
      </c>
      <c r="F2073" s="46" t="s">
        <v>5998</v>
      </c>
      <c r="G2073" s="47">
        <v>0</v>
      </c>
      <c r="H2073" s="47">
        <v>0</v>
      </c>
      <c r="I2073" s="197" t="s">
        <v>1</v>
      </c>
      <c r="J2073" s="46" t="s">
        <v>1276</v>
      </c>
      <c r="K2073" s="48" t="s">
        <v>3528</v>
      </c>
      <c r="L2073" s="49" t="s">
        <v>4263</v>
      </c>
      <c r="M2073" s="49" t="s">
        <v>4320</v>
      </c>
      <c r="N2073" s="22" t="s">
        <v>5133</v>
      </c>
      <c r="O2073" s="45"/>
      <c r="P2073" s="247" t="s">
        <v>3524</v>
      </c>
      <c r="Q2073" s="191"/>
      <c r="R2073" s="1"/>
      <c r="S2073" s="1" t="str">
        <f t="shared" si="294"/>
        <v/>
      </c>
      <c r="T2073" s="1" t="str">
        <f>IF(ISNA(VLOOKUP(P2073,'NEW XEQM.c'!D:D,1,0)),"--",VLOOKUP(P2073,'NEW XEQM.c'!D:G,3,0))</f>
        <v>--</v>
      </c>
      <c r="U2073" s="1"/>
      <c r="W2073" t="e">
        <f t="shared" si="297"/>
        <v>#VALUE!</v>
      </c>
    </row>
    <row r="2074" spans="1:23">
      <c r="A2074" s="16">
        <f t="shared" si="295"/>
        <v>2074</v>
      </c>
      <c r="B2074" s="15">
        <f t="shared" si="296"/>
        <v>2030</v>
      </c>
      <c r="C2074" s="45" t="s">
        <v>3514</v>
      </c>
      <c r="D2074" s="45" t="s">
        <v>7</v>
      </c>
      <c r="E2074" s="122" t="s">
        <v>474</v>
      </c>
      <c r="F2074" s="46" t="s">
        <v>3521</v>
      </c>
      <c r="G2074" s="47">
        <v>0</v>
      </c>
      <c r="H2074" s="47">
        <v>0</v>
      </c>
      <c r="I2074" s="196" t="s">
        <v>1</v>
      </c>
      <c r="J2074" s="46" t="s">
        <v>1276</v>
      </c>
      <c r="K2074" s="48" t="s">
        <v>3528</v>
      </c>
      <c r="L2074" s="49" t="s">
        <v>4263</v>
      </c>
      <c r="M2074" s="22" t="s">
        <v>4318</v>
      </c>
      <c r="N2074" s="22" t="s">
        <v>2484</v>
      </c>
      <c r="O2074" s="45"/>
      <c r="P2074" s="247" t="s">
        <v>3525</v>
      </c>
      <c r="Q2074" s="191"/>
      <c r="R2074" s="1"/>
      <c r="S2074" s="1" t="str">
        <f t="shared" si="294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7"/>
        <v>#VALUE!</v>
      </c>
    </row>
    <row r="2075" spans="1:23">
      <c r="A2075" s="16">
        <f t="shared" si="295"/>
        <v>2075</v>
      </c>
      <c r="B2075" s="15">
        <f t="shared" si="296"/>
        <v>2031</v>
      </c>
      <c r="C2075" s="45" t="s">
        <v>3514</v>
      </c>
      <c r="D2075" s="45" t="s">
        <v>7</v>
      </c>
      <c r="E2075" s="122" t="s">
        <v>474</v>
      </c>
      <c r="F2075" s="46" t="s">
        <v>3522</v>
      </c>
      <c r="G2075" s="47">
        <v>0</v>
      </c>
      <c r="H2075" s="47">
        <v>0</v>
      </c>
      <c r="I2075" s="196" t="s">
        <v>1</v>
      </c>
      <c r="J2075" s="46" t="s">
        <v>1276</v>
      </c>
      <c r="K2075" s="48" t="s">
        <v>3528</v>
      </c>
      <c r="L2075" s="49" t="s">
        <v>4263</v>
      </c>
      <c r="M2075" s="22" t="s">
        <v>4318</v>
      </c>
      <c r="N2075" s="22" t="s">
        <v>2484</v>
      </c>
      <c r="O2075" s="45"/>
      <c r="P2075" s="247" t="s">
        <v>3526</v>
      </c>
      <c r="Q2075" s="191"/>
      <c r="R2075" s="1"/>
      <c r="S2075" s="1" t="str">
        <f t="shared" si="294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7"/>
        <v>#VALUE!</v>
      </c>
    </row>
    <row r="2076" spans="1:23">
      <c r="A2076" s="16">
        <f t="shared" si="295"/>
        <v>2076</v>
      </c>
      <c r="B2076" s="15">
        <f t="shared" si="296"/>
        <v>2032</v>
      </c>
      <c r="C2076" s="45" t="s">
        <v>3515</v>
      </c>
      <c r="D2076" s="45" t="s">
        <v>3520</v>
      </c>
      <c r="E2076" s="122" t="s">
        <v>474</v>
      </c>
      <c r="F2076" s="46" t="s">
        <v>668</v>
      </c>
      <c r="G2076" s="47">
        <v>0</v>
      </c>
      <c r="H2076" s="47">
        <v>0</v>
      </c>
      <c r="I2076" s="196" t="s">
        <v>1</v>
      </c>
      <c r="J2076" s="46" t="s">
        <v>1276</v>
      </c>
      <c r="K2076" s="48" t="s">
        <v>3528</v>
      </c>
      <c r="L2076" s="49" t="s">
        <v>4263</v>
      </c>
      <c r="M2076" s="49" t="s">
        <v>4320</v>
      </c>
      <c r="N2076" s="22" t="s">
        <v>2484</v>
      </c>
      <c r="O2076" s="45"/>
      <c r="P2076" s="247" t="s">
        <v>3520</v>
      </c>
      <c r="Q2076" s="191"/>
      <c r="R2076" s="1"/>
      <c r="S2076" s="1" t="str">
        <f t="shared" si="294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7"/>
        <v>#VALUE!</v>
      </c>
    </row>
    <row r="2077" spans="1:23">
      <c r="A2077" s="16">
        <f t="shared" si="295"/>
        <v>2077</v>
      </c>
      <c r="B2077" s="15">
        <f t="shared" si="296"/>
        <v>2033</v>
      </c>
      <c r="C2077" s="45" t="s">
        <v>3639</v>
      </c>
      <c r="D2077" s="45" t="s">
        <v>7</v>
      </c>
      <c r="E2077" s="23" t="s">
        <v>3640</v>
      </c>
      <c r="F2077" s="23" t="s">
        <v>3640</v>
      </c>
      <c r="G2077" s="99">
        <v>0</v>
      </c>
      <c r="H2077" s="99">
        <v>0</v>
      </c>
      <c r="I2077" s="130" t="s">
        <v>3</v>
      </c>
      <c r="J2077" s="23" t="s">
        <v>1276</v>
      </c>
      <c r="K2077" s="24" t="s">
        <v>3632</v>
      </c>
      <c r="L2077" s="22" t="s">
        <v>4263</v>
      </c>
      <c r="M2077" s="22" t="s">
        <v>4320</v>
      </c>
      <c r="N2077" s="22" t="s">
        <v>2484</v>
      </c>
      <c r="O2077" s="22"/>
      <c r="P2077" s="246" t="s">
        <v>3641</v>
      </c>
      <c r="Q2077" s="191"/>
      <c r="R2077" s="1"/>
      <c r="S2077" s="1" t="str">
        <f t="shared" si="294"/>
        <v/>
      </c>
      <c r="T2077" s="1" t="str">
        <f>IF(ISNA(VLOOKUP(P2077,'NEW XEQM.c'!D:D,1,0)),"--",VLOOKUP(P2077,'NEW XEQM.c'!D:G,3,0))</f>
        <v>CLGRF</v>
      </c>
      <c r="U2077" s="1" t="s">
        <v>2443</v>
      </c>
      <c r="W2077" t="e">
        <f t="shared" si="297"/>
        <v>#VALUE!</v>
      </c>
    </row>
    <row r="2078" spans="1:23">
      <c r="A2078" s="16">
        <f t="shared" si="295"/>
        <v>2078</v>
      </c>
      <c r="B2078" s="15">
        <f t="shared" si="296"/>
        <v>2034</v>
      </c>
      <c r="C2078" s="45" t="s">
        <v>3752</v>
      </c>
      <c r="D2078" s="45" t="s">
        <v>3753</v>
      </c>
      <c r="E2078" s="188" t="s">
        <v>3755</v>
      </c>
      <c r="F2078" s="46" t="s">
        <v>3755</v>
      </c>
      <c r="G2078" s="47">
        <v>0</v>
      </c>
      <c r="H2078" s="47">
        <v>0</v>
      </c>
      <c r="I2078" s="196" t="s">
        <v>1</v>
      </c>
      <c r="J2078" s="46" t="s">
        <v>1276</v>
      </c>
      <c r="K2078" s="48" t="s">
        <v>3528</v>
      </c>
      <c r="L2078" s="49" t="s">
        <v>4263</v>
      </c>
      <c r="M2078" s="49" t="s">
        <v>4320</v>
      </c>
      <c r="N2078" s="22" t="s">
        <v>2484</v>
      </c>
      <c r="O2078" s="45" t="s">
        <v>2538</v>
      </c>
      <c r="P2078" s="247" t="s">
        <v>3757</v>
      </c>
      <c r="Q2078" s="191"/>
      <c r="R2078" s="1"/>
      <c r="S2078" s="1" t="str">
        <f t="shared" si="294"/>
        <v/>
      </c>
      <c r="T2078" s="1" t="str">
        <f>IF(ISNA(VLOOKUP(P2078,'NEW XEQM.c'!D:D,1,0)),"--",VLOOKUP(P2078,'NEW XEQM.c'!D:G,3,0))</f>
        <v>--</v>
      </c>
      <c r="U2078" s="1" t="s">
        <v>2486</v>
      </c>
      <c r="W2078" t="e">
        <f t="shared" si="297"/>
        <v>#VALUE!</v>
      </c>
    </row>
    <row r="2079" spans="1:23">
      <c r="A2079" s="16">
        <f t="shared" si="295"/>
        <v>2079</v>
      </c>
      <c r="B2079" s="15">
        <f t="shared" si="296"/>
        <v>2035</v>
      </c>
      <c r="C2079" s="45" t="s">
        <v>3752</v>
      </c>
      <c r="D2079" s="45" t="s">
        <v>3754</v>
      </c>
      <c r="E2079" s="188" t="s">
        <v>3756</v>
      </c>
      <c r="F2079" s="46" t="s">
        <v>3756</v>
      </c>
      <c r="G2079" s="47">
        <v>0</v>
      </c>
      <c r="H2079" s="47">
        <v>0</v>
      </c>
      <c r="I2079" s="196" t="s">
        <v>1</v>
      </c>
      <c r="J2079" s="46" t="s">
        <v>1276</v>
      </c>
      <c r="K2079" s="48" t="s">
        <v>3528</v>
      </c>
      <c r="L2079" s="49" t="s">
        <v>4263</v>
      </c>
      <c r="M2079" s="49" t="s">
        <v>4320</v>
      </c>
      <c r="N2079" s="22" t="s">
        <v>2484</v>
      </c>
      <c r="O2079" s="45" t="s">
        <v>2538</v>
      </c>
      <c r="P2079" s="247" t="s">
        <v>3758</v>
      </c>
      <c r="Q2079" s="191"/>
      <c r="R2079" s="1"/>
      <c r="S2079" s="1" t="str">
        <f t="shared" si="294"/>
        <v/>
      </c>
      <c r="T2079" s="1" t="str">
        <f>IF(ISNA(VLOOKUP(P2079,'NEW XEQM.c'!D:D,1,0)),"--",VLOOKUP(P2079,'NEW XEQM.c'!D:G,3,0))</f>
        <v>--</v>
      </c>
      <c r="U2079" s="1" t="s">
        <v>2486</v>
      </c>
      <c r="W2079" t="e">
        <f t="shared" si="297"/>
        <v>#VALUE!</v>
      </c>
    </row>
    <row r="2080" spans="1:23">
      <c r="A2080" s="16">
        <f t="shared" si="295"/>
        <v>2080</v>
      </c>
      <c r="B2080" s="15">
        <f t="shared" si="296"/>
        <v>2036</v>
      </c>
      <c r="C2080" s="45" t="s">
        <v>3514</v>
      </c>
      <c r="D2080" s="45" t="s">
        <v>7</v>
      </c>
      <c r="E2080" s="46" t="s">
        <v>4722</v>
      </c>
      <c r="F2080" s="46" t="s">
        <v>4722</v>
      </c>
      <c r="G2080" s="47">
        <v>0</v>
      </c>
      <c r="H2080" s="47">
        <v>0</v>
      </c>
      <c r="I2080" s="196" t="s">
        <v>15</v>
      </c>
      <c r="J2080" s="46" t="s">
        <v>1276</v>
      </c>
      <c r="K2080" s="48" t="s">
        <v>3528</v>
      </c>
      <c r="L2080" s="49" t="s">
        <v>4263</v>
      </c>
      <c r="M2080" s="49" t="s">
        <v>4320</v>
      </c>
      <c r="N2080" s="22" t="s">
        <v>2484</v>
      </c>
      <c r="O2080" s="45"/>
      <c r="P2080" s="247" t="s">
        <v>4723</v>
      </c>
      <c r="Q2080" s="191"/>
      <c r="R2080" s="1"/>
      <c r="S2080" s="1" t="str">
        <f t="shared" si="294"/>
        <v/>
      </c>
      <c r="T2080" s="1" t="str">
        <f>IF(ISNA(VLOOKUP(P2080,'NEW XEQM.c'!D:D,1,0)),"--",VLOOKUP(P2080,'NEW XEQM.c'!D:G,3,0))</f>
        <v>--</v>
      </c>
      <c r="U2080" s="1" t="s">
        <v>2075</v>
      </c>
      <c r="W2080" t="e">
        <f t="shared" si="297"/>
        <v>#VALUE!</v>
      </c>
    </row>
    <row r="2081" spans="1:23">
      <c r="A2081" s="16">
        <f t="shared" si="295"/>
        <v>2081</v>
      </c>
      <c r="B2081" s="15">
        <f t="shared" si="296"/>
        <v>2037</v>
      </c>
      <c r="C2081" s="45" t="s">
        <v>3514</v>
      </c>
      <c r="D2081" s="45" t="s">
        <v>7</v>
      </c>
      <c r="E2081" s="46" t="s">
        <v>4724</v>
      </c>
      <c r="F2081" s="46" t="s">
        <v>4724</v>
      </c>
      <c r="G2081" s="47">
        <v>0</v>
      </c>
      <c r="H2081" s="47">
        <v>0</v>
      </c>
      <c r="I2081" s="196" t="s">
        <v>15</v>
      </c>
      <c r="J2081" s="46" t="s">
        <v>1276</v>
      </c>
      <c r="K2081" s="48" t="s">
        <v>3528</v>
      </c>
      <c r="L2081" s="49" t="s">
        <v>4263</v>
      </c>
      <c r="M2081" s="49" t="s">
        <v>4320</v>
      </c>
      <c r="N2081" s="22" t="s">
        <v>2484</v>
      </c>
      <c r="O2081" s="45"/>
      <c r="P2081" s="247" t="s">
        <v>4725</v>
      </c>
      <c r="Q2081" s="191"/>
      <c r="R2081" s="1"/>
      <c r="S2081" s="1" t="str">
        <f t="shared" si="294"/>
        <v/>
      </c>
      <c r="T2081" s="1" t="str">
        <f>IF(ISNA(VLOOKUP(P2081,'NEW XEQM.c'!D:D,1,0)),"--",VLOOKUP(P2081,'NEW XEQM.c'!D:G,3,0))</f>
        <v>--</v>
      </c>
      <c r="U2081" s="1" t="s">
        <v>2075</v>
      </c>
      <c r="W2081" t="e">
        <f t="shared" si="297"/>
        <v>#VALUE!</v>
      </c>
    </row>
    <row r="2082" spans="1:23">
      <c r="A2082" s="16">
        <f t="shared" si="295"/>
        <v>2082</v>
      </c>
      <c r="B2082" s="15">
        <f t="shared" si="296"/>
        <v>2038</v>
      </c>
      <c r="C2082" s="45" t="s">
        <v>4405</v>
      </c>
      <c r="D2082" s="45" t="s">
        <v>7</v>
      </c>
      <c r="E2082" s="23" t="s">
        <v>4636</v>
      </c>
      <c r="F2082" s="23" t="s">
        <v>4636</v>
      </c>
      <c r="G2082" s="99">
        <v>0</v>
      </c>
      <c r="H2082" s="99">
        <v>0</v>
      </c>
      <c r="I2082" s="130" t="s">
        <v>3</v>
      </c>
      <c r="J2082" s="23" t="s">
        <v>1275</v>
      </c>
      <c r="K2082" s="24" t="s">
        <v>3632</v>
      </c>
      <c r="L2082" s="22" t="s">
        <v>4263</v>
      </c>
      <c r="M2082" s="49" t="s">
        <v>4320</v>
      </c>
      <c r="N2082" s="22" t="s">
        <v>2484</v>
      </c>
      <c r="O2082" s="22"/>
      <c r="P2082" s="246" t="s">
        <v>4404</v>
      </c>
      <c r="Q2082" s="191"/>
      <c r="R2082" s="1"/>
      <c r="S2082" s="1" t="str">
        <f t="shared" si="294"/>
        <v/>
      </c>
      <c r="T2082" s="1" t="str">
        <f>IF(ISNA(VLOOKUP(P2082,'NEW XEQM.c'!D:D,1,0)),"--",VLOOKUP(P2082,'NEW XEQM.c'!D:G,3,0))</f>
        <v>--</v>
      </c>
      <c r="U2082" s="1" t="s">
        <v>2456</v>
      </c>
      <c r="W2082" t="e">
        <f t="shared" si="297"/>
        <v>#VALUE!</v>
      </c>
    </row>
    <row r="2083" spans="1:23">
      <c r="A2083" s="16">
        <f t="shared" si="295"/>
        <v>2083</v>
      </c>
      <c r="B2083" s="15">
        <f t="shared" si="296"/>
        <v>2039</v>
      </c>
      <c r="C2083" s="45" t="s">
        <v>3448</v>
      </c>
      <c r="D2083" s="45" t="s">
        <v>3753</v>
      </c>
      <c r="E2083" s="46" t="s">
        <v>3847</v>
      </c>
      <c r="F2083" s="46" t="s">
        <v>3847</v>
      </c>
      <c r="G2083" s="47">
        <v>0</v>
      </c>
      <c r="H2083" s="47">
        <v>0</v>
      </c>
      <c r="I2083" s="196" t="s">
        <v>3</v>
      </c>
      <c r="J2083" s="46" t="s">
        <v>1276</v>
      </c>
      <c r="K2083" s="48" t="s">
        <v>3528</v>
      </c>
      <c r="L2083" s="49" t="s">
        <v>4263</v>
      </c>
      <c r="M2083" s="22" t="s">
        <v>4318</v>
      </c>
      <c r="N2083" s="22" t="s">
        <v>2484</v>
      </c>
      <c r="O2083" s="45"/>
      <c r="P2083" s="247" t="s">
        <v>3848</v>
      </c>
      <c r="Q2083" s="191"/>
      <c r="R2083" s="1"/>
      <c r="S2083" s="1" t="str">
        <f t="shared" si="294"/>
        <v/>
      </c>
      <c r="T2083" s="1" t="str">
        <f>IF(ISNA(VLOOKUP(P2083,'NEW XEQM.c'!D:D,1,0)),"--",VLOOKUP(P2083,'NEW XEQM.c'!D:G,3,0))</f>
        <v>--</v>
      </c>
      <c r="U2083" s="1" t="s">
        <v>2486</v>
      </c>
      <c r="W2083" t="e">
        <f t="shared" si="297"/>
        <v>#VALUE!</v>
      </c>
    </row>
    <row r="2084" spans="1:23">
      <c r="A2084" s="16">
        <f t="shared" si="295"/>
        <v>2084</v>
      </c>
      <c r="B2084" s="15">
        <f t="shared" si="296"/>
        <v>2040</v>
      </c>
      <c r="C2084" s="45" t="s">
        <v>4401</v>
      </c>
      <c r="D2084" s="45" t="s">
        <v>7</v>
      </c>
      <c r="E2084" s="23" t="s">
        <v>4402</v>
      </c>
      <c r="F2084" s="23" t="s">
        <v>4402</v>
      </c>
      <c r="G2084" s="99">
        <v>0</v>
      </c>
      <c r="H2084" s="99">
        <v>0</v>
      </c>
      <c r="I2084" s="130" t="s">
        <v>3</v>
      </c>
      <c r="J2084" s="23" t="s">
        <v>1275</v>
      </c>
      <c r="K2084" s="24" t="s">
        <v>3632</v>
      </c>
      <c r="L2084" s="22" t="s">
        <v>4263</v>
      </c>
      <c r="M2084" s="22" t="s">
        <v>4318</v>
      </c>
      <c r="N2084" s="22" t="s">
        <v>2484</v>
      </c>
      <c r="O2084" s="22"/>
      <c r="P2084" s="246" t="s">
        <v>4403</v>
      </c>
      <c r="Q2084" s="191"/>
      <c r="R2084" s="1"/>
      <c r="S2084" s="1" t="str">
        <f t="shared" si="294"/>
        <v/>
      </c>
      <c r="T2084" s="1" t="str">
        <f>IF(ISNA(VLOOKUP(P2084,'NEW XEQM.c'!D:D,1,0)),"--",VLOOKUP(P2084,'NEW XEQM.c'!D:G,3,0))</f>
        <v>PLSTAT</v>
      </c>
      <c r="U2084" s="1" t="s">
        <v>2456</v>
      </c>
      <c r="W2084" t="e">
        <f t="shared" si="297"/>
        <v>#VALUE!</v>
      </c>
    </row>
    <row r="2085" spans="1:23">
      <c r="A2085" s="16">
        <f t="shared" si="295"/>
        <v>2085</v>
      </c>
      <c r="B2085" s="15">
        <f t="shared" si="296"/>
        <v>2041</v>
      </c>
      <c r="C2085" s="45" t="s">
        <v>3465</v>
      </c>
      <c r="D2085" s="45" t="s">
        <v>4144</v>
      </c>
      <c r="E2085" s="188" t="s">
        <v>4145</v>
      </c>
      <c r="F2085" s="46" t="s">
        <v>4145</v>
      </c>
      <c r="G2085" s="47">
        <v>0</v>
      </c>
      <c r="H2085" s="47">
        <v>0</v>
      </c>
      <c r="I2085" s="189" t="s">
        <v>3</v>
      </c>
      <c r="J2085" s="46" t="s">
        <v>1276</v>
      </c>
      <c r="K2085" s="48" t="s">
        <v>3528</v>
      </c>
      <c r="L2085" s="49" t="s">
        <v>4263</v>
      </c>
      <c r="M2085" s="22" t="s">
        <v>4318</v>
      </c>
      <c r="N2085" s="22" t="s">
        <v>2484</v>
      </c>
      <c r="O2085" s="45"/>
      <c r="P2085" s="247" t="s">
        <v>4143</v>
      </c>
      <c r="Q2085" s="191"/>
      <c r="R2085" s="1"/>
      <c r="S2085" s="1" t="str">
        <f t="shared" si="294"/>
        <v/>
      </c>
      <c r="T2085" s="1" t="str">
        <f>IF(ISNA(VLOOKUP(P2085,'NEW XEQM.c'!D:D,1,0)),"--",VLOOKUP(P2085,'NEW XEQM.c'!D:G,3,0))</f>
        <v>M&gt;ZYX</v>
      </c>
      <c r="U2085" s="1" t="s">
        <v>2478</v>
      </c>
      <c r="W2085" t="str">
        <f t="shared" si="297"/>
        <v/>
      </c>
    </row>
    <row r="2086" spans="1:23">
      <c r="A2086" s="16">
        <f t="shared" si="295"/>
        <v>2086</v>
      </c>
      <c r="B2086" s="15">
        <f t="shared" si="296"/>
        <v>2042</v>
      </c>
      <c r="C2086" s="18" t="s">
        <v>4002</v>
      </c>
      <c r="D2086" s="45" t="s">
        <v>7</v>
      </c>
      <c r="E2086" s="23" t="s">
        <v>4003</v>
      </c>
      <c r="F2086" s="23" t="s">
        <v>4003</v>
      </c>
      <c r="G2086" s="99">
        <v>0</v>
      </c>
      <c r="H2086" s="99">
        <v>0</v>
      </c>
      <c r="I2086" s="130" t="s">
        <v>3</v>
      </c>
      <c r="J2086" s="23" t="s">
        <v>1275</v>
      </c>
      <c r="K2086" s="24" t="s">
        <v>3632</v>
      </c>
      <c r="L2086" s="22" t="s">
        <v>4263</v>
      </c>
      <c r="M2086" s="22" t="s">
        <v>4318</v>
      </c>
      <c r="N2086" s="22" t="s">
        <v>2484</v>
      </c>
      <c r="O2086" s="22"/>
      <c r="P2086" s="246" t="s">
        <v>4004</v>
      </c>
      <c r="Q2086" s="191"/>
      <c r="R2086" s="1"/>
      <c r="S2086" s="1" t="str">
        <f t="shared" si="294"/>
        <v/>
      </c>
      <c r="T2086" s="1" t="str">
        <f>IF(ISNA(VLOOKUP(P2086,'NEW XEQM.c'!D:D,1,0)),"--",VLOOKUP(P2086,'NEW XEQM.c'!D:G,3,0))</f>
        <v>PLTRST</v>
      </c>
      <c r="U2086" s="1" t="s">
        <v>2456</v>
      </c>
      <c r="W2086" t="e">
        <f t="shared" si="297"/>
        <v>#VALUE!</v>
      </c>
    </row>
    <row r="2087" spans="1:23">
      <c r="A2087" s="117">
        <f t="shared" ref="A2087:A2092" si="303">IF(B2087=INT(B2087),ROW(),"")</f>
        <v>2087</v>
      </c>
      <c r="B2087" s="15">
        <f t="shared" si="296"/>
        <v>2043</v>
      </c>
      <c r="C2087" s="118" t="s">
        <v>4929</v>
      </c>
      <c r="D2087" s="207" t="s">
        <v>5447</v>
      </c>
      <c r="E2087" s="178" t="s">
        <v>4931</v>
      </c>
      <c r="F2087" s="178" t="s">
        <v>4931</v>
      </c>
      <c r="G2087" s="208">
        <v>0</v>
      </c>
      <c r="H2087" s="208">
        <v>0</v>
      </c>
      <c r="I2087" s="178" t="s">
        <v>3</v>
      </c>
      <c r="J2087" s="178" t="s">
        <v>1276</v>
      </c>
      <c r="K2087" s="48" t="s">
        <v>3528</v>
      </c>
      <c r="L2087" s="120" t="s">
        <v>4263</v>
      </c>
      <c r="M2087" s="120" t="s">
        <v>4320</v>
      </c>
      <c r="N2087" s="120" t="s">
        <v>2484</v>
      </c>
      <c r="O2087" s="120"/>
      <c r="P2087" s="246" t="s">
        <v>4938</v>
      </c>
      <c r="Q2087" s="191"/>
      <c r="R2087" s="1"/>
      <c r="S2087" s="1" t="str">
        <f t="shared" ref="S2087:S2092" si="304">IF(E2087=F2087,"","NOT EQUAL")</f>
        <v/>
      </c>
      <c r="T2087" s="1" t="str">
        <f>IF(ISNA(VLOOKUP(P2087,'NEW XEQM.c'!D:D,1,0)),"--",VLOOKUP(P2087,'NEW XEQM.c'!D:G,3,0))</f>
        <v>--</v>
      </c>
      <c r="U2087" s="1" t="s">
        <v>2456</v>
      </c>
      <c r="W2087" t="e">
        <f t="shared" si="297"/>
        <v>#VALUE!</v>
      </c>
    </row>
    <row r="2088" spans="1:23">
      <c r="A2088" s="117">
        <f t="shared" si="303"/>
        <v>2088</v>
      </c>
      <c r="B2088" s="15">
        <f t="shared" si="296"/>
        <v>2044</v>
      </c>
      <c r="C2088" s="118" t="s">
        <v>4930</v>
      </c>
      <c r="D2088" s="207" t="s">
        <v>5447</v>
      </c>
      <c r="E2088" s="178" t="s">
        <v>4932</v>
      </c>
      <c r="F2088" s="178" t="s">
        <v>4932</v>
      </c>
      <c r="G2088" s="208">
        <v>0</v>
      </c>
      <c r="H2088" s="208">
        <v>0</v>
      </c>
      <c r="I2088" s="178" t="s">
        <v>3</v>
      </c>
      <c r="J2088" s="178" t="s">
        <v>1276</v>
      </c>
      <c r="K2088" s="48" t="s">
        <v>3528</v>
      </c>
      <c r="L2088" s="120" t="s">
        <v>4263</v>
      </c>
      <c r="M2088" s="120" t="s">
        <v>4320</v>
      </c>
      <c r="N2088" s="120" t="s">
        <v>2484</v>
      </c>
      <c r="O2088" s="120"/>
      <c r="P2088" s="246" t="s">
        <v>4939</v>
      </c>
      <c r="Q2088" s="191"/>
      <c r="R2088" s="1"/>
      <c r="S2088" s="1" t="str">
        <f t="shared" si="304"/>
        <v/>
      </c>
      <c r="T2088" s="1" t="str">
        <f>IF(ISNA(VLOOKUP(P2088,'NEW XEQM.c'!D:D,1,0)),"--",VLOOKUP(P2088,'NEW XEQM.c'!D:G,3,0))</f>
        <v>--</v>
      </c>
      <c r="U2088" s="1" t="s">
        <v>2456</v>
      </c>
      <c r="W2088" t="e">
        <f t="shared" si="297"/>
        <v>#VALUE!</v>
      </c>
    </row>
    <row r="2089" spans="1:23">
      <c r="A2089" s="16">
        <f t="shared" si="303"/>
        <v>2089</v>
      </c>
      <c r="B2089" s="15">
        <f t="shared" si="296"/>
        <v>2045</v>
      </c>
      <c r="C2089" s="213" t="s">
        <v>3514</v>
      </c>
      <c r="D2089" s="213" t="s">
        <v>7</v>
      </c>
      <c r="E2089" s="214" t="s">
        <v>4941</v>
      </c>
      <c r="F2089" s="214" t="s">
        <v>4941</v>
      </c>
      <c r="G2089" s="215">
        <v>0</v>
      </c>
      <c r="H2089" s="215">
        <v>0</v>
      </c>
      <c r="I2089" s="189" t="s">
        <v>15</v>
      </c>
      <c r="J2089" s="91" t="s">
        <v>1276</v>
      </c>
      <c r="K2089" s="8" t="s">
        <v>3528</v>
      </c>
      <c r="L2089" s="216" t="s">
        <v>4263</v>
      </c>
      <c r="M2089" s="216" t="s">
        <v>4320</v>
      </c>
      <c r="N2089" s="216" t="s">
        <v>2484</v>
      </c>
      <c r="O2089" s="216"/>
      <c r="P2089" s="246" t="s">
        <v>4943</v>
      </c>
      <c r="Q2089" s="191"/>
      <c r="R2089" s="1"/>
      <c r="S2089" s="1" t="str">
        <f t="shared" si="304"/>
        <v/>
      </c>
      <c r="T2089" s="1" t="str">
        <f>IF(ISNA(VLOOKUP(P2089,'NEW XEQM.c'!D:D,1,0)),"--",VLOOKUP(P2089,'NEW XEQM.c'!D:G,3,0))</f>
        <v>--</v>
      </c>
      <c r="U2089" s="1" t="s">
        <v>2075</v>
      </c>
      <c r="W2089" t="e">
        <f t="shared" si="297"/>
        <v>#VALUE!</v>
      </c>
    </row>
    <row r="2090" spans="1:23">
      <c r="A2090" s="16">
        <f t="shared" si="303"/>
        <v>2090</v>
      </c>
      <c r="B2090" s="15">
        <f t="shared" si="296"/>
        <v>2046</v>
      </c>
      <c r="C2090" s="213" t="s">
        <v>3514</v>
      </c>
      <c r="D2090" s="213" t="s">
        <v>7</v>
      </c>
      <c r="E2090" s="214" t="s">
        <v>4942</v>
      </c>
      <c r="F2090" s="214" t="s">
        <v>4942</v>
      </c>
      <c r="G2090" s="215">
        <v>0</v>
      </c>
      <c r="H2090" s="215">
        <v>0</v>
      </c>
      <c r="I2090" s="189" t="s">
        <v>15</v>
      </c>
      <c r="J2090" s="91" t="s">
        <v>1276</v>
      </c>
      <c r="K2090" s="8" t="s">
        <v>3528</v>
      </c>
      <c r="L2090" s="216" t="s">
        <v>4263</v>
      </c>
      <c r="M2090" s="216" t="s">
        <v>4320</v>
      </c>
      <c r="N2090" s="216" t="s">
        <v>2484</v>
      </c>
      <c r="O2090" s="216"/>
      <c r="P2090" s="246" t="s">
        <v>4944</v>
      </c>
      <c r="Q2090" s="191"/>
      <c r="R2090" s="1"/>
      <c r="S2090" s="1" t="str">
        <f t="shared" si="304"/>
        <v/>
      </c>
      <c r="T2090" s="1" t="str">
        <f>IF(ISNA(VLOOKUP(P2090,'NEW XEQM.c'!D:D,1,0)),"--",VLOOKUP(P2090,'NEW XEQM.c'!D:G,3,0))</f>
        <v>--</v>
      </c>
      <c r="U2090" s="1" t="s">
        <v>2075</v>
      </c>
      <c r="W2090" t="e">
        <f t="shared" si="297"/>
        <v>#VALUE!</v>
      </c>
    </row>
    <row r="2091" spans="1:23">
      <c r="A2091" s="16">
        <f t="shared" si="303"/>
        <v>2091</v>
      </c>
      <c r="B2091" s="15">
        <f t="shared" si="296"/>
        <v>2047</v>
      </c>
      <c r="C2091" s="45" t="s">
        <v>5023</v>
      </c>
      <c r="D2091" s="45" t="s">
        <v>5122</v>
      </c>
      <c r="E2091" s="46" t="s">
        <v>5126</v>
      </c>
      <c r="F2091" s="46" t="s">
        <v>5126</v>
      </c>
      <c r="G2091" s="47">
        <v>0</v>
      </c>
      <c r="H2091" s="47">
        <v>0</v>
      </c>
      <c r="I2091" s="196" t="s">
        <v>3</v>
      </c>
      <c r="J2091" s="46" t="s">
        <v>1276</v>
      </c>
      <c r="K2091" s="48" t="s">
        <v>3528</v>
      </c>
      <c r="L2091" s="49" t="s">
        <v>4263</v>
      </c>
      <c r="M2091" s="49" t="s">
        <v>4318</v>
      </c>
      <c r="N2091" s="22" t="s">
        <v>5133</v>
      </c>
      <c r="O2091" s="45"/>
      <c r="P2091" s="246" t="s">
        <v>5122</v>
      </c>
      <c r="Q2091" s="191"/>
      <c r="R2091" s="1"/>
      <c r="S2091" s="1" t="str">
        <f t="shared" si="304"/>
        <v/>
      </c>
      <c r="T2091" s="1" t="str">
        <f>IF(ISNA(VLOOKUP(P2091,'NEW XEQM.c'!D:D,1,0)),"--",VLOOKUP(P2091,'NEW XEQM.c'!D:G,3,0))</f>
        <v>CPXRES1</v>
      </c>
      <c r="U2091" s="1" t="s">
        <v>2075</v>
      </c>
      <c r="W2091" t="e">
        <f t="shared" si="297"/>
        <v>#VALUE!</v>
      </c>
    </row>
    <row r="2092" spans="1:23">
      <c r="A2092" s="16">
        <f t="shared" si="303"/>
        <v>2092</v>
      </c>
      <c r="B2092" s="15">
        <f t="shared" si="296"/>
        <v>2048</v>
      </c>
      <c r="C2092" s="45" t="s">
        <v>5023</v>
      </c>
      <c r="D2092" s="45" t="s">
        <v>5123</v>
      </c>
      <c r="E2092" s="46" t="s">
        <v>5127</v>
      </c>
      <c r="F2092" s="46" t="s">
        <v>5127</v>
      </c>
      <c r="G2092" s="47">
        <v>0</v>
      </c>
      <c r="H2092" s="47">
        <v>0</v>
      </c>
      <c r="I2092" s="196" t="s">
        <v>3</v>
      </c>
      <c r="J2092" s="46" t="s">
        <v>1276</v>
      </c>
      <c r="K2092" s="48" t="s">
        <v>3528</v>
      </c>
      <c r="L2092" s="49" t="s">
        <v>4263</v>
      </c>
      <c r="M2092" s="49" t="s">
        <v>4318</v>
      </c>
      <c r="N2092" s="22" t="s">
        <v>5133</v>
      </c>
      <c r="O2092" s="45"/>
      <c r="P2092" s="246" t="s">
        <v>5123</v>
      </c>
      <c r="Q2092" s="191"/>
      <c r="R2092" s="1"/>
      <c r="S2092" s="1" t="str">
        <f t="shared" si="304"/>
        <v/>
      </c>
      <c r="T2092" s="1" t="str">
        <f>IF(ISNA(VLOOKUP(P2092,'NEW XEQM.c'!D:D,1,0)),"--",VLOOKUP(P2092,'NEW XEQM.c'!D:G,3,0))</f>
        <v>SPCRES1</v>
      </c>
      <c r="U2092" s="1" t="s">
        <v>2075</v>
      </c>
      <c r="W2092" t="e">
        <f t="shared" si="297"/>
        <v>#VALUE!</v>
      </c>
    </row>
    <row r="2093" spans="1:23">
      <c r="A2093" s="1">
        <f t="shared" si="295"/>
        <v>2093</v>
      </c>
      <c r="B2093" s="15">
        <f t="shared" si="296"/>
        <v>2049</v>
      </c>
      <c r="C2093" s="45" t="s">
        <v>5023</v>
      </c>
      <c r="D2093" s="45" t="s">
        <v>5124</v>
      </c>
      <c r="E2093" s="46" t="s">
        <v>5130</v>
      </c>
      <c r="F2093" s="46" t="s">
        <v>5130</v>
      </c>
      <c r="G2093" s="47">
        <v>0</v>
      </c>
      <c r="H2093" s="47">
        <v>0</v>
      </c>
      <c r="I2093" s="196" t="s">
        <v>3</v>
      </c>
      <c r="J2093" s="46" t="s">
        <v>1276</v>
      </c>
      <c r="K2093" s="48" t="s">
        <v>3528</v>
      </c>
      <c r="L2093" s="49" t="s">
        <v>4263</v>
      </c>
      <c r="M2093" s="49" t="s">
        <v>4318</v>
      </c>
      <c r="N2093" s="22" t="s">
        <v>5133</v>
      </c>
      <c r="O2093" s="45"/>
      <c r="P2093" s="246" t="s">
        <v>5124</v>
      </c>
      <c r="Q2093" s="191"/>
      <c r="R2093" s="1"/>
      <c r="S2093" s="1" t="str">
        <f t="shared" si="294"/>
        <v/>
      </c>
      <c r="T2093" s="1" t="str">
        <f>IF(ISNA(VLOOKUP(P2093,'NEW XEQM.c'!D:D,1,0)),"--",VLOOKUP(P2093,'NEW XEQM.c'!D:G,3,0))</f>
        <v>CPXRES0</v>
      </c>
      <c r="U2093" s="1" t="s">
        <v>2075</v>
      </c>
      <c r="W2093" t="e">
        <f t="shared" si="297"/>
        <v>#VALUE!</v>
      </c>
    </row>
    <row r="2094" spans="1:23">
      <c r="A2094" s="1">
        <f t="shared" si="295"/>
        <v>2094</v>
      </c>
      <c r="B2094" s="15">
        <f t="shared" si="296"/>
        <v>2050</v>
      </c>
      <c r="C2094" s="45" t="s">
        <v>5023</v>
      </c>
      <c r="D2094" s="45" t="s">
        <v>5125</v>
      </c>
      <c r="E2094" s="46" t="s">
        <v>5131</v>
      </c>
      <c r="F2094" s="46" t="s">
        <v>5131</v>
      </c>
      <c r="G2094" s="47">
        <v>0</v>
      </c>
      <c r="H2094" s="47">
        <v>0</v>
      </c>
      <c r="I2094" s="196" t="s">
        <v>3</v>
      </c>
      <c r="J2094" s="46" t="s">
        <v>1276</v>
      </c>
      <c r="K2094" s="48" t="s">
        <v>3528</v>
      </c>
      <c r="L2094" s="49" t="s">
        <v>4263</v>
      </c>
      <c r="M2094" s="49" t="s">
        <v>4318</v>
      </c>
      <c r="N2094" s="22" t="s">
        <v>5133</v>
      </c>
      <c r="O2094" s="45"/>
      <c r="P2094" s="246" t="s">
        <v>5125</v>
      </c>
      <c r="Q2094" s="191"/>
      <c r="R2094" s="1"/>
      <c r="S2094" s="1" t="str">
        <f t="shared" si="294"/>
        <v/>
      </c>
      <c r="T2094" s="1" t="str">
        <f>IF(ISNA(VLOOKUP(P2094,'NEW XEQM.c'!D:D,1,0)),"--",VLOOKUP(P2094,'NEW XEQM.c'!D:G,3,0))</f>
        <v>SPCRES0</v>
      </c>
      <c r="U2094" s="1" t="s">
        <v>2075</v>
      </c>
      <c r="W2094" t="e">
        <f t="shared" si="297"/>
        <v>#VALUE!</v>
      </c>
    </row>
    <row r="2095" spans="1:23">
      <c r="A2095" s="1">
        <f t="shared" ref="A2095:A2096" si="305">IF(B2095=INT(B2095),ROW(),"")</f>
        <v>2095</v>
      </c>
      <c r="B2095" s="15">
        <f t="shared" ref="B2095:B2096" si="306">IF(AND(MID(C2095,2,1)&lt;&gt;"/",MID(C2095,1,1)="/"),INT(B2094)+1,B2094+0.01)</f>
        <v>2051</v>
      </c>
      <c r="C2095" s="45" t="s">
        <v>5023</v>
      </c>
      <c r="D2095" s="45" t="s">
        <v>5797</v>
      </c>
      <c r="E2095" s="46" t="s">
        <v>5802</v>
      </c>
      <c r="F2095" s="46" t="s">
        <v>5802</v>
      </c>
      <c r="G2095" s="47">
        <v>0</v>
      </c>
      <c r="H2095" s="47">
        <v>0</v>
      </c>
      <c r="I2095" s="196" t="s">
        <v>3</v>
      </c>
      <c r="J2095" s="46" t="s">
        <v>1276</v>
      </c>
      <c r="K2095" s="48" t="s">
        <v>3528</v>
      </c>
      <c r="L2095" s="49" t="s">
        <v>4263</v>
      </c>
      <c r="M2095" s="49" t="s">
        <v>4318</v>
      </c>
      <c r="N2095" s="22" t="s">
        <v>5133</v>
      </c>
      <c r="O2095" s="45"/>
      <c r="P2095" s="246" t="s">
        <v>5797</v>
      </c>
      <c r="Q2095" s="191"/>
      <c r="R2095" s="1"/>
      <c r="S2095" s="1" t="str">
        <f t="shared" ref="S2095:S2096" si="307">IF(E2095=F2095,"","NOT EQUAL")</f>
        <v/>
      </c>
      <c r="T2095" s="1" t="str">
        <f>IF(ISNA(VLOOKUP(P2095,'NEW XEQM.c'!D:D,1,0)),"--",VLOOKUP(P2095,'NEW XEQM.c'!D:G,3,0))</f>
        <v>PRON</v>
      </c>
      <c r="U2095" s="1" t="s">
        <v>2075</v>
      </c>
      <c r="W2095" t="e">
        <f t="shared" ref="W2095:W2096" si="308">SUBSTITUTE(IF(AND(T2095="--",FIND("STD",E2095),FIND("fn",C2095)&gt;0,FIND("ITM_",P2095),I2095="CAT_FNCT"),E2095,""),"""","")</f>
        <v>#VALUE!</v>
      </c>
    </row>
    <row r="2096" spans="1:23">
      <c r="A2096" s="1">
        <f t="shared" si="305"/>
        <v>2096</v>
      </c>
      <c r="B2096" s="15">
        <f t="shared" si="306"/>
        <v>2052</v>
      </c>
      <c r="C2096" s="45" t="s">
        <v>5023</v>
      </c>
      <c r="D2096" s="45" t="s">
        <v>5798</v>
      </c>
      <c r="E2096" s="46" t="s">
        <v>5803</v>
      </c>
      <c r="F2096" s="46" t="s">
        <v>5803</v>
      </c>
      <c r="G2096" s="47">
        <v>0</v>
      </c>
      <c r="H2096" s="47">
        <v>0</v>
      </c>
      <c r="I2096" s="196" t="s">
        <v>3</v>
      </c>
      <c r="J2096" s="46" t="s">
        <v>1276</v>
      </c>
      <c r="K2096" s="48" t="s">
        <v>3528</v>
      </c>
      <c r="L2096" s="49" t="s">
        <v>4263</v>
      </c>
      <c r="M2096" s="49" t="s">
        <v>4318</v>
      </c>
      <c r="N2096" s="22" t="s">
        <v>5133</v>
      </c>
      <c r="O2096" s="45"/>
      <c r="P2096" s="246" t="s">
        <v>5798</v>
      </c>
      <c r="Q2096" s="191"/>
      <c r="R2096" s="1"/>
      <c r="S2096" s="1" t="str">
        <f t="shared" si="307"/>
        <v/>
      </c>
      <c r="T2096" s="1" t="str">
        <f>IF(ISNA(VLOOKUP(P2096,'NEW XEQM.c'!D:D,1,0)),"--",VLOOKUP(P2096,'NEW XEQM.c'!D:G,3,0))</f>
        <v>PROFF</v>
      </c>
      <c r="U2096" s="1" t="s">
        <v>2075</v>
      </c>
      <c r="W2096" t="e">
        <f t="shared" si="308"/>
        <v>#VALUE!</v>
      </c>
    </row>
    <row r="2097" spans="1:23">
      <c r="A2097" s="1">
        <f t="shared" si="295"/>
        <v>2097</v>
      </c>
      <c r="B2097" s="15">
        <f t="shared" si="296"/>
        <v>2053</v>
      </c>
      <c r="C2097" s="59" t="s">
        <v>3514</v>
      </c>
      <c r="D2097" s="59" t="s">
        <v>7</v>
      </c>
      <c r="E2097" s="130" t="str">
        <f t="shared" ref="E2097:E2099" si="309">CHAR(34)&amp;IF(B2097&lt;10,"000",IF(B2097&lt;100,"00",IF(B2097&lt;1000,"0","")))&amp;$B2097&amp;CHAR(34)</f>
        <v>"2053"</v>
      </c>
      <c r="F2097" s="130" t="str">
        <f t="shared" ref="F2097:F2099" si="310">E2097</f>
        <v>"2053"</v>
      </c>
      <c r="G2097" s="131">
        <v>0</v>
      </c>
      <c r="H2097" s="131">
        <v>0</v>
      </c>
      <c r="I2097" s="130" t="s">
        <v>27</v>
      </c>
      <c r="J2097" s="130" t="s">
        <v>1275</v>
      </c>
      <c r="K2097" s="61" t="s">
        <v>3528</v>
      </c>
      <c r="L2097" t="s">
        <v>4263</v>
      </c>
      <c r="M2097" t="s">
        <v>4320</v>
      </c>
      <c r="N2097" t="s">
        <v>2075</v>
      </c>
      <c r="P2097" s="246" t="str">
        <f t="shared" ref="P2097:P2099" si="311">"ITM_"&amp;IF(B2097&lt;10,"000",IF(B2097&lt;100,"00",IF(B2097&lt;1000,"0","")))&amp;$B2097</f>
        <v>ITM_2053</v>
      </c>
      <c r="Q2097" s="191"/>
      <c r="R2097" s="1"/>
      <c r="S2097" s="1" t="str">
        <f t="shared" ref="S2097:S2104" si="312">IF(E2097=F2097,"","NOT EQUAL")</f>
        <v/>
      </c>
      <c r="T2097" s="1" t="str">
        <f>IF(ISNA(VLOOKUP(P2097,'NEW XEQM.c'!D:D,1,0)),"--",VLOOKUP(P2097,'NEW XEQM.c'!D:G,3,0))</f>
        <v>--</v>
      </c>
      <c r="U2097" s="1" t="s">
        <v>2075</v>
      </c>
      <c r="W2097" t="e">
        <f t="shared" si="297"/>
        <v>#VALUE!</v>
      </c>
    </row>
    <row r="2098" spans="1:23">
      <c r="A2098" s="1">
        <f t="shared" si="295"/>
        <v>2098</v>
      </c>
      <c r="B2098" s="15">
        <f t="shared" si="296"/>
        <v>2054</v>
      </c>
      <c r="C2098" s="59" t="s">
        <v>3514</v>
      </c>
      <c r="D2098" s="59" t="s">
        <v>7</v>
      </c>
      <c r="E2098" s="130" t="str">
        <f t="shared" si="309"/>
        <v>"2054"</v>
      </c>
      <c r="F2098" s="130" t="str">
        <f t="shared" si="310"/>
        <v>"2054"</v>
      </c>
      <c r="G2098" s="202">
        <v>0</v>
      </c>
      <c r="H2098" s="202">
        <v>0</v>
      </c>
      <c r="I2098" s="130" t="s">
        <v>27</v>
      </c>
      <c r="J2098" s="130" t="s">
        <v>1275</v>
      </c>
      <c r="K2098" s="61" t="s">
        <v>3528</v>
      </c>
      <c r="L2098" t="s">
        <v>4263</v>
      </c>
      <c r="M2098" t="s">
        <v>4320</v>
      </c>
      <c r="N2098" t="s">
        <v>2075</v>
      </c>
      <c r="P2098" s="246" t="str">
        <f t="shared" si="311"/>
        <v>ITM_2054</v>
      </c>
      <c r="Q2098" s="191"/>
      <c r="R2098" s="1"/>
      <c r="S2098" s="1" t="str">
        <f t="shared" si="312"/>
        <v/>
      </c>
      <c r="T2098" s="1" t="str">
        <f>IF(ISNA(VLOOKUP(P2098,'NEW XEQM.c'!D:D,1,0)),"--",VLOOKUP(P2098,'NEW XEQM.c'!D:G,3,0))</f>
        <v>--</v>
      </c>
      <c r="U2098" s="1" t="s">
        <v>2075</v>
      </c>
      <c r="W2098" t="e">
        <f t="shared" si="297"/>
        <v>#VALUE!</v>
      </c>
    </row>
    <row r="2099" spans="1:23">
      <c r="A2099" s="1">
        <f t="shared" si="295"/>
        <v>2099</v>
      </c>
      <c r="B2099" s="15">
        <f t="shared" si="296"/>
        <v>2055</v>
      </c>
      <c r="C2099" s="59" t="s">
        <v>3514</v>
      </c>
      <c r="D2099" s="59" t="s">
        <v>7</v>
      </c>
      <c r="E2099" s="130" t="str">
        <f t="shared" si="309"/>
        <v>"2055"</v>
      </c>
      <c r="F2099" s="130" t="str">
        <f t="shared" si="310"/>
        <v>"2055"</v>
      </c>
      <c r="G2099" s="202">
        <v>0</v>
      </c>
      <c r="H2099" s="202">
        <v>0</v>
      </c>
      <c r="I2099" s="130" t="s">
        <v>27</v>
      </c>
      <c r="J2099" s="130" t="s">
        <v>1275</v>
      </c>
      <c r="K2099" s="61" t="s">
        <v>3528</v>
      </c>
      <c r="L2099" t="s">
        <v>4263</v>
      </c>
      <c r="M2099" t="s">
        <v>4320</v>
      </c>
      <c r="N2099" t="s">
        <v>2075</v>
      </c>
      <c r="P2099" s="246" t="str">
        <f t="shared" si="311"/>
        <v>ITM_2055</v>
      </c>
      <c r="Q2099" s="191"/>
      <c r="R2099" s="1"/>
      <c r="S2099" s="1" t="str">
        <f t="shared" si="312"/>
        <v/>
      </c>
      <c r="T2099" s="1" t="str">
        <f>IF(ISNA(VLOOKUP(P2099,'NEW XEQM.c'!D:D,1,0)),"--",VLOOKUP(P2099,'NEW XEQM.c'!D:G,3,0))</f>
        <v>--</v>
      </c>
      <c r="U2099" s="1" t="s">
        <v>2075</v>
      </c>
      <c r="W2099" t="e">
        <f t="shared" si="297"/>
        <v>#VALUE!</v>
      </c>
    </row>
    <row r="2100" spans="1:23">
      <c r="A2100" s="16">
        <f t="shared" ref="A2100" si="313">IF(B2100=INT(B2100),ROW(),"")</f>
        <v>2100</v>
      </c>
      <c r="B2100" s="15">
        <f t="shared" ref="B2100" si="314">IF(AND(MID(C2100,2,1)&lt;&gt;"/",MID(C2100,1,1)="/"),INT(B2099)+1,B2099+0.01)</f>
        <v>2056</v>
      </c>
      <c r="C2100" s="45" t="s">
        <v>5023</v>
      </c>
      <c r="D2100" s="45" t="s">
        <v>6106</v>
      </c>
      <c r="E2100" s="46" t="s">
        <v>6107</v>
      </c>
      <c r="F2100" s="46" t="s">
        <v>6107</v>
      </c>
      <c r="G2100" s="47">
        <v>0</v>
      </c>
      <c r="H2100" s="47">
        <v>0</v>
      </c>
      <c r="I2100" s="196" t="s">
        <v>3</v>
      </c>
      <c r="J2100" s="46" t="s">
        <v>1276</v>
      </c>
      <c r="K2100" s="48" t="s">
        <v>3528</v>
      </c>
      <c r="L2100" s="49" t="s">
        <v>4263</v>
      </c>
      <c r="M2100" s="49" t="s">
        <v>4320</v>
      </c>
      <c r="N2100" s="22" t="s">
        <v>5133</v>
      </c>
      <c r="O2100" s="49"/>
      <c r="P2100" s="247" t="s">
        <v>6105</v>
      </c>
      <c r="Q2100" s="191"/>
      <c r="R2100" s="1"/>
      <c r="S2100" s="1" t="str">
        <f t="shared" si="312"/>
        <v/>
      </c>
      <c r="T2100" s="1" t="str">
        <f>IF(ISNA(VLOOKUP(P2100,'NEW XEQM.c'!D:D,1,0)),"--",VLOOKUP(P2100,'NEW XEQM.c'!D:G,3,0))</f>
        <v>--</v>
      </c>
      <c r="U2100" s="1" t="s">
        <v>2451</v>
      </c>
      <c r="W2100" t="e">
        <f t="shared" ref="W2100" si="315">SUBSTITUTE(IF(AND(T2100="--",FIND("STD",E2100),FIND("fn",C2100)&gt;0,FIND("ITM_",P2100),I2100="CAT_FNCT"),E2100,""),"""","")</f>
        <v>#VALUE!</v>
      </c>
    </row>
    <row r="2101" spans="1:23">
      <c r="A2101" s="1">
        <f t="shared" ref="A2101:A2104" si="316">IF(B2101=INT(B2101),ROW(),"")</f>
        <v>2101</v>
      </c>
      <c r="B2101" s="15">
        <f t="shared" si="296"/>
        <v>2057</v>
      </c>
      <c r="C2101" s="222" t="s">
        <v>5267</v>
      </c>
      <c r="D2101" s="222" t="s">
        <v>5258</v>
      </c>
      <c r="E2101" s="223" t="s">
        <v>5259</v>
      </c>
      <c r="F2101" s="223" t="s">
        <v>5259</v>
      </c>
      <c r="G2101" s="47">
        <v>0</v>
      </c>
      <c r="H2101" s="47">
        <v>0</v>
      </c>
      <c r="I2101" s="196" t="s">
        <v>3</v>
      </c>
      <c r="J2101" s="46" t="s">
        <v>1276</v>
      </c>
      <c r="K2101" s="48" t="s">
        <v>3528</v>
      </c>
      <c r="L2101" s="49" t="s">
        <v>4263</v>
      </c>
      <c r="M2101" s="49" t="s">
        <v>4318</v>
      </c>
      <c r="N2101" t="s">
        <v>2075</v>
      </c>
      <c r="O2101" s="45"/>
      <c r="P2101" s="246" t="s">
        <v>5264</v>
      </c>
      <c r="Q2101" s="191"/>
      <c r="R2101" s="1"/>
      <c r="S2101" s="1" t="str">
        <f t="shared" si="312"/>
        <v/>
      </c>
      <c r="T2101" s="1" t="str">
        <f>IF(ISNA(VLOOKUP(P2101,'NEW XEQM.c'!D:D,1,0)),"--",VLOOKUP(P2101,'NEW XEQM.c'!D:G,3,0))</f>
        <v>FGOFF</v>
      </c>
      <c r="U2101" s="1" t="s">
        <v>2075</v>
      </c>
      <c r="W2101" t="e">
        <f t="shared" si="297"/>
        <v>#VALUE!</v>
      </c>
    </row>
    <row r="2102" spans="1:23">
      <c r="A2102" s="1">
        <f t="shared" si="316"/>
        <v>2102</v>
      </c>
      <c r="B2102" s="15">
        <f t="shared" si="296"/>
        <v>2058</v>
      </c>
      <c r="C2102" s="222" t="s">
        <v>5267</v>
      </c>
      <c r="D2102" s="222" t="s">
        <v>5260</v>
      </c>
      <c r="E2102" s="223" t="s">
        <v>5261</v>
      </c>
      <c r="F2102" s="223" t="s">
        <v>5261</v>
      </c>
      <c r="G2102" s="47">
        <v>0</v>
      </c>
      <c r="H2102" s="47">
        <v>0</v>
      </c>
      <c r="I2102" s="196" t="s">
        <v>3</v>
      </c>
      <c r="J2102" s="46" t="s">
        <v>1276</v>
      </c>
      <c r="K2102" s="48" t="s">
        <v>3528</v>
      </c>
      <c r="L2102" s="49" t="s">
        <v>4263</v>
      </c>
      <c r="M2102" s="49" t="s">
        <v>4318</v>
      </c>
      <c r="N2102" t="s">
        <v>2075</v>
      </c>
      <c r="O2102" s="45"/>
      <c r="P2102" s="246" t="s">
        <v>5265</v>
      </c>
      <c r="Q2102" s="191"/>
      <c r="R2102" s="1"/>
      <c r="S2102" s="1" t="str">
        <f t="shared" si="312"/>
        <v/>
      </c>
      <c r="T2102" s="1" t="str">
        <f>IF(ISNA(VLOOKUP(P2102,'NEW XEQM.c'!D:D,1,0)),"--",VLOOKUP(P2102,'NEW XEQM.c'!D:G,3,0))</f>
        <v>FGLIM</v>
      </c>
      <c r="U2102" s="1" t="s">
        <v>2075</v>
      </c>
      <c r="W2102" t="e">
        <f t="shared" si="297"/>
        <v>#VALUE!</v>
      </c>
    </row>
    <row r="2103" spans="1:23">
      <c r="A2103" s="1">
        <f t="shared" si="316"/>
        <v>2103</v>
      </c>
      <c r="B2103" s="15">
        <f t="shared" si="296"/>
        <v>2059</v>
      </c>
      <c r="C2103" s="222" t="s">
        <v>5267</v>
      </c>
      <c r="D2103" s="222" t="s">
        <v>5262</v>
      </c>
      <c r="E2103" s="223" t="s">
        <v>5263</v>
      </c>
      <c r="F2103" s="223" t="s">
        <v>5263</v>
      </c>
      <c r="G2103" s="47">
        <v>0</v>
      </c>
      <c r="H2103" s="47">
        <v>0</v>
      </c>
      <c r="I2103" s="196" t="s">
        <v>3</v>
      </c>
      <c r="J2103" s="46" t="s">
        <v>1276</v>
      </c>
      <c r="K2103" s="48" t="s">
        <v>3528</v>
      </c>
      <c r="L2103" s="49" t="s">
        <v>4263</v>
      </c>
      <c r="M2103" s="49" t="s">
        <v>4318</v>
      </c>
      <c r="N2103" t="s">
        <v>2075</v>
      </c>
      <c r="O2103" s="45"/>
      <c r="P2103" s="246" t="s">
        <v>5266</v>
      </c>
      <c r="Q2103" s="191"/>
      <c r="R2103" s="1"/>
      <c r="S2103" s="1" t="str">
        <f t="shared" si="312"/>
        <v/>
      </c>
      <c r="T2103" s="1" t="str">
        <f>IF(ISNA(VLOOKUP(P2103,'NEW XEQM.c'!D:D,1,0)),"--",VLOOKUP(P2103,'NEW XEQM.c'!D:G,3,0))</f>
        <v>FGFUL</v>
      </c>
      <c r="U2103" s="1" t="s">
        <v>2075</v>
      </c>
      <c r="W2103" t="e">
        <f t="shared" si="297"/>
        <v>#VALUE!</v>
      </c>
    </row>
    <row r="2104" spans="1:23">
      <c r="A2104" s="16">
        <f t="shared" si="316"/>
        <v>2104</v>
      </c>
      <c r="B2104" s="15">
        <f t="shared" ref="B2104" si="317">IF(AND(MID(C2104,2,1)&lt;&gt;"/",MID(C2104,1,1)="/"),INT(B2103)+1,B2103+0.01)</f>
        <v>2060</v>
      </c>
      <c r="C2104" s="18" t="s">
        <v>4710</v>
      </c>
      <c r="D2104" s="23" t="s">
        <v>6015</v>
      </c>
      <c r="E2104" s="23" t="s">
        <v>6016</v>
      </c>
      <c r="F2104" s="23" t="s">
        <v>6016</v>
      </c>
      <c r="G2104" s="99">
        <v>0</v>
      </c>
      <c r="H2104" s="99">
        <v>0</v>
      </c>
      <c r="I2104" s="130" t="s">
        <v>1</v>
      </c>
      <c r="J2104" s="23" t="s">
        <v>1275</v>
      </c>
      <c r="K2104" s="24" t="s">
        <v>3632</v>
      </c>
      <c r="L2104" s="22" t="s">
        <v>4263</v>
      </c>
      <c r="M2104" s="22" t="s">
        <v>4318</v>
      </c>
      <c r="N2104" s="22" t="s">
        <v>2484</v>
      </c>
      <c r="O2104" s="22"/>
      <c r="P2104" s="254" t="s">
        <v>6017</v>
      </c>
      <c r="Q2104" s="191"/>
      <c r="R2104" s="1"/>
      <c r="S2104" s="1" t="str">
        <f t="shared" si="312"/>
        <v/>
      </c>
      <c r="T2104" s="1" t="str">
        <f>IF(ISNA(VLOOKUP(P2104,'NEW XEQM.c'!D:D,1,0)),"--",VLOOKUP(P2104,'NEW XEQM.c'!D:G,3,0))</f>
        <v>M124</v>
      </c>
      <c r="U2104" s="1" t="s">
        <v>2456</v>
      </c>
      <c r="W2104" t="e">
        <f t="shared" ref="W2104" si="318">SUBSTITUTE(IF(AND(T2104="--",FIND("STD",E2104),FIND("fn",C2104)&gt;0,FIND("ITM_",P2104),I2104="CAT_FNCT"),E2104,""),"""","")</f>
        <v>#VALUE!</v>
      </c>
    </row>
    <row r="2105" spans="1:23">
      <c r="A2105" s="16">
        <f t="shared" si="295"/>
        <v>2105</v>
      </c>
      <c r="B2105" s="15">
        <f t="shared" si="296"/>
        <v>2061</v>
      </c>
      <c r="C2105" s="18" t="s">
        <v>4710</v>
      </c>
      <c r="D2105" s="23" t="s">
        <v>4705</v>
      </c>
      <c r="E2105" s="23" t="s">
        <v>4695</v>
      </c>
      <c r="F2105" s="23" t="s">
        <v>4695</v>
      </c>
      <c r="G2105" s="99">
        <v>0</v>
      </c>
      <c r="H2105" s="99">
        <v>0</v>
      </c>
      <c r="I2105" s="130" t="s">
        <v>1</v>
      </c>
      <c r="J2105" s="23" t="s">
        <v>1275</v>
      </c>
      <c r="K2105" s="24" t="s">
        <v>3632</v>
      </c>
      <c r="L2105" s="22" t="s">
        <v>4263</v>
      </c>
      <c r="M2105" s="22" t="s">
        <v>4318</v>
      </c>
      <c r="N2105" s="22" t="s">
        <v>2484</v>
      </c>
      <c r="O2105" s="22"/>
      <c r="P2105" s="254" t="s">
        <v>4700</v>
      </c>
      <c r="Q2105" s="191"/>
      <c r="R2105" s="1"/>
      <c r="S2105" s="1" t="str">
        <f t="shared" ref="S2105:S2129" si="319">IF(E2105=F2105,"","NOT EQUAL")</f>
        <v/>
      </c>
      <c r="T2105" s="1" t="str">
        <f>IF(ISNA(VLOOKUP(P2105,'NEW XEQM.c'!D:D,1,0)),"--",VLOOKUP(P2105,'NEW XEQM.c'!D:G,3,0))</f>
        <v>F1234</v>
      </c>
      <c r="U2105" s="1" t="s">
        <v>2456</v>
      </c>
      <c r="W2105" t="e">
        <f t="shared" si="297"/>
        <v>#VALUE!</v>
      </c>
    </row>
    <row r="2106" spans="1:23">
      <c r="A2106" s="16">
        <f t="shared" si="295"/>
        <v>2106</v>
      </c>
      <c r="B2106" s="15">
        <f t="shared" si="296"/>
        <v>2062</v>
      </c>
      <c r="C2106" s="18" t="s">
        <v>4710</v>
      </c>
      <c r="D2106" s="23" t="s">
        <v>4706</v>
      </c>
      <c r="E2106" s="23" t="s">
        <v>4696</v>
      </c>
      <c r="F2106" s="23" t="s">
        <v>4696</v>
      </c>
      <c r="G2106" s="99">
        <v>0</v>
      </c>
      <c r="H2106" s="99">
        <v>0</v>
      </c>
      <c r="I2106" s="130" t="s">
        <v>1</v>
      </c>
      <c r="J2106" s="23" t="s">
        <v>1275</v>
      </c>
      <c r="K2106" s="24" t="s">
        <v>3632</v>
      </c>
      <c r="L2106" s="22" t="s">
        <v>4263</v>
      </c>
      <c r="M2106" s="22" t="s">
        <v>4318</v>
      </c>
      <c r="N2106" s="22" t="s">
        <v>2484</v>
      </c>
      <c r="O2106" s="22"/>
      <c r="P2106" s="254" t="s">
        <v>4701</v>
      </c>
      <c r="Q2106" s="191"/>
      <c r="R2106" s="1"/>
      <c r="S2106" s="1" t="str">
        <f t="shared" si="319"/>
        <v/>
      </c>
      <c r="T2106" s="1" t="str">
        <f>IF(ISNA(VLOOKUP(P2106,'NEW XEQM.c'!D:D,1,0)),"--",VLOOKUP(P2106,'NEW XEQM.c'!D:G,3,0))</f>
        <v>M1234</v>
      </c>
      <c r="U2106" s="1" t="s">
        <v>2456</v>
      </c>
      <c r="W2106" t="e">
        <f t="shared" si="297"/>
        <v>#VALUE!</v>
      </c>
    </row>
    <row r="2107" spans="1:23">
      <c r="A2107" s="16">
        <f t="shared" si="295"/>
        <v>2107</v>
      </c>
      <c r="B2107" s="15">
        <f t="shared" si="296"/>
        <v>2063</v>
      </c>
      <c r="C2107" s="18" t="s">
        <v>4710</v>
      </c>
      <c r="D2107" s="23" t="s">
        <v>4707</v>
      </c>
      <c r="E2107" s="23" t="s">
        <v>4697</v>
      </c>
      <c r="F2107" s="23" t="s">
        <v>4697</v>
      </c>
      <c r="G2107" s="99">
        <v>0</v>
      </c>
      <c r="H2107" s="99">
        <v>0</v>
      </c>
      <c r="I2107" s="130" t="s">
        <v>1</v>
      </c>
      <c r="J2107" s="23" t="s">
        <v>1275</v>
      </c>
      <c r="K2107" s="24" t="s">
        <v>3632</v>
      </c>
      <c r="L2107" s="22" t="s">
        <v>4263</v>
      </c>
      <c r="M2107" s="22" t="s">
        <v>4318</v>
      </c>
      <c r="N2107" s="22" t="s">
        <v>2484</v>
      </c>
      <c r="O2107" s="22"/>
      <c r="P2107" s="254" t="s">
        <v>4702</v>
      </c>
      <c r="Q2107" s="191"/>
      <c r="R2107" s="1"/>
      <c r="S2107" s="1" t="str">
        <f t="shared" si="319"/>
        <v/>
      </c>
      <c r="T2107" s="1" t="str">
        <f>IF(ISNA(VLOOKUP(P2107,'NEW XEQM.c'!D:D,1,0)),"--",VLOOKUP(P2107,'NEW XEQM.c'!D:G,3,0))</f>
        <v>F14</v>
      </c>
      <c r="U2107" s="1" t="s">
        <v>2456</v>
      </c>
      <c r="W2107" t="e">
        <f t="shared" si="297"/>
        <v>#VALUE!</v>
      </c>
    </row>
    <row r="2108" spans="1:23">
      <c r="A2108" s="16">
        <f t="shared" si="295"/>
        <v>2108</v>
      </c>
      <c r="B2108" s="15">
        <f t="shared" si="296"/>
        <v>2064</v>
      </c>
      <c r="C2108" s="18" t="s">
        <v>4710</v>
      </c>
      <c r="D2108" s="23" t="s">
        <v>4708</v>
      </c>
      <c r="E2108" s="23" t="s">
        <v>4698</v>
      </c>
      <c r="F2108" s="23" t="s">
        <v>4698</v>
      </c>
      <c r="G2108" s="99">
        <v>0</v>
      </c>
      <c r="H2108" s="99">
        <v>0</v>
      </c>
      <c r="I2108" s="130" t="s">
        <v>1</v>
      </c>
      <c r="J2108" s="23" t="s">
        <v>1275</v>
      </c>
      <c r="K2108" s="24" t="s">
        <v>3632</v>
      </c>
      <c r="L2108" s="22" t="s">
        <v>4263</v>
      </c>
      <c r="M2108" s="22" t="s">
        <v>4318</v>
      </c>
      <c r="N2108" s="22" t="s">
        <v>2484</v>
      </c>
      <c r="O2108" s="22"/>
      <c r="P2108" s="254" t="s">
        <v>4703</v>
      </c>
      <c r="Q2108" s="191"/>
      <c r="R2108" s="1"/>
      <c r="S2108" s="1" t="str">
        <f t="shared" si="319"/>
        <v/>
      </c>
      <c r="T2108" s="1" t="str">
        <f>IF(ISNA(VLOOKUP(P2108,'NEW XEQM.c'!D:D,1,0)),"--",VLOOKUP(P2108,'NEW XEQM.c'!D:G,3,0))</f>
        <v>M14</v>
      </c>
      <c r="U2108" s="1" t="s">
        <v>2456</v>
      </c>
      <c r="W2108" t="e">
        <f t="shared" si="297"/>
        <v>#VALUE!</v>
      </c>
    </row>
    <row r="2109" spans="1:23">
      <c r="A2109" s="16">
        <f t="shared" ref="A2109:A2126" si="320">IF(B2109=INT(B2109),ROW(),"")</f>
        <v>2109</v>
      </c>
      <c r="B2109" s="15">
        <f t="shared" si="296"/>
        <v>2065</v>
      </c>
      <c r="C2109" s="18" t="s">
        <v>4710</v>
      </c>
      <c r="D2109" s="23" t="s">
        <v>4709</v>
      </c>
      <c r="E2109" s="23" t="s">
        <v>4699</v>
      </c>
      <c r="F2109" s="23" t="s">
        <v>4699</v>
      </c>
      <c r="G2109" s="99">
        <v>0</v>
      </c>
      <c r="H2109" s="99">
        <v>0</v>
      </c>
      <c r="I2109" s="130" t="s">
        <v>1</v>
      </c>
      <c r="J2109" s="23" t="s">
        <v>1275</v>
      </c>
      <c r="K2109" s="24" t="s">
        <v>3632</v>
      </c>
      <c r="L2109" s="22" t="s">
        <v>4263</v>
      </c>
      <c r="M2109" s="22" t="s">
        <v>4318</v>
      </c>
      <c r="N2109" s="22" t="s">
        <v>2484</v>
      </c>
      <c r="O2109" s="22"/>
      <c r="P2109" s="254" t="s">
        <v>4704</v>
      </c>
      <c r="Q2109" s="191"/>
      <c r="R2109" s="1"/>
      <c r="S2109" s="1" t="str">
        <f t="shared" si="319"/>
        <v/>
      </c>
      <c r="T2109" s="1" t="str">
        <f>IF(ISNA(VLOOKUP(P2109,'NEW XEQM.c'!D:D,1,0)),"--",VLOOKUP(P2109,'NEW XEQM.c'!D:G,3,0))</f>
        <v>F124</v>
      </c>
      <c r="U2109" s="1" t="s">
        <v>2456</v>
      </c>
      <c r="W2109" t="e">
        <f t="shared" si="297"/>
        <v>#VALUE!</v>
      </c>
    </row>
    <row r="2110" spans="1:23">
      <c r="A2110" s="16">
        <f t="shared" si="320"/>
        <v>2110</v>
      </c>
      <c r="B2110" s="15">
        <f t="shared" si="296"/>
        <v>2066</v>
      </c>
      <c r="C2110" s="18" t="s">
        <v>3514</v>
      </c>
      <c r="D2110" s="23" t="s">
        <v>7</v>
      </c>
      <c r="E2110" s="23" t="s">
        <v>474</v>
      </c>
      <c r="F2110" s="23" t="s">
        <v>4873</v>
      </c>
      <c r="G2110" s="99">
        <v>0</v>
      </c>
      <c r="H2110" s="99">
        <v>0</v>
      </c>
      <c r="I2110" s="130" t="s">
        <v>1</v>
      </c>
      <c r="J2110" s="23" t="s">
        <v>1276</v>
      </c>
      <c r="K2110" s="24" t="s">
        <v>3528</v>
      </c>
      <c r="L2110" s="22" t="s">
        <v>4263</v>
      </c>
      <c r="M2110" s="22" t="s">
        <v>4320</v>
      </c>
      <c r="N2110" s="22" t="s">
        <v>2484</v>
      </c>
      <c r="O2110" s="22"/>
      <c r="P2110" s="254" t="s">
        <v>4875</v>
      </c>
      <c r="Q2110" s="191"/>
      <c r="R2110" s="1"/>
      <c r="S2110" s="1" t="str">
        <f t="shared" si="319"/>
        <v>NOT EQUAL</v>
      </c>
      <c r="T2110" s="1" t="str">
        <f>IF(ISNA(VLOOKUP(P2110,'NEW XEQM.c'!D:D,1,0)),"--",VLOOKUP(P2110,'NEW XEQM.c'!D:G,3,0))</f>
        <v>--</v>
      </c>
      <c r="U2110" s="1" t="s">
        <v>2075</v>
      </c>
      <c r="W2110" t="e">
        <f t="shared" si="297"/>
        <v>#VALUE!</v>
      </c>
    </row>
    <row r="2111" spans="1:23">
      <c r="A2111" s="16">
        <f t="shared" si="320"/>
        <v>2111</v>
      </c>
      <c r="B2111" s="15">
        <f t="shared" si="296"/>
        <v>2067</v>
      </c>
      <c r="C2111" s="18" t="s">
        <v>3514</v>
      </c>
      <c r="D2111" s="23" t="s">
        <v>7</v>
      </c>
      <c r="E2111" s="23" t="s">
        <v>474</v>
      </c>
      <c r="F2111" s="23" t="s">
        <v>4874</v>
      </c>
      <c r="G2111" s="99">
        <v>0</v>
      </c>
      <c r="H2111" s="99">
        <v>0</v>
      </c>
      <c r="I2111" s="130" t="s">
        <v>1</v>
      </c>
      <c r="J2111" s="23" t="s">
        <v>1276</v>
      </c>
      <c r="K2111" s="24" t="s">
        <v>3528</v>
      </c>
      <c r="L2111" s="22" t="s">
        <v>4263</v>
      </c>
      <c r="M2111" s="22" t="s">
        <v>4320</v>
      </c>
      <c r="N2111" s="22" t="s">
        <v>2484</v>
      </c>
      <c r="O2111" s="22"/>
      <c r="P2111" s="254" t="s">
        <v>4876</v>
      </c>
      <c r="Q2111" s="191"/>
      <c r="R2111" s="1"/>
      <c r="S2111" s="1" t="str">
        <f t="shared" si="319"/>
        <v>NOT EQUAL</v>
      </c>
      <c r="T2111" s="1" t="str">
        <f>IF(ISNA(VLOOKUP(P2111,'NEW XEQM.c'!D:D,1,0)),"--",VLOOKUP(P2111,'NEW XEQM.c'!D:G,3,0))</f>
        <v>--</v>
      </c>
      <c r="U2111" s="1" t="s">
        <v>2075</v>
      </c>
      <c r="W2111" t="e">
        <f t="shared" si="297"/>
        <v>#VALUE!</v>
      </c>
    </row>
    <row r="2112" spans="1:23">
      <c r="A2112" s="16">
        <f t="shared" ref="A2112" si="321">IF(B2112=INT(B2112),ROW(),"")</f>
        <v>2112</v>
      </c>
      <c r="B2112" s="15">
        <f t="shared" si="296"/>
        <v>2068</v>
      </c>
      <c r="C2112" s="18" t="s">
        <v>3514</v>
      </c>
      <c r="D2112" s="23" t="s">
        <v>7</v>
      </c>
      <c r="E2112" s="23" t="s">
        <v>474</v>
      </c>
      <c r="F2112" s="23" t="s">
        <v>5024</v>
      </c>
      <c r="G2112" s="99">
        <v>0</v>
      </c>
      <c r="H2112" s="99">
        <v>0</v>
      </c>
      <c r="I2112" s="130" t="s">
        <v>1</v>
      </c>
      <c r="J2112" s="23" t="s">
        <v>1276</v>
      </c>
      <c r="K2112" s="24" t="s">
        <v>3528</v>
      </c>
      <c r="L2112" s="22" t="s">
        <v>4263</v>
      </c>
      <c r="M2112" s="22" t="s">
        <v>4320</v>
      </c>
      <c r="N2112" s="22" t="s">
        <v>2484</v>
      </c>
      <c r="O2112" s="22"/>
      <c r="P2112" s="254" t="s">
        <v>5019</v>
      </c>
      <c r="Q2112" s="191"/>
      <c r="R2112" s="1"/>
      <c r="S2112" s="1" t="str">
        <f t="shared" ref="S2112" si="322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2075</v>
      </c>
      <c r="W2112" t="e">
        <f t="shared" si="297"/>
        <v>#VALUE!</v>
      </c>
    </row>
    <row r="2113" spans="1:23">
      <c r="A2113" s="16">
        <f t="shared" si="320"/>
        <v>2113</v>
      </c>
      <c r="B2113" s="15">
        <f t="shared" si="296"/>
        <v>2069</v>
      </c>
      <c r="C2113" s="45" t="s">
        <v>3515</v>
      </c>
      <c r="D2113" s="45" t="s">
        <v>4406</v>
      </c>
      <c r="E2113" s="46" t="s">
        <v>168</v>
      </c>
      <c r="F2113" s="46" t="s">
        <v>168</v>
      </c>
      <c r="G2113" s="47">
        <v>0</v>
      </c>
      <c r="H2113" s="47">
        <v>0</v>
      </c>
      <c r="I2113" s="196" t="s">
        <v>1</v>
      </c>
      <c r="J2113" s="46" t="s">
        <v>1276</v>
      </c>
      <c r="K2113" s="48" t="s">
        <v>3528</v>
      </c>
      <c r="L2113" s="49" t="s">
        <v>4263</v>
      </c>
      <c r="M2113" s="49" t="s">
        <v>4320</v>
      </c>
      <c r="N2113" s="22" t="s">
        <v>2484</v>
      </c>
      <c r="O2113" s="49"/>
      <c r="P2113" s="247" t="s">
        <v>4287</v>
      </c>
      <c r="Q2113" s="191"/>
      <c r="R2113" s="1"/>
      <c r="S2113" s="1" t="str">
        <f t="shared" si="319"/>
        <v/>
      </c>
      <c r="T2113" s="1" t="str">
        <f>IF(ISNA(VLOOKUP(P2113,'NEW XEQM.c'!D:D,1,0)),"--",VLOOKUP(P2113,'NEW XEQM.c'!D:G,3,0))</f>
        <v>--</v>
      </c>
      <c r="U2113" s="1" t="s">
        <v>2451</v>
      </c>
      <c r="W2113" t="e">
        <f t="shared" si="297"/>
        <v>#VALUE!</v>
      </c>
    </row>
    <row r="2114" spans="1:23">
      <c r="A2114" s="16">
        <f t="shared" si="320"/>
        <v>2114</v>
      </c>
      <c r="B2114" s="15">
        <f t="shared" si="296"/>
        <v>2070</v>
      </c>
      <c r="C2114" s="45" t="s">
        <v>3515</v>
      </c>
      <c r="D2114" s="45" t="s">
        <v>4292</v>
      </c>
      <c r="E2114" s="46" t="s">
        <v>161</v>
      </c>
      <c r="F2114" s="46" t="s">
        <v>161</v>
      </c>
      <c r="G2114" s="47">
        <v>0</v>
      </c>
      <c r="H2114" s="47">
        <v>0</v>
      </c>
      <c r="I2114" s="196" t="s">
        <v>1</v>
      </c>
      <c r="J2114" s="46" t="s">
        <v>1276</v>
      </c>
      <c r="K2114" s="48" t="s">
        <v>3528</v>
      </c>
      <c r="L2114" s="49" t="s">
        <v>4263</v>
      </c>
      <c r="M2114" s="49" t="s">
        <v>4320</v>
      </c>
      <c r="N2114" s="22" t="s">
        <v>2484</v>
      </c>
      <c r="O2114" s="49"/>
      <c r="P2114" s="247" t="s">
        <v>4292</v>
      </c>
      <c r="Q2114" s="191"/>
      <c r="R2114" s="1"/>
      <c r="S2114" s="1" t="str">
        <f t="shared" si="319"/>
        <v/>
      </c>
      <c r="T2114" s="1" t="str">
        <f>IF(ISNA(VLOOKUP(P2114,'NEW XEQM.c'!D:D,1,0)),"--",VLOOKUP(P2114,'NEW XEQM.c'!D:G,3,0))</f>
        <v>--</v>
      </c>
      <c r="U2114" s="1" t="s">
        <v>2451</v>
      </c>
      <c r="W2114" t="e">
        <f t="shared" si="297"/>
        <v>#VALUE!</v>
      </c>
    </row>
    <row r="2115" spans="1:23">
      <c r="A2115" s="16">
        <f t="shared" si="320"/>
        <v>2115</v>
      </c>
      <c r="B2115" s="15">
        <f t="shared" si="296"/>
        <v>2071</v>
      </c>
      <c r="C2115" s="45" t="s">
        <v>3515</v>
      </c>
      <c r="D2115" s="45" t="s">
        <v>4288</v>
      </c>
      <c r="E2115" s="46" t="s">
        <v>1157</v>
      </c>
      <c r="F2115" s="46" t="s">
        <v>1157</v>
      </c>
      <c r="G2115" s="47">
        <v>0</v>
      </c>
      <c r="H2115" s="47">
        <v>0</v>
      </c>
      <c r="I2115" s="196" t="s">
        <v>1</v>
      </c>
      <c r="J2115" s="46" t="s">
        <v>1276</v>
      </c>
      <c r="K2115" s="48" t="s">
        <v>3528</v>
      </c>
      <c r="L2115" s="49" t="s">
        <v>4263</v>
      </c>
      <c r="M2115" s="49" t="s">
        <v>4320</v>
      </c>
      <c r="N2115" s="22" t="s">
        <v>2484</v>
      </c>
      <c r="O2115" s="49"/>
      <c r="P2115" s="247" t="s">
        <v>4288</v>
      </c>
      <c r="Q2115" s="191"/>
      <c r="R2115" s="1"/>
      <c r="S2115" s="1" t="str">
        <f t="shared" si="319"/>
        <v/>
      </c>
      <c r="T2115" s="1" t="str">
        <f>IF(ISNA(VLOOKUP(P2115,'NEW XEQM.c'!D:D,1,0)),"--",VLOOKUP(P2115,'NEW XEQM.c'!D:G,3,0))</f>
        <v>--</v>
      </c>
      <c r="U2115" s="1" t="s">
        <v>2451</v>
      </c>
      <c r="W2115" t="e">
        <f t="shared" si="297"/>
        <v>#VALUE!</v>
      </c>
    </row>
    <row r="2116" spans="1:23">
      <c r="A2116" s="16">
        <f t="shared" si="320"/>
        <v>2116</v>
      </c>
      <c r="B2116" s="15">
        <f t="shared" ref="B2116:B2179" si="323">IF(AND(MID(C2116,2,1)&lt;&gt;"/",MID(C2116,1,1)="/"),INT(B2115)+1,B2115+0.01)</f>
        <v>2072</v>
      </c>
      <c r="C2116" s="45" t="s">
        <v>3515</v>
      </c>
      <c r="D2116" s="45" t="s">
        <v>4289</v>
      </c>
      <c r="E2116" s="46" t="s">
        <v>992</v>
      </c>
      <c r="F2116" s="46" t="s">
        <v>992</v>
      </c>
      <c r="G2116" s="47">
        <v>0</v>
      </c>
      <c r="H2116" s="47">
        <v>0</v>
      </c>
      <c r="I2116" s="196" t="s">
        <v>1</v>
      </c>
      <c r="J2116" s="46" t="s">
        <v>1276</v>
      </c>
      <c r="K2116" s="48" t="s">
        <v>3528</v>
      </c>
      <c r="L2116" s="49" t="s">
        <v>4263</v>
      </c>
      <c r="M2116" s="49" t="s">
        <v>4320</v>
      </c>
      <c r="N2116" s="22" t="s">
        <v>2484</v>
      </c>
      <c r="O2116" s="49"/>
      <c r="P2116" s="247" t="s">
        <v>4289</v>
      </c>
      <c r="Q2116" s="191"/>
      <c r="R2116" s="1"/>
      <c r="S2116" s="1" t="str">
        <f t="shared" si="319"/>
        <v/>
      </c>
      <c r="T2116" s="1" t="str">
        <f>IF(ISNA(VLOOKUP(P2116,'NEW XEQM.c'!D:D,1,0)),"--",VLOOKUP(P2116,'NEW XEQM.c'!D:G,3,0))</f>
        <v>--</v>
      </c>
      <c r="U2116" s="1" t="s">
        <v>2451</v>
      </c>
      <c r="W2116" t="e">
        <f t="shared" si="297"/>
        <v>#VALUE!</v>
      </c>
    </row>
    <row r="2117" spans="1:23">
      <c r="A2117" s="16">
        <f t="shared" si="320"/>
        <v>2117</v>
      </c>
      <c r="B2117" s="15">
        <f t="shared" si="323"/>
        <v>2073</v>
      </c>
      <c r="C2117" s="45" t="s">
        <v>3515</v>
      </c>
      <c r="D2117" s="45" t="s">
        <v>4290</v>
      </c>
      <c r="E2117" s="46" t="s">
        <v>1175</v>
      </c>
      <c r="F2117" s="46" t="s">
        <v>1175</v>
      </c>
      <c r="G2117" s="47">
        <v>0</v>
      </c>
      <c r="H2117" s="47">
        <v>0</v>
      </c>
      <c r="I2117" s="196" t="s">
        <v>1</v>
      </c>
      <c r="J2117" s="46" t="s">
        <v>1276</v>
      </c>
      <c r="K2117" s="48" t="s">
        <v>3528</v>
      </c>
      <c r="L2117" s="49" t="s">
        <v>4263</v>
      </c>
      <c r="M2117" s="49" t="s">
        <v>4320</v>
      </c>
      <c r="N2117" s="22" t="s">
        <v>2484</v>
      </c>
      <c r="O2117" s="49"/>
      <c r="P2117" s="247" t="s">
        <v>4290</v>
      </c>
      <c r="Q2117" s="191"/>
      <c r="R2117" s="1"/>
      <c r="S2117" s="1" t="str">
        <f t="shared" si="319"/>
        <v/>
      </c>
      <c r="T2117" s="1" t="str">
        <f>IF(ISNA(VLOOKUP(P2117,'NEW XEQM.c'!D:D,1,0)),"--",VLOOKUP(P2117,'NEW XEQM.c'!D:G,3,0))</f>
        <v>--</v>
      </c>
      <c r="U2117" s="1" t="s">
        <v>2451</v>
      </c>
      <c r="W2117" t="e">
        <f t="shared" ref="W2117:W2180" si="324">SUBSTITUTE(IF(AND(T2117="--",FIND("STD",E2117),FIND("fn",C2117)&gt;0,FIND("ITM_",P2117),I2117="CAT_FNCT"),E2117,""),"""","")</f>
        <v>#VALUE!</v>
      </c>
    </row>
    <row r="2118" spans="1:23">
      <c r="A2118" s="16">
        <f t="shared" si="320"/>
        <v>2118</v>
      </c>
      <c r="B2118" s="15">
        <f t="shared" si="323"/>
        <v>2074</v>
      </c>
      <c r="C2118" s="18" t="s">
        <v>4714</v>
      </c>
      <c r="D2118" s="18" t="s">
        <v>7</v>
      </c>
      <c r="E2118" s="42" t="s">
        <v>4741</v>
      </c>
      <c r="F2118" s="42" t="s">
        <v>4741</v>
      </c>
      <c r="G2118" s="99">
        <v>0</v>
      </c>
      <c r="H2118" s="99">
        <v>0</v>
      </c>
      <c r="I2118" s="130" t="s">
        <v>3</v>
      </c>
      <c r="J2118" s="23" t="s">
        <v>1275</v>
      </c>
      <c r="K2118" s="24" t="s">
        <v>3632</v>
      </c>
      <c r="L2118" s="22" t="s">
        <v>4263</v>
      </c>
      <c r="M2118" s="22" t="s">
        <v>4318</v>
      </c>
      <c r="N2118" s="22" t="s">
        <v>2484</v>
      </c>
      <c r="O2118" s="22"/>
      <c r="P2118" s="246" t="s">
        <v>4718</v>
      </c>
      <c r="Q2118" s="191"/>
      <c r="R2118" s="1"/>
      <c r="S2118" s="1" t="str">
        <f t="shared" si="319"/>
        <v/>
      </c>
      <c r="T2118" s="1" t="str">
        <f>IF(ISNA(VLOOKUP(P2118,'NEW XEQM.c'!D:D,1,0)),"--",VLOOKUP(P2118,'NEW XEQM.c'!D:G,3,0))</f>
        <v>--</v>
      </c>
      <c r="U2118" s="1" t="s">
        <v>2445</v>
      </c>
      <c r="W2118" t="str">
        <f t="shared" si="324"/>
        <v>x STD_SUB_M STD_SUB_E STD_SUB_D STD_SUB_N</v>
      </c>
    </row>
    <row r="2119" spans="1:23">
      <c r="A2119" s="16">
        <f t="shared" si="320"/>
        <v>2119</v>
      </c>
      <c r="B2119" s="15">
        <f t="shared" si="323"/>
        <v>2075</v>
      </c>
      <c r="C2119" s="18" t="s">
        <v>4728</v>
      </c>
      <c r="D2119" s="18" t="s">
        <v>7</v>
      </c>
      <c r="E2119" s="42" t="s">
        <v>4742</v>
      </c>
      <c r="F2119" s="42" t="s">
        <v>4742</v>
      </c>
      <c r="G2119" s="99">
        <v>0</v>
      </c>
      <c r="H2119" s="99">
        <v>0</v>
      </c>
      <c r="I2119" s="130" t="s">
        <v>3</v>
      </c>
      <c r="J2119" s="23" t="s">
        <v>1275</v>
      </c>
      <c r="K2119" s="24" t="s">
        <v>3632</v>
      </c>
      <c r="L2119" s="22" t="s">
        <v>4263</v>
      </c>
      <c r="M2119" s="22" t="s">
        <v>4318</v>
      </c>
      <c r="N2119" s="22" t="s">
        <v>2484</v>
      </c>
      <c r="O2119" s="22"/>
      <c r="P2119" s="246" t="s">
        <v>4726</v>
      </c>
      <c r="Q2119" s="191"/>
      <c r="R2119" s="1"/>
      <c r="S2119" s="1" t="str">
        <f t="shared" si="319"/>
        <v/>
      </c>
      <c r="T2119" s="1" t="str">
        <f>IF(ISNA(VLOOKUP(P2119,'NEW XEQM.c'!D:D,1,0)),"--",VLOOKUP(P2119,'NEW XEQM.c'!D:G,3,0))</f>
        <v>--</v>
      </c>
      <c r="U2119" s="1" t="s">
        <v>2445</v>
      </c>
      <c r="W2119" t="str">
        <f t="shared" si="324"/>
        <v>x STD_SUB_Q STD_SUB_1</v>
      </c>
    </row>
    <row r="2120" spans="1:23">
      <c r="A2120" s="16">
        <f t="shared" si="320"/>
        <v>2120</v>
      </c>
      <c r="B2120" s="15">
        <f t="shared" si="323"/>
        <v>2076</v>
      </c>
      <c r="C2120" s="18" t="s">
        <v>4729</v>
      </c>
      <c r="D2120" s="18" t="s">
        <v>7</v>
      </c>
      <c r="E2120" s="42" t="s">
        <v>4743</v>
      </c>
      <c r="F2120" s="42" t="s">
        <v>4743</v>
      </c>
      <c r="G2120" s="99">
        <v>0</v>
      </c>
      <c r="H2120" s="99">
        <v>0</v>
      </c>
      <c r="I2120" s="130" t="s">
        <v>3</v>
      </c>
      <c r="J2120" s="23" t="s">
        <v>1275</v>
      </c>
      <c r="K2120" s="24" t="s">
        <v>3632</v>
      </c>
      <c r="L2120" s="22" t="s">
        <v>4263</v>
      </c>
      <c r="M2120" s="22" t="s">
        <v>4318</v>
      </c>
      <c r="N2120" s="22" t="s">
        <v>2484</v>
      </c>
      <c r="O2120" s="22"/>
      <c r="P2120" s="246" t="s">
        <v>4727</v>
      </c>
      <c r="Q2120" s="191"/>
      <c r="R2120" s="1"/>
      <c r="S2120" s="1" t="str">
        <f t="shared" si="319"/>
        <v/>
      </c>
      <c r="T2120" s="1" t="str">
        <f>IF(ISNA(VLOOKUP(P2120,'NEW XEQM.c'!D:D,1,0)),"--",VLOOKUP(P2120,'NEW XEQM.c'!D:G,3,0))</f>
        <v>--</v>
      </c>
      <c r="U2120" s="1" t="s">
        <v>2445</v>
      </c>
      <c r="W2120" t="str">
        <f t="shared" si="324"/>
        <v>x STD_SUB_Q STD_SUB_3</v>
      </c>
    </row>
    <row r="2121" spans="1:23">
      <c r="A2121" s="16">
        <f t="shared" si="320"/>
        <v>2121</v>
      </c>
      <c r="B2121" s="15">
        <f t="shared" si="323"/>
        <v>2077</v>
      </c>
      <c r="C2121" s="18" t="s">
        <v>4715</v>
      </c>
      <c r="D2121" s="18" t="s">
        <v>7</v>
      </c>
      <c r="E2121" s="42" t="s">
        <v>4744</v>
      </c>
      <c r="F2121" s="42" t="s">
        <v>4744</v>
      </c>
      <c r="G2121" s="99">
        <v>0</v>
      </c>
      <c r="H2121" s="99">
        <v>0</v>
      </c>
      <c r="I2121" s="130" t="s">
        <v>3</v>
      </c>
      <c r="J2121" s="23" t="s">
        <v>1275</v>
      </c>
      <c r="K2121" s="24" t="s">
        <v>3632</v>
      </c>
      <c r="L2121" s="22" t="s">
        <v>4263</v>
      </c>
      <c r="M2121" s="22" t="s">
        <v>4318</v>
      </c>
      <c r="N2121" s="22" t="s">
        <v>2484</v>
      </c>
      <c r="O2121" s="22"/>
      <c r="P2121" s="246" t="s">
        <v>4719</v>
      </c>
      <c r="Q2121" s="191"/>
      <c r="R2121" s="1"/>
      <c r="S2121" s="1" t="str">
        <f t="shared" si="319"/>
        <v/>
      </c>
      <c r="T2121" s="1" t="str">
        <f>IF(ISNA(VLOOKUP(P2121,'NEW XEQM.c'!D:D,1,0)),"--",VLOOKUP(P2121,'NEW XEQM.c'!D:G,3,0))</f>
        <v>--</v>
      </c>
      <c r="U2121" s="1" t="s">
        <v>2445</v>
      </c>
      <c r="W2121" t="str">
        <f t="shared" si="324"/>
        <v>x STD_SUB_M STD_SUB_A STD_SUB_D</v>
      </c>
    </row>
    <row r="2122" spans="1:23">
      <c r="A2122" s="16">
        <f t="shared" si="320"/>
        <v>2122</v>
      </c>
      <c r="B2122" s="15">
        <f t="shared" si="323"/>
        <v>2078</v>
      </c>
      <c r="C2122" s="18" t="s">
        <v>4716</v>
      </c>
      <c r="D2122" s="18" t="s">
        <v>7</v>
      </c>
      <c r="E2122" s="42" t="s">
        <v>4745</v>
      </c>
      <c r="F2122" s="42" t="s">
        <v>4745</v>
      </c>
      <c r="G2122" s="99">
        <v>0</v>
      </c>
      <c r="H2122" s="99">
        <v>0</v>
      </c>
      <c r="I2122" s="130" t="s">
        <v>3</v>
      </c>
      <c r="J2122" s="23" t="s">
        <v>1275</v>
      </c>
      <c r="K2122" s="24" t="s">
        <v>3632</v>
      </c>
      <c r="L2122" s="22" t="s">
        <v>4263</v>
      </c>
      <c r="M2122" s="22" t="s">
        <v>4318</v>
      </c>
      <c r="N2122" s="22" t="s">
        <v>2484</v>
      </c>
      <c r="O2122" s="22"/>
      <c r="P2122" s="246" t="s">
        <v>4720</v>
      </c>
      <c r="Q2122" s="191"/>
      <c r="R2122" s="1"/>
      <c r="S2122" s="1" t="str">
        <f t="shared" si="319"/>
        <v/>
      </c>
      <c r="T2122" s="1" t="str">
        <f>IF(ISNA(VLOOKUP(P2122,'NEW XEQM.c'!D:D,1,0)),"--",VLOOKUP(P2122,'NEW XEQM.c'!D:G,3,0))</f>
        <v>--</v>
      </c>
      <c r="U2122" s="1" t="s">
        <v>2445</v>
      </c>
      <c r="W2122" t="str">
        <f t="shared" si="324"/>
        <v>x STD_SUB_I STD_SUB_Q STD_SUB_R</v>
      </c>
    </row>
    <row r="2123" spans="1:23">
      <c r="A2123" s="16">
        <f t="shared" si="320"/>
        <v>2123</v>
      </c>
      <c r="B2123" s="15">
        <f t="shared" si="323"/>
        <v>2079</v>
      </c>
      <c r="C2123" s="18" t="s">
        <v>4717</v>
      </c>
      <c r="D2123" s="18" t="s">
        <v>7</v>
      </c>
      <c r="E2123" s="42" t="s">
        <v>4888</v>
      </c>
      <c r="F2123" s="42" t="s">
        <v>4888</v>
      </c>
      <c r="G2123" s="99">
        <v>0</v>
      </c>
      <c r="H2123" s="99">
        <v>0</v>
      </c>
      <c r="I2123" s="130" t="s">
        <v>3</v>
      </c>
      <c r="J2123" s="23" t="s">
        <v>1275</v>
      </c>
      <c r="K2123" s="24" t="s">
        <v>3632</v>
      </c>
      <c r="L2123" s="22" t="s">
        <v>4263</v>
      </c>
      <c r="M2123" s="22" t="s">
        <v>4318</v>
      </c>
      <c r="N2123" s="22" t="s">
        <v>2484</v>
      </c>
      <c r="O2123" s="22"/>
      <c r="P2123" s="246" t="s">
        <v>4721</v>
      </c>
      <c r="Q2123" s="191"/>
      <c r="R2123" s="1"/>
      <c r="S2123" s="1" t="str">
        <f t="shared" si="319"/>
        <v/>
      </c>
      <c r="T2123" s="1" t="str">
        <f>IF(ISNA(VLOOKUP(P2123,'NEW XEQM.c'!D:D,1,0)),"--",VLOOKUP(P2123,'NEW XEQM.c'!D:G,3,0))</f>
        <v>--</v>
      </c>
      <c r="U2123" s="1" t="s">
        <v>2445</v>
      </c>
      <c r="W2123" t="e">
        <f t="shared" si="324"/>
        <v>#VALUE!</v>
      </c>
    </row>
    <row r="2124" spans="1:23">
      <c r="A2124" s="16">
        <f t="shared" si="320"/>
        <v>2124</v>
      </c>
      <c r="B2124" s="15">
        <f t="shared" si="323"/>
        <v>2080</v>
      </c>
      <c r="C2124" s="18" t="s">
        <v>3514</v>
      </c>
      <c r="D2124" s="18" t="s">
        <v>7</v>
      </c>
      <c r="E2124" s="21" t="s">
        <v>4730</v>
      </c>
      <c r="F2124" s="21" t="s">
        <v>4730</v>
      </c>
      <c r="G2124" s="30">
        <v>0</v>
      </c>
      <c r="H2124" s="30">
        <v>0</v>
      </c>
      <c r="I2124" s="130" t="s">
        <v>15</v>
      </c>
      <c r="J2124" s="23" t="s">
        <v>1276</v>
      </c>
      <c r="K2124" s="24" t="s">
        <v>3528</v>
      </c>
      <c r="L2124" s="22" t="s">
        <v>4263</v>
      </c>
      <c r="M2124" s="22" t="s">
        <v>4320</v>
      </c>
      <c r="N2124" s="22" t="s">
        <v>2484</v>
      </c>
      <c r="O2124" s="22"/>
      <c r="P2124" s="246" t="s">
        <v>4732</v>
      </c>
      <c r="Q2124" s="191"/>
      <c r="R2124" s="1"/>
      <c r="S2124" s="1" t="str">
        <f t="shared" si="319"/>
        <v/>
      </c>
      <c r="T2124" s="1" t="str">
        <f>IF(ISNA(VLOOKUP(P2124,'NEW XEQM.c'!D:D,1,0)),"--",VLOOKUP(P2124,'NEW XEQM.c'!D:G,3,0))</f>
        <v>--</v>
      </c>
      <c r="U2124" s="1" t="s">
        <v>2445</v>
      </c>
      <c r="W2124" t="e">
        <f t="shared" si="324"/>
        <v>#VALUE!</v>
      </c>
    </row>
    <row r="2125" spans="1:23">
      <c r="A2125" s="16">
        <f t="shared" si="320"/>
        <v>2125</v>
      </c>
      <c r="B2125" s="15">
        <f t="shared" si="323"/>
        <v>2081</v>
      </c>
      <c r="C2125" s="18" t="s">
        <v>3514</v>
      </c>
      <c r="D2125" s="18" t="s">
        <v>7</v>
      </c>
      <c r="E2125" s="21" t="s">
        <v>4731</v>
      </c>
      <c r="F2125" s="21" t="s">
        <v>4731</v>
      </c>
      <c r="G2125" s="30">
        <v>0</v>
      </c>
      <c r="H2125" s="30">
        <v>0</v>
      </c>
      <c r="I2125" s="130" t="s">
        <v>15</v>
      </c>
      <c r="J2125" s="23" t="s">
        <v>1276</v>
      </c>
      <c r="K2125" s="24" t="s">
        <v>3528</v>
      </c>
      <c r="L2125" s="22" t="s">
        <v>4263</v>
      </c>
      <c r="M2125" s="22" t="s">
        <v>4320</v>
      </c>
      <c r="N2125" s="22" t="s">
        <v>2484</v>
      </c>
      <c r="O2125" s="22"/>
      <c r="P2125" s="246" t="s">
        <v>4733</v>
      </c>
      <c r="Q2125" s="191"/>
      <c r="R2125" s="1"/>
      <c r="S2125" s="1" t="str">
        <f t="shared" si="319"/>
        <v/>
      </c>
      <c r="T2125" s="1" t="str">
        <f>IF(ISNA(VLOOKUP(P2125,'NEW XEQM.c'!D:D,1,0)),"--",VLOOKUP(P2125,'NEW XEQM.c'!D:G,3,0))</f>
        <v>--</v>
      </c>
      <c r="U2125" s="1" t="s">
        <v>2445</v>
      </c>
      <c r="W2125" t="e">
        <f t="shared" si="324"/>
        <v>#VALUE!</v>
      </c>
    </row>
    <row r="2126" spans="1:23">
      <c r="A2126" s="16">
        <f t="shared" si="320"/>
        <v>2126</v>
      </c>
      <c r="B2126" s="15">
        <f t="shared" si="323"/>
        <v>2082</v>
      </c>
      <c r="C2126" s="18" t="s">
        <v>4747</v>
      </c>
      <c r="D2126" s="18" t="s">
        <v>7</v>
      </c>
      <c r="E2126" s="21" t="s">
        <v>4736</v>
      </c>
      <c r="F2126" s="21" t="s">
        <v>4736</v>
      </c>
      <c r="G2126" s="30">
        <v>0</v>
      </c>
      <c r="H2126" s="30">
        <v>0</v>
      </c>
      <c r="I2126" s="130" t="s">
        <v>3</v>
      </c>
      <c r="J2126" s="23" t="s">
        <v>1275</v>
      </c>
      <c r="K2126" s="24" t="s">
        <v>3632</v>
      </c>
      <c r="L2126" s="22" t="s">
        <v>4263</v>
      </c>
      <c r="M2126" s="22" t="s">
        <v>4318</v>
      </c>
      <c r="N2126" s="22" t="s">
        <v>2484</v>
      </c>
      <c r="O2126" s="22"/>
      <c r="P2126" s="246" t="s">
        <v>4737</v>
      </c>
      <c r="Q2126" s="191"/>
      <c r="R2126" s="1"/>
      <c r="S2126" s="1" t="str">
        <f t="shared" si="319"/>
        <v/>
      </c>
      <c r="T2126" s="1" t="str">
        <f>IF(ISNA(VLOOKUP(P2126,'NEW XEQM.c'!D:D,1,0)),"--",VLOOKUP(P2126,'NEW XEQM.c'!D:G,3,0))</f>
        <v>--</v>
      </c>
      <c r="U2126" s="1" t="s">
        <v>2445</v>
      </c>
      <c r="W2126" t="str">
        <f t="shared" si="324"/>
        <v>x% STD_SUB_I STD_SUB_L STD_SUB_E</v>
      </c>
    </row>
    <row r="2127" spans="1:23">
      <c r="A2127" s="16">
        <f t="shared" ref="A2127:A2146" si="325">IF(B2127=INT(B2127),ROW(),"")</f>
        <v>2127</v>
      </c>
      <c r="B2127" s="15">
        <f t="shared" si="323"/>
        <v>2083</v>
      </c>
      <c r="C2127" s="18" t="s">
        <v>4749</v>
      </c>
      <c r="D2127" s="18" t="s">
        <v>7</v>
      </c>
      <c r="E2127" s="21" t="s">
        <v>4746</v>
      </c>
      <c r="F2127" s="21" t="s">
        <v>4746</v>
      </c>
      <c r="G2127" s="30">
        <v>0</v>
      </c>
      <c r="H2127" s="30">
        <v>0</v>
      </c>
      <c r="I2127" s="130" t="s">
        <v>3</v>
      </c>
      <c r="J2127" s="23" t="s">
        <v>1275</v>
      </c>
      <c r="K2127" s="24" t="s">
        <v>3632</v>
      </c>
      <c r="L2127" s="22" t="s">
        <v>4263</v>
      </c>
      <c r="M2127" s="22" t="s">
        <v>4318</v>
      </c>
      <c r="N2127" s="22" t="s">
        <v>2484</v>
      </c>
      <c r="O2127" s="22"/>
      <c r="P2127" s="246" t="s">
        <v>4748</v>
      </c>
      <c r="Q2127" s="191"/>
      <c r="R2127" s="1"/>
      <c r="S2127" s="1" t="str">
        <f t="shared" si="319"/>
        <v/>
      </c>
      <c r="T2127" s="1" t="str">
        <f>IF(ISNA(VLOOKUP(P2127,'NEW XEQM.c'!D:D,1,0)),"--",VLOOKUP(P2127,'NEW XEQM.c'!D:G,3,0))</f>
        <v>--</v>
      </c>
      <c r="U2127" s="1" t="s">
        <v>2440</v>
      </c>
      <c r="W2127" t="e">
        <f t="shared" si="324"/>
        <v>#VALUE!</v>
      </c>
    </row>
    <row r="2128" spans="1:23">
      <c r="A2128" s="16">
        <f t="shared" si="325"/>
        <v>2128</v>
      </c>
      <c r="B2128" s="15">
        <f t="shared" si="323"/>
        <v>2084</v>
      </c>
      <c r="C2128" s="74" t="s">
        <v>3891</v>
      </c>
      <c r="D2128" t="s">
        <v>24</v>
      </c>
      <c r="E2128" s="305" t="str">
        <f t="shared" ref="E2128:E2145" si="326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4963</v>
      </c>
      <c r="G2128" s="44">
        <v>0</v>
      </c>
      <c r="H2128" s="44">
        <v>0</v>
      </c>
      <c r="I2128" s="92" t="s">
        <v>1</v>
      </c>
      <c r="J2128" s="23" t="s">
        <v>1275</v>
      </c>
      <c r="K2128" s="24" t="s">
        <v>3632</v>
      </c>
      <c r="L2128" s="22" t="s">
        <v>4263</v>
      </c>
      <c r="M2128" s="22" t="s">
        <v>4318</v>
      </c>
      <c r="N2128" s="22" t="str">
        <f t="shared" ref="N2128:N2145" si="327">IF(AND(C2128=C2127,D2128=D2127),"CAT_DUPL","CAT_FNCT")</f>
        <v>CAT_FNCT</v>
      </c>
      <c r="O2128" s="22"/>
      <c r="P2128" s="248" t="s">
        <v>4945</v>
      </c>
      <c r="Q2128" s="191"/>
      <c r="R2128" s="1"/>
      <c r="S2128" s="1" t="str">
        <f t="shared" si="319"/>
        <v/>
      </c>
      <c r="T2128" s="1" t="str">
        <f>IF(ISNA(VLOOKUP(P2128,'NEW XEQM.c'!D:D,1,0)),"--",VLOOKUP(P2128,'NEW XEQM.c'!D:G,3,0))</f>
        <v>--</v>
      </c>
      <c r="U2128" s="1" t="s">
        <v>2075</v>
      </c>
      <c r="W2128" t="str">
        <f t="shared" si="324"/>
        <v/>
      </c>
    </row>
    <row r="2129" spans="1:23">
      <c r="A2129" s="16">
        <f t="shared" si="325"/>
        <v>2129</v>
      </c>
      <c r="B2129" s="15">
        <f t="shared" si="323"/>
        <v>2085</v>
      </c>
      <c r="C2129" s="74" t="s">
        <v>3891</v>
      </c>
      <c r="D2129" t="s">
        <v>144</v>
      </c>
      <c r="E2129" s="305" t="str">
        <f t="shared" si="326"/>
        <v>"km/h" STD_RIGHT_ARROW "knot"</v>
      </c>
      <c r="F2129" t="s">
        <v>4964</v>
      </c>
      <c r="G2129" s="44">
        <v>0</v>
      </c>
      <c r="H2129" s="44">
        <v>0</v>
      </c>
      <c r="I2129" s="92" t="s">
        <v>1</v>
      </c>
      <c r="J2129" s="23" t="s">
        <v>1275</v>
      </c>
      <c r="K2129" s="24" t="s">
        <v>3632</v>
      </c>
      <c r="L2129" s="22" t="s">
        <v>4263</v>
      </c>
      <c r="M2129" s="22" t="s">
        <v>4318</v>
      </c>
      <c r="N2129" s="22" t="str">
        <f t="shared" si="327"/>
        <v>CAT_FNCT</v>
      </c>
      <c r="O2129" s="22"/>
      <c r="P2129" s="248" t="s">
        <v>4946</v>
      </c>
      <c r="Q2129" s="191"/>
      <c r="R2129" s="1"/>
      <c r="S2129" s="1" t="str">
        <f t="shared" si="319"/>
        <v/>
      </c>
      <c r="T2129" s="1" t="str">
        <f>IF(ISNA(VLOOKUP(P2129,'NEW XEQM.c'!D:D,1,0)),"--",VLOOKUP(P2129,'NEW XEQM.c'!D:G,3,0))</f>
        <v>--</v>
      </c>
      <c r="U2129" s="1" t="s">
        <v>2075</v>
      </c>
      <c r="W2129" t="str">
        <f t="shared" si="324"/>
        <v/>
      </c>
    </row>
    <row r="2130" spans="1:23">
      <c r="A2130" s="16">
        <f t="shared" si="325"/>
        <v>2130</v>
      </c>
      <c r="B2130" s="15">
        <f t="shared" si="323"/>
        <v>2086</v>
      </c>
      <c r="C2130" s="209" t="s">
        <v>4986</v>
      </c>
      <c r="D2130" t="s">
        <v>24</v>
      </c>
      <c r="E2130" s="305" t="str">
        <f t="shared" si="326"/>
        <v>"km/h" STD_RIGHT_ARROW "m/s"</v>
      </c>
      <c r="F2130" t="s">
        <v>4965</v>
      </c>
      <c r="G2130" s="44">
        <v>0</v>
      </c>
      <c r="H2130" s="44">
        <v>0</v>
      </c>
      <c r="I2130" s="92" t="s">
        <v>1</v>
      </c>
      <c r="J2130" s="23" t="s">
        <v>1275</v>
      </c>
      <c r="K2130" s="24" t="s">
        <v>3632</v>
      </c>
      <c r="L2130" s="22" t="s">
        <v>4263</v>
      </c>
      <c r="M2130" s="22" t="s">
        <v>4318</v>
      </c>
      <c r="N2130" s="22" t="str">
        <f t="shared" si="327"/>
        <v>CAT_FNCT</v>
      </c>
      <c r="O2130" s="22"/>
      <c r="P2130" s="248" t="s">
        <v>4947</v>
      </c>
      <c r="Q2130" s="191"/>
      <c r="R2130" s="1"/>
      <c r="S2130" s="1" t="str">
        <f t="shared" ref="S2130:S2146" si="328">IF(E2130=F2130,"","NOT EQUAL")</f>
        <v/>
      </c>
      <c r="T2130" s="1" t="str">
        <f>IF(ISNA(VLOOKUP(P2130,'NEW XEQM.c'!D:D,1,0)),"--",VLOOKUP(P2130,'NEW XEQM.c'!D:G,3,0))</f>
        <v>--</v>
      </c>
      <c r="U2130" s="1" t="s">
        <v>2075</v>
      </c>
      <c r="W2130" t="str">
        <f t="shared" si="324"/>
        <v/>
      </c>
    </row>
    <row r="2131" spans="1:23">
      <c r="A2131" s="16">
        <f t="shared" si="325"/>
        <v>2131</v>
      </c>
      <c r="B2131" s="15">
        <f t="shared" si="323"/>
        <v>2087</v>
      </c>
      <c r="C2131" s="209" t="s">
        <v>4986</v>
      </c>
      <c r="D2131" t="s">
        <v>144</v>
      </c>
      <c r="E2131" s="305" t="str">
        <f t="shared" si="326"/>
        <v>"m/s" STD_RIGHT_ARROW "km/h"</v>
      </c>
      <c r="F2131" t="s">
        <v>4966</v>
      </c>
      <c r="G2131" s="44">
        <v>0</v>
      </c>
      <c r="H2131" s="44">
        <v>0</v>
      </c>
      <c r="I2131" s="92" t="s">
        <v>1</v>
      </c>
      <c r="J2131" s="23" t="s">
        <v>1275</v>
      </c>
      <c r="K2131" s="24" t="s">
        <v>3632</v>
      </c>
      <c r="L2131" s="22" t="s">
        <v>4263</v>
      </c>
      <c r="M2131" s="22" t="s">
        <v>4318</v>
      </c>
      <c r="N2131" s="22" t="str">
        <f t="shared" si="327"/>
        <v>CAT_FNCT</v>
      </c>
      <c r="O2131" s="22"/>
      <c r="P2131" s="248" t="s">
        <v>4948</v>
      </c>
      <c r="Q2131" s="191"/>
      <c r="R2131" s="1"/>
      <c r="S2131" s="1" t="str">
        <f t="shared" si="328"/>
        <v/>
      </c>
      <c r="T2131" s="1" t="str">
        <f>IF(ISNA(VLOOKUP(P2131,'NEW XEQM.c'!D:D,1,0)),"--",VLOOKUP(P2131,'NEW XEQM.c'!D:G,3,0))</f>
        <v>--</v>
      </c>
      <c r="U2131" s="1" t="s">
        <v>2075</v>
      </c>
      <c r="W2131" t="str">
        <f t="shared" si="324"/>
        <v/>
      </c>
    </row>
    <row r="2132" spans="1:23">
      <c r="A2132" s="16">
        <f t="shared" si="325"/>
        <v>2132</v>
      </c>
      <c r="B2132" s="15">
        <f t="shared" si="323"/>
        <v>2088</v>
      </c>
      <c r="C2132" t="s">
        <v>4981</v>
      </c>
      <c r="D2132" t="s">
        <v>24</v>
      </c>
      <c r="E2132" s="305" t="str">
        <f t="shared" si="326"/>
        <v>"RPM" STD_RIGHT_ARROW "deg/s"</v>
      </c>
      <c r="F2132" t="s">
        <v>4967</v>
      </c>
      <c r="G2132" s="44">
        <v>0</v>
      </c>
      <c r="H2132" s="44">
        <v>0</v>
      </c>
      <c r="I2132" s="92" t="s">
        <v>1</v>
      </c>
      <c r="J2132" s="23" t="s">
        <v>1275</v>
      </c>
      <c r="K2132" s="24" t="s">
        <v>3632</v>
      </c>
      <c r="L2132" s="22" t="s">
        <v>4263</v>
      </c>
      <c r="M2132" s="22" t="s">
        <v>4318</v>
      </c>
      <c r="N2132" s="22" t="str">
        <f t="shared" si="327"/>
        <v>CAT_FNCT</v>
      </c>
      <c r="O2132" s="22"/>
      <c r="P2132" s="248" t="s">
        <v>4949</v>
      </c>
      <c r="Q2132" s="191"/>
      <c r="R2132" s="1"/>
      <c r="S2132" s="1" t="str">
        <f t="shared" si="328"/>
        <v/>
      </c>
      <c r="T2132" s="1" t="str">
        <f>IF(ISNA(VLOOKUP(P2132,'NEW XEQM.c'!D:D,1,0)),"--",VLOOKUP(P2132,'NEW XEQM.c'!D:G,3,0))</f>
        <v>--</v>
      </c>
      <c r="U2132" s="1" t="s">
        <v>2075</v>
      </c>
      <c r="W2132" t="str">
        <f t="shared" si="324"/>
        <v/>
      </c>
    </row>
    <row r="2133" spans="1:23">
      <c r="A2133" s="16">
        <f t="shared" si="325"/>
        <v>2133</v>
      </c>
      <c r="B2133" s="15">
        <f t="shared" si="323"/>
        <v>2089</v>
      </c>
      <c r="C2133" t="s">
        <v>4981</v>
      </c>
      <c r="D2133" t="s">
        <v>144</v>
      </c>
      <c r="E2133" s="305" t="str">
        <f t="shared" si="326"/>
        <v>"deg/s" STD_RIGHT_ARROW "RPM"</v>
      </c>
      <c r="F2133" t="s">
        <v>4968</v>
      </c>
      <c r="G2133" s="44">
        <v>0</v>
      </c>
      <c r="H2133" s="44">
        <v>0</v>
      </c>
      <c r="I2133" s="92" t="s">
        <v>1</v>
      </c>
      <c r="J2133" s="23" t="s">
        <v>1275</v>
      </c>
      <c r="K2133" s="24" t="s">
        <v>3632</v>
      </c>
      <c r="L2133" s="22" t="s">
        <v>4263</v>
      </c>
      <c r="M2133" s="22" t="s">
        <v>4318</v>
      </c>
      <c r="N2133" s="22" t="str">
        <f t="shared" si="327"/>
        <v>CAT_FNCT</v>
      </c>
      <c r="O2133" s="22"/>
      <c r="P2133" s="248" t="s">
        <v>4950</v>
      </c>
      <c r="Q2133" s="191"/>
      <c r="R2133" s="1"/>
      <c r="S2133" s="1" t="str">
        <f t="shared" si="328"/>
        <v/>
      </c>
      <c r="T2133" s="1" t="str">
        <f>IF(ISNA(VLOOKUP(P2133,'NEW XEQM.c'!D:D,1,0)),"--",VLOOKUP(P2133,'NEW XEQM.c'!D:G,3,0))</f>
        <v>--</v>
      </c>
      <c r="U2133" s="1" t="s">
        <v>2075</v>
      </c>
      <c r="W2133" t="str">
        <f t="shared" si="324"/>
        <v/>
      </c>
    </row>
    <row r="2134" spans="1:23">
      <c r="A2134" s="16">
        <f t="shared" si="325"/>
        <v>2134</v>
      </c>
      <c r="B2134" s="15">
        <f t="shared" si="323"/>
        <v>2090</v>
      </c>
      <c r="C2134" s="74" t="s">
        <v>3888</v>
      </c>
      <c r="D2134" t="s">
        <v>24</v>
      </c>
      <c r="E2134" s="305" t="str">
        <f t="shared" si="326"/>
        <v>"mph" STD_RIGHT_ARROW "km/h"</v>
      </c>
      <c r="F2134" t="s">
        <v>4969</v>
      </c>
      <c r="G2134" s="44">
        <v>0</v>
      </c>
      <c r="H2134" s="44">
        <v>0</v>
      </c>
      <c r="I2134" s="92" t="s">
        <v>1</v>
      </c>
      <c r="J2134" s="23" t="s">
        <v>1275</v>
      </c>
      <c r="K2134" s="24" t="s">
        <v>3632</v>
      </c>
      <c r="L2134" s="22" t="s">
        <v>4263</v>
      </c>
      <c r="M2134" s="22" t="s">
        <v>4318</v>
      </c>
      <c r="N2134" s="22" t="str">
        <f t="shared" si="327"/>
        <v>CAT_FNCT</v>
      </c>
      <c r="O2134" s="22"/>
      <c r="P2134" s="248" t="s">
        <v>4951</v>
      </c>
      <c r="Q2134" s="191"/>
      <c r="R2134" s="1"/>
      <c r="S2134" s="1" t="str">
        <f t="shared" si="328"/>
        <v/>
      </c>
      <c r="T2134" s="1" t="str">
        <f>IF(ISNA(VLOOKUP(P2134,'NEW XEQM.c'!D:D,1,0)),"--",VLOOKUP(P2134,'NEW XEQM.c'!D:G,3,0))</f>
        <v>--</v>
      </c>
      <c r="U2134" s="1" t="s">
        <v>2075</v>
      </c>
      <c r="W2134" t="str">
        <f t="shared" si="324"/>
        <v/>
      </c>
    </row>
    <row r="2135" spans="1:23">
      <c r="A2135" s="16">
        <f t="shared" si="325"/>
        <v>2135</v>
      </c>
      <c r="B2135" s="15">
        <f t="shared" si="323"/>
        <v>2091</v>
      </c>
      <c r="C2135" s="74" t="s">
        <v>3888</v>
      </c>
      <c r="D2135" t="s">
        <v>144</v>
      </c>
      <c r="E2135" s="305" t="str">
        <f t="shared" si="326"/>
        <v>"km/h" STD_RIGHT_ARROW "mph"</v>
      </c>
      <c r="F2135" t="s">
        <v>4970</v>
      </c>
      <c r="G2135" s="44">
        <v>0</v>
      </c>
      <c r="H2135" s="44">
        <v>0</v>
      </c>
      <c r="I2135" s="92" t="s">
        <v>1</v>
      </c>
      <c r="J2135" s="23" t="s">
        <v>1275</v>
      </c>
      <c r="K2135" s="24" t="s">
        <v>3632</v>
      </c>
      <c r="L2135" s="22" t="s">
        <v>4263</v>
      </c>
      <c r="M2135" s="22" t="s">
        <v>4318</v>
      </c>
      <c r="N2135" s="22" t="str">
        <f t="shared" si="327"/>
        <v>CAT_FNCT</v>
      </c>
      <c r="O2135" s="22"/>
      <c r="P2135" s="248" t="s">
        <v>4952</v>
      </c>
      <c r="Q2135" s="191"/>
      <c r="R2135" s="1"/>
      <c r="S2135" s="1" t="str">
        <f t="shared" si="328"/>
        <v/>
      </c>
      <c r="T2135" s="1" t="str">
        <f>IF(ISNA(VLOOKUP(P2135,'NEW XEQM.c'!D:D,1,0)),"--",VLOOKUP(P2135,'NEW XEQM.c'!D:G,3,0))</f>
        <v>--</v>
      </c>
      <c r="U2135" s="1" t="s">
        <v>2075</v>
      </c>
      <c r="W2135" t="str">
        <f t="shared" si="324"/>
        <v/>
      </c>
    </row>
    <row r="2136" spans="1:23">
      <c r="A2136" s="16">
        <f t="shared" si="325"/>
        <v>2136</v>
      </c>
      <c r="B2136" s="15">
        <f t="shared" si="323"/>
        <v>2092</v>
      </c>
      <c r="C2136" t="s">
        <v>4982</v>
      </c>
      <c r="D2136" t="s">
        <v>24</v>
      </c>
      <c r="E2136" s="305" t="str">
        <f t="shared" si="326"/>
        <v>"mph" STD_RIGHT_ARROW "m/s"</v>
      </c>
      <c r="F2136" t="s">
        <v>4971</v>
      </c>
      <c r="G2136" s="44">
        <v>0</v>
      </c>
      <c r="H2136" s="44">
        <v>0</v>
      </c>
      <c r="I2136" s="92" t="s">
        <v>1</v>
      </c>
      <c r="J2136" s="23" t="s">
        <v>1275</v>
      </c>
      <c r="K2136" s="24" t="s">
        <v>3632</v>
      </c>
      <c r="L2136" s="22" t="s">
        <v>4263</v>
      </c>
      <c r="M2136" s="22" t="s">
        <v>4318</v>
      </c>
      <c r="N2136" s="22" t="str">
        <f t="shared" si="327"/>
        <v>CAT_FNCT</v>
      </c>
      <c r="O2136" s="22"/>
      <c r="P2136" s="248" t="s">
        <v>4953</v>
      </c>
      <c r="Q2136" s="191"/>
      <c r="R2136" s="1"/>
      <c r="S2136" s="1" t="str">
        <f t="shared" si="328"/>
        <v/>
      </c>
      <c r="T2136" s="1" t="str">
        <f>IF(ISNA(VLOOKUP(P2136,'NEW XEQM.c'!D:D,1,0)),"--",VLOOKUP(P2136,'NEW XEQM.c'!D:G,3,0))</f>
        <v>--</v>
      </c>
      <c r="U2136" s="1" t="s">
        <v>2075</v>
      </c>
      <c r="W2136" t="str">
        <f t="shared" si="324"/>
        <v/>
      </c>
    </row>
    <row r="2137" spans="1:23">
      <c r="A2137" s="16">
        <f t="shared" si="325"/>
        <v>2137</v>
      </c>
      <c r="B2137" s="15">
        <f t="shared" si="323"/>
        <v>2093</v>
      </c>
      <c r="C2137" t="s">
        <v>4982</v>
      </c>
      <c r="D2137" t="s">
        <v>144</v>
      </c>
      <c r="E2137" s="305" t="str">
        <f t="shared" si="326"/>
        <v>"m/s" STD_RIGHT_ARROW "mph"</v>
      </c>
      <c r="F2137" t="s">
        <v>4972</v>
      </c>
      <c r="G2137" s="44">
        <v>0</v>
      </c>
      <c r="H2137" s="44">
        <v>0</v>
      </c>
      <c r="I2137" s="92" t="s">
        <v>1</v>
      </c>
      <c r="J2137" s="23" t="s">
        <v>1275</v>
      </c>
      <c r="K2137" s="24" t="s">
        <v>3632</v>
      </c>
      <c r="L2137" s="22" t="s">
        <v>4263</v>
      </c>
      <c r="M2137" s="22" t="s">
        <v>4318</v>
      </c>
      <c r="N2137" s="22" t="str">
        <f t="shared" si="327"/>
        <v>CAT_FNCT</v>
      </c>
      <c r="O2137" s="22"/>
      <c r="P2137" s="248" t="s">
        <v>4954</v>
      </c>
      <c r="Q2137" s="191"/>
      <c r="R2137" s="1"/>
      <c r="S2137" s="1" t="str">
        <f t="shared" si="328"/>
        <v/>
      </c>
      <c r="T2137" s="1" t="str">
        <f>IF(ISNA(VLOOKUP(P2137,'NEW XEQM.c'!D:D,1,0)),"--",VLOOKUP(P2137,'NEW XEQM.c'!D:G,3,0))</f>
        <v>--</v>
      </c>
      <c r="U2137" s="1" t="s">
        <v>2075</v>
      </c>
      <c r="W2137" t="str">
        <f t="shared" si="324"/>
        <v/>
      </c>
    </row>
    <row r="2138" spans="1:23">
      <c r="A2138" s="16">
        <f t="shared" si="325"/>
        <v>2138</v>
      </c>
      <c r="B2138" s="15">
        <f t="shared" si="323"/>
        <v>2094</v>
      </c>
      <c r="C2138" t="s">
        <v>4983</v>
      </c>
      <c r="D2138" t="s">
        <v>24</v>
      </c>
      <c r="E2138" s="305" t="str">
        <f t="shared" si="326"/>
        <v>"RPM" STD_RIGHT_ARROW "rad/s"</v>
      </c>
      <c r="F2138" t="s">
        <v>4973</v>
      </c>
      <c r="G2138" s="44">
        <v>0</v>
      </c>
      <c r="H2138" s="44">
        <v>0</v>
      </c>
      <c r="I2138" s="92" t="s">
        <v>1</v>
      </c>
      <c r="J2138" s="23" t="s">
        <v>1275</v>
      </c>
      <c r="K2138" s="24" t="s">
        <v>3632</v>
      </c>
      <c r="L2138" s="22" t="s">
        <v>4263</v>
      </c>
      <c r="M2138" s="22" t="s">
        <v>4318</v>
      </c>
      <c r="N2138" s="22" t="str">
        <f t="shared" si="327"/>
        <v>CAT_FNCT</v>
      </c>
      <c r="O2138" s="22"/>
      <c r="P2138" s="248" t="s">
        <v>4955</v>
      </c>
      <c r="Q2138" s="191"/>
      <c r="R2138" s="1"/>
      <c r="S2138" s="1" t="str">
        <f t="shared" si="328"/>
        <v/>
      </c>
      <c r="T2138" s="1" t="str">
        <f>IF(ISNA(VLOOKUP(P2138,'NEW XEQM.c'!D:D,1,0)),"--",VLOOKUP(P2138,'NEW XEQM.c'!D:G,3,0))</f>
        <v>--</v>
      </c>
      <c r="U2138" s="1" t="s">
        <v>2075</v>
      </c>
      <c r="W2138" t="str">
        <f t="shared" si="324"/>
        <v/>
      </c>
    </row>
    <row r="2139" spans="1:23">
      <c r="A2139" s="16">
        <f t="shared" si="325"/>
        <v>2139</v>
      </c>
      <c r="B2139" s="15">
        <f t="shared" si="323"/>
        <v>2095</v>
      </c>
      <c r="C2139" t="s">
        <v>4983</v>
      </c>
      <c r="D2139" t="s">
        <v>144</v>
      </c>
      <c r="E2139" s="305" t="str">
        <f t="shared" si="326"/>
        <v>"rad/s" STD_RIGHT_ARROW "RPM"</v>
      </c>
      <c r="F2139" t="s">
        <v>4974</v>
      </c>
      <c r="G2139" s="44">
        <v>0</v>
      </c>
      <c r="H2139" s="44">
        <v>0</v>
      </c>
      <c r="I2139" s="92" t="s">
        <v>1</v>
      </c>
      <c r="J2139" s="23" t="s">
        <v>1275</v>
      </c>
      <c r="K2139" s="24" t="s">
        <v>3632</v>
      </c>
      <c r="L2139" s="22" t="s">
        <v>4263</v>
      </c>
      <c r="M2139" s="22" t="s">
        <v>4318</v>
      </c>
      <c r="N2139" s="22" t="str">
        <f t="shared" si="327"/>
        <v>CAT_FNCT</v>
      </c>
      <c r="O2139" s="22"/>
      <c r="P2139" s="248" t="s">
        <v>4956</v>
      </c>
      <c r="Q2139" s="191"/>
      <c r="R2139" s="1"/>
      <c r="S2139" s="1" t="str">
        <f t="shared" si="328"/>
        <v/>
      </c>
      <c r="T2139" s="1" t="str">
        <f>IF(ISNA(VLOOKUP(P2139,'NEW XEQM.c'!D:D,1,0)),"--",VLOOKUP(P2139,'NEW XEQM.c'!D:G,3,0))</f>
        <v>--</v>
      </c>
      <c r="U2139" s="1" t="s">
        <v>2075</v>
      </c>
      <c r="W2139" t="str">
        <f t="shared" si="324"/>
        <v/>
      </c>
    </row>
    <row r="2140" spans="1:23">
      <c r="A2140" s="16">
        <f t="shared" si="325"/>
        <v>2140</v>
      </c>
      <c r="B2140" s="15">
        <f t="shared" si="323"/>
        <v>2096</v>
      </c>
      <c r="C2140" t="s">
        <v>4984</v>
      </c>
      <c r="D2140" t="s">
        <v>24</v>
      </c>
      <c r="E2140" s="305" t="str">
        <f t="shared" si="326"/>
        <v>"deg" STD_RIGHT_ARROW "rad"</v>
      </c>
      <c r="F2140" t="s">
        <v>4975</v>
      </c>
      <c r="G2140" s="44">
        <v>0</v>
      </c>
      <c r="H2140" s="44">
        <v>0</v>
      </c>
      <c r="I2140" s="92" t="s">
        <v>1</v>
      </c>
      <c r="J2140" s="23" t="s">
        <v>1275</v>
      </c>
      <c r="K2140" s="24" t="s">
        <v>3632</v>
      </c>
      <c r="L2140" s="22" t="s">
        <v>4263</v>
      </c>
      <c r="M2140" s="22" t="s">
        <v>4318</v>
      </c>
      <c r="N2140" s="22" t="str">
        <f t="shared" si="327"/>
        <v>CAT_FNCT</v>
      </c>
      <c r="O2140" s="22"/>
      <c r="P2140" s="248" t="s">
        <v>4957</v>
      </c>
      <c r="Q2140" s="191"/>
      <c r="R2140" s="1"/>
      <c r="S2140" s="1" t="str">
        <f t="shared" si="328"/>
        <v/>
      </c>
      <c r="T2140" s="1" t="str">
        <f>IF(ISNA(VLOOKUP(P2140,'NEW XEQM.c'!D:D,1,0)),"--",VLOOKUP(P2140,'NEW XEQM.c'!D:G,3,0))</f>
        <v>--</v>
      </c>
      <c r="U2140" s="1" t="s">
        <v>2075</v>
      </c>
      <c r="W2140" t="str">
        <f t="shared" si="324"/>
        <v/>
      </c>
    </row>
    <row r="2141" spans="1:23">
      <c r="A2141" s="16">
        <f t="shared" si="325"/>
        <v>2141</v>
      </c>
      <c r="B2141" s="15">
        <f t="shared" si="323"/>
        <v>2097</v>
      </c>
      <c r="C2141" t="s">
        <v>4984</v>
      </c>
      <c r="D2141" t="s">
        <v>144</v>
      </c>
      <c r="E2141" s="305" t="str">
        <f t="shared" si="326"/>
        <v>"rad" STD_RIGHT_ARROW "deg"</v>
      </c>
      <c r="F2141" t="s">
        <v>4976</v>
      </c>
      <c r="G2141" s="44">
        <v>0</v>
      </c>
      <c r="H2141" s="44">
        <v>0</v>
      </c>
      <c r="I2141" s="92" t="s">
        <v>1</v>
      </c>
      <c r="J2141" s="23" t="s">
        <v>1275</v>
      </c>
      <c r="K2141" s="24" t="s">
        <v>3632</v>
      </c>
      <c r="L2141" s="22" t="s">
        <v>4263</v>
      </c>
      <c r="M2141" s="22" t="s">
        <v>4318</v>
      </c>
      <c r="N2141" s="22" t="str">
        <f t="shared" si="327"/>
        <v>CAT_FNCT</v>
      </c>
      <c r="O2141" s="22"/>
      <c r="P2141" s="248" t="s">
        <v>4958</v>
      </c>
      <c r="Q2141" s="191"/>
      <c r="R2141" s="1"/>
      <c r="S2141" s="1" t="str">
        <f t="shared" si="328"/>
        <v/>
      </c>
      <c r="T2141" s="1" t="str">
        <f>IF(ISNA(VLOOKUP(P2141,'NEW XEQM.c'!D:D,1,0)),"--",VLOOKUP(P2141,'NEW XEQM.c'!D:G,3,0))</f>
        <v>--</v>
      </c>
      <c r="U2141" s="1" t="s">
        <v>2075</v>
      </c>
      <c r="W2141" t="str">
        <f t="shared" si="324"/>
        <v/>
      </c>
    </row>
    <row r="2142" spans="1:23">
      <c r="A2142" s="16">
        <f t="shared" si="325"/>
        <v>2142</v>
      </c>
      <c r="B2142" s="15">
        <f t="shared" si="323"/>
        <v>2098</v>
      </c>
      <c r="C2142" t="s">
        <v>4985</v>
      </c>
      <c r="D2142" t="s">
        <v>24</v>
      </c>
      <c r="E2142" s="305" t="str">
        <f t="shared" si="326"/>
        <v>"deg" STD_RIGHT_ARROW "grad"</v>
      </c>
      <c r="F2142" t="s">
        <v>4977</v>
      </c>
      <c r="G2142" s="44">
        <v>0</v>
      </c>
      <c r="H2142" s="44">
        <v>0</v>
      </c>
      <c r="I2142" s="92" t="s">
        <v>1</v>
      </c>
      <c r="J2142" s="23" t="s">
        <v>1275</v>
      </c>
      <c r="K2142" s="24" t="s">
        <v>3632</v>
      </c>
      <c r="L2142" s="22" t="s">
        <v>4263</v>
      </c>
      <c r="M2142" s="22" t="s">
        <v>4318</v>
      </c>
      <c r="N2142" s="22" t="str">
        <f t="shared" si="327"/>
        <v>CAT_FNCT</v>
      </c>
      <c r="O2142" s="22"/>
      <c r="P2142" s="248" t="s">
        <v>4959</v>
      </c>
      <c r="Q2142" s="191"/>
      <c r="R2142" s="1"/>
      <c r="S2142" s="1" t="str">
        <f t="shared" si="328"/>
        <v/>
      </c>
      <c r="T2142" s="1" t="str">
        <f>IF(ISNA(VLOOKUP(P2142,'NEW XEQM.c'!D:D,1,0)),"--",VLOOKUP(P2142,'NEW XEQM.c'!D:G,3,0))</f>
        <v>--</v>
      </c>
      <c r="U2142" s="1" t="s">
        <v>2075</v>
      </c>
      <c r="W2142" t="str">
        <f t="shared" si="324"/>
        <v/>
      </c>
    </row>
    <row r="2143" spans="1:23">
      <c r="A2143" s="16">
        <f t="shared" si="325"/>
        <v>2143</v>
      </c>
      <c r="B2143" s="15">
        <f t="shared" si="323"/>
        <v>2099</v>
      </c>
      <c r="C2143" t="s">
        <v>4985</v>
      </c>
      <c r="D2143" t="s">
        <v>144</v>
      </c>
      <c r="E2143" s="305" t="str">
        <f t="shared" si="326"/>
        <v>"grad" STD_RIGHT_ARROW "deg"</v>
      </c>
      <c r="F2143" t="s">
        <v>4978</v>
      </c>
      <c r="G2143" s="44">
        <v>0</v>
      </c>
      <c r="H2143" s="44">
        <v>0</v>
      </c>
      <c r="I2143" s="92" t="s">
        <v>1</v>
      </c>
      <c r="J2143" s="23" t="s">
        <v>1275</v>
      </c>
      <c r="K2143" s="24" t="s">
        <v>3632</v>
      </c>
      <c r="L2143" s="22" t="s">
        <v>4263</v>
      </c>
      <c r="M2143" s="22" t="s">
        <v>4318</v>
      </c>
      <c r="N2143" s="22" t="str">
        <f t="shared" si="327"/>
        <v>CAT_FNCT</v>
      </c>
      <c r="O2143" s="22"/>
      <c r="P2143" s="248" t="s">
        <v>4960</v>
      </c>
      <c r="Q2143" s="191"/>
      <c r="R2143" s="1"/>
      <c r="S2143" s="1" t="str">
        <f t="shared" si="328"/>
        <v/>
      </c>
      <c r="T2143" s="1" t="str">
        <f>IF(ISNA(VLOOKUP(P2143,'NEW XEQM.c'!D:D,1,0)),"--",VLOOKUP(P2143,'NEW XEQM.c'!D:G,3,0))</f>
        <v>--</v>
      </c>
      <c r="U2143" s="1" t="s">
        <v>2075</v>
      </c>
      <c r="W2143" t="str">
        <f t="shared" si="324"/>
        <v/>
      </c>
    </row>
    <row r="2144" spans="1:23">
      <c r="A2144" s="16">
        <f t="shared" si="325"/>
        <v>2144</v>
      </c>
      <c r="B2144" s="15">
        <f t="shared" si="323"/>
        <v>2100</v>
      </c>
      <c r="C2144" t="s">
        <v>4987</v>
      </c>
      <c r="D2144" t="s">
        <v>24</v>
      </c>
      <c r="E2144" s="305" t="str">
        <f t="shared" si="326"/>
        <v>"grad" STD_RIGHT_ARROW "rad"</v>
      </c>
      <c r="F2144" t="s">
        <v>4979</v>
      </c>
      <c r="G2144" s="44">
        <v>0</v>
      </c>
      <c r="H2144" s="44">
        <v>0</v>
      </c>
      <c r="I2144" s="92" t="s">
        <v>1</v>
      </c>
      <c r="J2144" s="23" t="s">
        <v>1275</v>
      </c>
      <c r="K2144" s="24" t="s">
        <v>3632</v>
      </c>
      <c r="L2144" s="22" t="s">
        <v>4263</v>
      </c>
      <c r="M2144" s="22" t="s">
        <v>4318</v>
      </c>
      <c r="N2144" s="22" t="str">
        <f t="shared" si="327"/>
        <v>CAT_FNCT</v>
      </c>
      <c r="O2144" s="22"/>
      <c r="P2144" s="248" t="s">
        <v>4961</v>
      </c>
      <c r="Q2144" s="191"/>
      <c r="R2144" s="1"/>
      <c r="S2144" s="1" t="str">
        <f t="shared" si="328"/>
        <v/>
      </c>
      <c r="T2144" s="1" t="str">
        <f>IF(ISNA(VLOOKUP(P2144,'NEW XEQM.c'!D:D,1,0)),"--",VLOOKUP(P2144,'NEW XEQM.c'!D:G,3,0))</f>
        <v>--</v>
      </c>
      <c r="U2144" s="1" t="s">
        <v>2075</v>
      </c>
      <c r="W2144" t="str">
        <f t="shared" si="324"/>
        <v/>
      </c>
    </row>
    <row r="2145" spans="1:23">
      <c r="A2145" s="16">
        <f t="shared" si="325"/>
        <v>2145</v>
      </c>
      <c r="B2145" s="15">
        <f t="shared" si="323"/>
        <v>2101</v>
      </c>
      <c r="C2145" t="s">
        <v>4987</v>
      </c>
      <c r="D2145" t="s">
        <v>144</v>
      </c>
      <c r="E2145" s="305" t="str">
        <f t="shared" si="326"/>
        <v>"rad" STD_RIGHT_ARROW "grad"</v>
      </c>
      <c r="F2145" t="s">
        <v>4980</v>
      </c>
      <c r="G2145" s="44">
        <v>0</v>
      </c>
      <c r="H2145" s="44">
        <v>0</v>
      </c>
      <c r="I2145" s="92" t="s">
        <v>1</v>
      </c>
      <c r="J2145" s="23" t="s">
        <v>1275</v>
      </c>
      <c r="K2145" s="24" t="s">
        <v>3632</v>
      </c>
      <c r="L2145" s="22" t="s">
        <v>4263</v>
      </c>
      <c r="M2145" s="22" t="s">
        <v>4318</v>
      </c>
      <c r="N2145" s="22" t="str">
        <f t="shared" si="327"/>
        <v>CAT_FNCT</v>
      </c>
      <c r="O2145" s="22"/>
      <c r="P2145" s="248" t="s">
        <v>4962</v>
      </c>
      <c r="Q2145" s="191"/>
      <c r="R2145" s="1"/>
      <c r="S2145" s="1" t="str">
        <f t="shared" si="328"/>
        <v/>
      </c>
      <c r="T2145" s="1" t="str">
        <f>IF(ISNA(VLOOKUP(P2145,'NEW XEQM.c'!D:D,1,0)),"--",VLOOKUP(P2145,'NEW XEQM.c'!D:G,3,0))</f>
        <v>--</v>
      </c>
      <c r="U2145" s="1" t="s">
        <v>2075</v>
      </c>
      <c r="W2145" t="str">
        <f t="shared" si="324"/>
        <v/>
      </c>
    </row>
    <row r="2146" spans="1:23">
      <c r="A2146" s="16">
        <f t="shared" si="325"/>
        <v>2146</v>
      </c>
      <c r="B2146" s="15">
        <f t="shared" si="323"/>
        <v>2102</v>
      </c>
      <c r="C2146" s="18" t="s">
        <v>3514</v>
      </c>
      <c r="D2146" s="18" t="s">
        <v>7</v>
      </c>
      <c r="E2146" s="23" t="s">
        <v>4722</v>
      </c>
      <c r="F2146" s="23" t="s">
        <v>4722</v>
      </c>
      <c r="G2146" s="99">
        <v>0</v>
      </c>
      <c r="H2146" s="99">
        <v>0</v>
      </c>
      <c r="I2146" s="96" t="s">
        <v>15</v>
      </c>
      <c r="J2146" s="23" t="s">
        <v>1276</v>
      </c>
      <c r="K2146" s="24" t="s">
        <v>3528</v>
      </c>
      <c r="L2146" s="22" t="s">
        <v>4263</v>
      </c>
      <c r="M2146" s="22" t="s">
        <v>4318</v>
      </c>
      <c r="N2146" s="22" t="s">
        <v>2075</v>
      </c>
      <c r="O2146" s="18"/>
      <c r="P2146" s="246" t="s">
        <v>4988</v>
      </c>
      <c r="Q2146" s="191"/>
      <c r="R2146" s="1"/>
      <c r="S2146" s="1" t="str">
        <f t="shared" si="328"/>
        <v/>
      </c>
      <c r="T2146" s="1" t="str">
        <f>IF(ISNA(VLOOKUP(P2146,'NEW XEQM.c'!D:D,1,0)),"--",VLOOKUP(P2146,'NEW XEQM.c'!D:G,3,0))</f>
        <v>--</v>
      </c>
      <c r="U2146" s="1" t="s">
        <v>2075</v>
      </c>
      <c r="W2146" t="e">
        <f t="shared" si="324"/>
        <v>#VALUE!</v>
      </c>
    </row>
    <row r="2147" spans="1:23">
      <c r="A2147" s="16">
        <f t="shared" ref="A2147:A2150" si="329">IF(B2147=INT(B2147),ROW(),"")</f>
        <v>2147</v>
      </c>
      <c r="B2147" s="15">
        <f t="shared" si="323"/>
        <v>2103</v>
      </c>
      <c r="C2147" s="18" t="s">
        <v>3514</v>
      </c>
      <c r="D2147" s="18" t="s">
        <v>7</v>
      </c>
      <c r="E2147" s="23" t="s">
        <v>4997</v>
      </c>
      <c r="F2147" s="23" t="s">
        <v>4997</v>
      </c>
      <c r="G2147" s="99">
        <v>0</v>
      </c>
      <c r="H2147" s="99">
        <v>0</v>
      </c>
      <c r="I2147" s="96" t="s">
        <v>15</v>
      </c>
      <c r="J2147" s="23" t="s">
        <v>1276</v>
      </c>
      <c r="K2147" s="24" t="s">
        <v>3528</v>
      </c>
      <c r="L2147" s="22" t="s">
        <v>4263</v>
      </c>
      <c r="M2147" s="22" t="s">
        <v>4318</v>
      </c>
      <c r="N2147" s="22" t="s">
        <v>2075</v>
      </c>
      <c r="O2147" s="18"/>
      <c r="P2147" s="255" t="s">
        <v>5007</v>
      </c>
      <c r="Q2147" s="191"/>
      <c r="R2147" s="1"/>
      <c r="S2147" s="1" t="str">
        <f t="shared" ref="S2147:S2150" si="330">IF(E2147=F2147,"","NOT EQUAL")</f>
        <v/>
      </c>
      <c r="T2147" s="1" t="str">
        <f>IF(ISNA(VLOOKUP(P2147,'NEW XEQM.c'!D:D,1,0)),"--",VLOOKUP(P2147,'NEW XEQM.c'!D:G,3,0))</f>
        <v>--</v>
      </c>
      <c r="U2147" s="1" t="s">
        <v>2075</v>
      </c>
      <c r="W2147" t="e">
        <f t="shared" si="324"/>
        <v>#VALUE!</v>
      </c>
    </row>
    <row r="2148" spans="1:23">
      <c r="A2148" s="16">
        <f t="shared" si="329"/>
        <v>2148</v>
      </c>
      <c r="B2148" s="15">
        <f t="shared" si="323"/>
        <v>2104</v>
      </c>
      <c r="C2148" s="54" t="s">
        <v>3514</v>
      </c>
      <c r="D2148" s="54" t="s">
        <v>7</v>
      </c>
      <c r="E2148" s="72" t="str">
        <f t="shared" ref="E2148:E2150" si="331">CHAR(34)&amp;IF(B2148&lt;10,"000",IF(B2148&lt;100,"00",IF(B2148&lt;1000,"0","")))&amp;$B2148&amp;CHAR(34)</f>
        <v>"2104"</v>
      </c>
      <c r="F2148" s="55" t="str">
        <f t="shared" ref="F2148:F2150" si="332">E2148</f>
        <v>"2104"</v>
      </c>
      <c r="G2148" s="100">
        <v>0</v>
      </c>
      <c r="H2148" s="100">
        <v>0</v>
      </c>
      <c r="I2148" s="95" t="s">
        <v>27</v>
      </c>
      <c r="J2148" s="23" t="s">
        <v>1275</v>
      </c>
      <c r="K2148" s="57" t="s">
        <v>3528</v>
      </c>
      <c r="L2148" s="11" t="s">
        <v>4263</v>
      </c>
      <c r="M2148" s="22" t="s">
        <v>4320</v>
      </c>
      <c r="N2148" s="22" t="s">
        <v>2075</v>
      </c>
      <c r="O2148" s="11"/>
      <c r="P2148" s="246" t="str">
        <f t="shared" ref="P2148:P2150" si="333">"ITM_"&amp;IF(B2148&lt;10,"000",IF(B2148&lt;100,"00",IF(B2148&lt;1000,"0","")))&amp;$B2148</f>
        <v>ITM_2104</v>
      </c>
      <c r="Q2148" s="191"/>
      <c r="R2148" s="1"/>
      <c r="S2148" s="1" t="str">
        <f t="shared" si="330"/>
        <v/>
      </c>
      <c r="T2148" s="1" t="str">
        <f>IF(ISNA(VLOOKUP(P2148,'NEW XEQM.c'!D:D,1,0)),"--",VLOOKUP(P2148,'NEW XEQM.c'!D:G,3,0))</f>
        <v>--</v>
      </c>
      <c r="U2148" s="1" t="s">
        <v>2075</v>
      </c>
      <c r="W2148" t="e">
        <f t="shared" si="324"/>
        <v>#VALUE!</v>
      </c>
    </row>
    <row r="2149" spans="1:23">
      <c r="A2149" s="16">
        <f t="shared" si="329"/>
        <v>2149</v>
      </c>
      <c r="B2149" s="15">
        <f t="shared" si="323"/>
        <v>2105</v>
      </c>
      <c r="C2149" s="54" t="s">
        <v>3514</v>
      </c>
      <c r="D2149" s="54" t="s">
        <v>7</v>
      </c>
      <c r="E2149" s="72" t="str">
        <f t="shared" si="331"/>
        <v>"2105"</v>
      </c>
      <c r="F2149" s="55" t="str">
        <f t="shared" si="332"/>
        <v>"2105"</v>
      </c>
      <c r="G2149" s="100">
        <v>0</v>
      </c>
      <c r="H2149" s="100">
        <v>0</v>
      </c>
      <c r="I2149" s="95" t="s">
        <v>27</v>
      </c>
      <c r="J2149" s="23" t="s">
        <v>1275</v>
      </c>
      <c r="K2149" s="57" t="s">
        <v>3528</v>
      </c>
      <c r="L2149" s="11" t="s">
        <v>4263</v>
      </c>
      <c r="M2149" s="22" t="s">
        <v>4320</v>
      </c>
      <c r="N2149" s="22" t="s">
        <v>2075</v>
      </c>
      <c r="O2149" s="11"/>
      <c r="P2149" s="246" t="str">
        <f t="shared" si="333"/>
        <v>ITM_2105</v>
      </c>
      <c r="Q2149" s="191"/>
      <c r="R2149" s="1"/>
      <c r="S2149" s="1" t="str">
        <f t="shared" si="330"/>
        <v/>
      </c>
      <c r="T2149" s="1" t="str">
        <f>IF(ISNA(VLOOKUP(P2149,'NEW XEQM.c'!D:D,1,0)),"--",VLOOKUP(P2149,'NEW XEQM.c'!D:G,3,0))</f>
        <v>--</v>
      </c>
      <c r="U2149" s="1" t="s">
        <v>2075</v>
      </c>
      <c r="W2149" t="e">
        <f t="shared" si="324"/>
        <v>#VALUE!</v>
      </c>
    </row>
    <row r="2150" spans="1:23">
      <c r="A2150" s="16">
        <f t="shared" si="329"/>
        <v>2150</v>
      </c>
      <c r="B2150" s="15">
        <f t="shared" si="323"/>
        <v>2106</v>
      </c>
      <c r="C2150" s="54" t="s">
        <v>3514</v>
      </c>
      <c r="D2150" s="54" t="s">
        <v>7</v>
      </c>
      <c r="E2150" s="72" t="str">
        <f t="shared" si="331"/>
        <v>"2106"</v>
      </c>
      <c r="F2150" s="55" t="str">
        <f t="shared" si="332"/>
        <v>"2106"</v>
      </c>
      <c r="G2150" s="100">
        <v>0</v>
      </c>
      <c r="H2150" s="100">
        <v>0</v>
      </c>
      <c r="I2150" s="95" t="s">
        <v>27</v>
      </c>
      <c r="J2150" s="23" t="s">
        <v>1275</v>
      </c>
      <c r="K2150" s="57" t="s">
        <v>3528</v>
      </c>
      <c r="L2150" s="11" t="s">
        <v>4263</v>
      </c>
      <c r="M2150" s="22" t="s">
        <v>4320</v>
      </c>
      <c r="N2150" s="22" t="s">
        <v>2075</v>
      </c>
      <c r="O2150" s="11"/>
      <c r="P2150" s="246" t="str">
        <f t="shared" si="333"/>
        <v>ITM_2106</v>
      </c>
      <c r="Q2150" s="191"/>
      <c r="R2150" s="1"/>
      <c r="S2150" s="1" t="str">
        <f t="shared" si="330"/>
        <v/>
      </c>
      <c r="T2150" s="1" t="str">
        <f>IF(ISNA(VLOOKUP(P2150,'NEW XEQM.c'!D:D,1,0)),"--",VLOOKUP(P2150,'NEW XEQM.c'!D:G,3,0))</f>
        <v>--</v>
      </c>
      <c r="U2150" s="1" t="s">
        <v>2075</v>
      </c>
      <c r="W2150" t="e">
        <f t="shared" si="324"/>
        <v>#VALUE!</v>
      </c>
    </row>
    <row r="2151" spans="1:23">
      <c r="A2151" s="16">
        <f t="shared" ref="A2151:A2152" si="334">IF(B2151=INT(B2151),ROW(),"")</f>
        <v>2151</v>
      </c>
      <c r="B2151" s="15">
        <f t="shared" si="323"/>
        <v>2107</v>
      </c>
      <c r="C2151" s="18" t="s">
        <v>3514</v>
      </c>
      <c r="D2151" s="18" t="s">
        <v>7</v>
      </c>
      <c r="E2151" s="211" t="s">
        <v>233</v>
      </c>
      <c r="F2151" s="211" t="s">
        <v>233</v>
      </c>
      <c r="G2151" s="99">
        <v>0</v>
      </c>
      <c r="H2151" s="99">
        <v>0</v>
      </c>
      <c r="I2151" s="96" t="s">
        <v>15</v>
      </c>
      <c r="J2151" s="23" t="s">
        <v>1276</v>
      </c>
      <c r="K2151" s="24" t="s">
        <v>3528</v>
      </c>
      <c r="L2151" s="22" t="s">
        <v>4263</v>
      </c>
      <c r="M2151" s="22" t="s">
        <v>4318</v>
      </c>
      <c r="N2151" s="22" t="s">
        <v>2075</v>
      </c>
      <c r="O2151" s="18" t="s">
        <v>330</v>
      </c>
      <c r="P2151" s="246" t="s">
        <v>5010</v>
      </c>
      <c r="Q2151" s="191"/>
      <c r="R2151" s="1"/>
      <c r="S2151" s="1" t="str">
        <f t="shared" ref="S2151:S2152" si="335">IF(E2151=F2151,"","NOT EQUAL")</f>
        <v/>
      </c>
      <c r="T2151" s="1" t="str">
        <f>IF(ISNA(VLOOKUP(P2151,'NEW XEQM.c'!D:D,1,0)),"--",VLOOKUP(P2151,'NEW XEQM.c'!D:G,3,0))</f>
        <v>--</v>
      </c>
      <c r="U2151" s="1" t="s">
        <v>2075</v>
      </c>
      <c r="W2151" t="e">
        <f t="shared" si="324"/>
        <v>#VALUE!</v>
      </c>
    </row>
    <row r="2152" spans="1:23">
      <c r="A2152" s="16">
        <f t="shared" si="334"/>
        <v>2152</v>
      </c>
      <c r="B2152" s="15">
        <f t="shared" si="323"/>
        <v>2108</v>
      </c>
      <c r="C2152" s="18" t="s">
        <v>3514</v>
      </c>
      <c r="D2152" s="23" t="s">
        <v>7</v>
      </c>
      <c r="E2152" s="23" t="s">
        <v>474</v>
      </c>
      <c r="F2152" s="23" t="s">
        <v>5025</v>
      </c>
      <c r="G2152" s="99">
        <v>0</v>
      </c>
      <c r="H2152" s="99">
        <v>0</v>
      </c>
      <c r="I2152" s="130" t="s">
        <v>1</v>
      </c>
      <c r="J2152" s="23" t="s">
        <v>1276</v>
      </c>
      <c r="K2152" s="24" t="s">
        <v>3528</v>
      </c>
      <c r="L2152" s="22" t="s">
        <v>4263</v>
      </c>
      <c r="M2152" s="22" t="s">
        <v>4318</v>
      </c>
      <c r="N2152" s="22"/>
      <c r="O2152" s="22"/>
      <c r="P2152" s="254" t="s">
        <v>5020</v>
      </c>
      <c r="Q2152" s="191"/>
      <c r="R2152" s="1"/>
      <c r="S2152" s="1" t="str">
        <f t="shared" si="335"/>
        <v>NOT EQUAL</v>
      </c>
      <c r="T2152" s="1" t="str">
        <f>IF(ISNA(VLOOKUP(P2152,'NEW XEQM.c'!D:D,1,0)),"--",VLOOKUP(P2152,'NEW XEQM.c'!D:G,3,0))</f>
        <v>--</v>
      </c>
      <c r="U2152" s="1" t="s">
        <v>2075</v>
      </c>
      <c r="W2152" t="e">
        <f t="shared" si="324"/>
        <v>#VALUE!</v>
      </c>
    </row>
    <row r="2153" spans="1:23">
      <c r="A2153" s="16">
        <f t="shared" ref="A2153" si="336">IF(B2153=INT(B2153),ROW(),"")</f>
        <v>2153</v>
      </c>
      <c r="B2153" s="15">
        <f t="shared" si="323"/>
        <v>2109</v>
      </c>
      <c r="C2153" s="18" t="s">
        <v>3386</v>
      </c>
      <c r="D2153" s="23" t="s">
        <v>5026</v>
      </c>
      <c r="E2153" s="23" t="s">
        <v>5028</v>
      </c>
      <c r="F2153" s="23" t="s">
        <v>5028</v>
      </c>
      <c r="G2153" s="99">
        <v>0</v>
      </c>
      <c r="H2153" s="99">
        <v>0</v>
      </c>
      <c r="I2153" s="92" t="s">
        <v>3</v>
      </c>
      <c r="J2153" s="23" t="s">
        <v>1275</v>
      </c>
      <c r="K2153" s="24" t="s">
        <v>3632</v>
      </c>
      <c r="L2153" s="22" t="s">
        <v>4263</v>
      </c>
      <c r="M2153" s="22" t="s">
        <v>4318</v>
      </c>
      <c r="N2153" s="22"/>
      <c r="O2153" s="22"/>
      <c r="P2153" s="254" t="s">
        <v>5030</v>
      </c>
      <c r="Q2153" s="191"/>
      <c r="R2153" s="1"/>
      <c r="S2153" s="1" t="str">
        <f t="shared" ref="S2153" si="337">IF(E2153=F2153,"","NOT EQUAL")</f>
        <v/>
      </c>
      <c r="T2153" s="1" t="str">
        <f>IF(ISNA(VLOOKUP(P2153,'NEW XEQM.c'!D:D,1,0)),"--",VLOOKUP(P2153,'NEW XEQM.c'!D:G,3,0))</f>
        <v>--</v>
      </c>
      <c r="U2153" s="1" t="s">
        <v>2075</v>
      </c>
      <c r="W2153" t="e">
        <f t="shared" si="324"/>
        <v>#VALUE!</v>
      </c>
    </row>
    <row r="2154" spans="1:23">
      <c r="A2154" s="16">
        <f t="shared" ref="A2154:A2156" si="338">IF(B2154=INT(B2154),ROW(),"")</f>
        <v>2154</v>
      </c>
      <c r="B2154" s="15">
        <f t="shared" si="323"/>
        <v>2110</v>
      </c>
      <c r="C2154" s="18" t="s">
        <v>3367</v>
      </c>
      <c r="D2154" s="23" t="s">
        <v>5027</v>
      </c>
      <c r="E2154" s="23" t="s">
        <v>5029</v>
      </c>
      <c r="F2154" s="23" t="s">
        <v>5029</v>
      </c>
      <c r="G2154" s="99">
        <v>0</v>
      </c>
      <c r="H2154" s="99">
        <v>0</v>
      </c>
      <c r="I2154" s="92" t="s">
        <v>3</v>
      </c>
      <c r="J2154" s="23" t="s">
        <v>1275</v>
      </c>
      <c r="K2154" s="24" t="s">
        <v>4940</v>
      </c>
      <c r="L2154" s="22" t="s">
        <v>4263</v>
      </c>
      <c r="M2154" s="22" t="s">
        <v>4318</v>
      </c>
      <c r="N2154" s="22"/>
      <c r="O2154" s="22"/>
      <c r="P2154" s="254" t="s">
        <v>5031</v>
      </c>
      <c r="Q2154" s="191"/>
      <c r="R2154" s="1"/>
      <c r="S2154" s="1" t="str">
        <f t="shared" ref="S2154:S2156" si="339">IF(E2154=F2154,"","NOT EQUAL")</f>
        <v/>
      </c>
      <c r="T2154" s="1" t="str">
        <f>IF(ISNA(VLOOKUP(P2154,'NEW XEQM.c'!D:D,1,0)),"--",VLOOKUP(P2154,'NEW XEQM.c'!D:G,3,0))</f>
        <v>--</v>
      </c>
      <c r="U2154" s="1" t="s">
        <v>2075</v>
      </c>
      <c r="W2154" t="e">
        <f t="shared" si="324"/>
        <v>#VALUE!</v>
      </c>
    </row>
    <row r="2155" spans="1:23">
      <c r="A2155" s="16">
        <f t="shared" si="338"/>
        <v>2155</v>
      </c>
      <c r="B2155" s="15">
        <f t="shared" si="323"/>
        <v>2111</v>
      </c>
      <c r="C2155" s="18" t="s">
        <v>5307</v>
      </c>
      <c r="D2155" s="225" t="s">
        <v>1393</v>
      </c>
      <c r="E2155" s="224" t="s">
        <v>5347</v>
      </c>
      <c r="F2155" s="224" t="s">
        <v>5364</v>
      </c>
      <c r="G2155" s="99">
        <v>0</v>
      </c>
      <c r="H2155" s="99">
        <v>0</v>
      </c>
      <c r="I2155" s="92" t="s">
        <v>3</v>
      </c>
      <c r="J2155" s="46" t="s">
        <v>1276</v>
      </c>
      <c r="K2155" s="48" t="s">
        <v>3528</v>
      </c>
      <c r="L2155" s="22" t="s">
        <v>4263</v>
      </c>
      <c r="M2155" s="22" t="s">
        <v>4318</v>
      </c>
      <c r="N2155" s="22"/>
      <c r="O2155" s="22"/>
      <c r="P2155" s="254" t="s">
        <v>5325</v>
      </c>
      <c r="Q2155" s="191"/>
      <c r="R2155" s="1"/>
      <c r="S2155" s="1" t="str">
        <f t="shared" si="339"/>
        <v>NOT EQUAL</v>
      </c>
      <c r="T2155" s="1" t="str">
        <f>IF(ISNA(VLOOKUP(P2155,'NEW XEQM.c'!D:D,1,0)),"--",VLOOKUP(P2155,'NEW XEQM.c'!D:G,3,0))</f>
        <v>IDOT</v>
      </c>
      <c r="U2155" s="1" t="s">
        <v>2075</v>
      </c>
      <c r="W2155" t="str">
        <f t="shared" si="324"/>
        <v/>
      </c>
    </row>
    <row r="2156" spans="1:23">
      <c r="A2156" s="16">
        <f t="shared" si="338"/>
        <v>2156</v>
      </c>
      <c r="B2156" s="15">
        <f t="shared" si="323"/>
        <v>2112</v>
      </c>
      <c r="C2156" s="18" t="s">
        <v>5307</v>
      </c>
      <c r="D2156" s="227" t="s">
        <v>5344</v>
      </c>
      <c r="E2156" s="224" t="s">
        <v>5411</v>
      </c>
      <c r="F2156" s="224" t="s">
        <v>5412</v>
      </c>
      <c r="G2156" s="99">
        <v>0</v>
      </c>
      <c r="H2156" s="99">
        <v>0</v>
      </c>
      <c r="I2156" s="92" t="s">
        <v>3</v>
      </c>
      <c r="J2156" s="46" t="s">
        <v>1276</v>
      </c>
      <c r="K2156" s="48" t="s">
        <v>3528</v>
      </c>
      <c r="L2156" s="22" t="s">
        <v>4263</v>
      </c>
      <c r="M2156" s="22" t="s">
        <v>4318</v>
      </c>
      <c r="N2156" s="22"/>
      <c r="O2156" s="22"/>
      <c r="P2156" s="256" t="s">
        <v>5373</v>
      </c>
      <c r="Q2156" s="191"/>
      <c r="R2156" s="1"/>
      <c r="S2156" s="1" t="str">
        <f t="shared" si="339"/>
        <v>NOT EQUAL</v>
      </c>
      <c r="T2156" s="1" t="str">
        <f>IF(ISNA(VLOOKUP(P2156,'NEW XEQM.c'!D:D,1,0)),"--",VLOOKUP(P2156,'NEW XEQM.c'!D:G,3,0))</f>
        <v>--</v>
      </c>
      <c r="U2156" s="1" t="s">
        <v>2075</v>
      </c>
      <c r="W2156" t="str">
        <f t="shared" si="324"/>
        <v>IWDOT STD_SPACE_4_PER_EM STD_WDOT</v>
      </c>
    </row>
    <row r="2157" spans="1:23">
      <c r="A2157" s="16">
        <f t="shared" ref="A2157" si="340">IF(B2157=INT(B2157),ROW(),"")</f>
        <v>2157</v>
      </c>
      <c r="B2157" s="15">
        <f t="shared" si="323"/>
        <v>2113</v>
      </c>
      <c r="C2157" s="18" t="s">
        <v>5307</v>
      </c>
      <c r="D2157" s="224" t="s">
        <v>2877</v>
      </c>
      <c r="E2157" s="224" t="s">
        <v>5348</v>
      </c>
      <c r="F2157" s="224" t="s">
        <v>5365</v>
      </c>
      <c r="G2157" s="99">
        <v>0</v>
      </c>
      <c r="H2157" s="99">
        <v>0</v>
      </c>
      <c r="I2157" s="92" t="s">
        <v>3</v>
      </c>
      <c r="J2157" s="46" t="s">
        <v>1276</v>
      </c>
      <c r="K2157" s="48" t="s">
        <v>3528</v>
      </c>
      <c r="L2157" s="22" t="s">
        <v>4263</v>
      </c>
      <c r="M2157" s="22" t="s">
        <v>4318</v>
      </c>
      <c r="N2157" s="22"/>
      <c r="O2157" s="22"/>
      <c r="P2157" s="254" t="s">
        <v>5284</v>
      </c>
      <c r="Q2157" s="191"/>
      <c r="R2157" s="1"/>
      <c r="S2157" s="1" t="str">
        <f t="shared" ref="S2157" si="341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2075</v>
      </c>
      <c r="W2157" t="e">
        <f t="shared" si="324"/>
        <v>#VALUE!</v>
      </c>
    </row>
    <row r="2158" spans="1:23">
      <c r="A2158" s="16">
        <f t="shared" ref="A2158" si="342">IF(B2158=INT(B2158),ROW(),"")</f>
        <v>2158</v>
      </c>
      <c r="B2158" s="15">
        <f t="shared" si="323"/>
        <v>2114</v>
      </c>
      <c r="C2158" s="18" t="s">
        <v>5307</v>
      </c>
      <c r="D2158" s="227" t="s">
        <v>5350</v>
      </c>
      <c r="E2158" s="224" t="s">
        <v>5413</v>
      </c>
      <c r="F2158" s="224" t="s">
        <v>5414</v>
      </c>
      <c r="G2158" s="99">
        <v>0</v>
      </c>
      <c r="H2158" s="99">
        <v>0</v>
      </c>
      <c r="I2158" s="92" t="s">
        <v>3</v>
      </c>
      <c r="J2158" s="46" t="s">
        <v>1276</v>
      </c>
      <c r="K2158" s="48" t="s">
        <v>3528</v>
      </c>
      <c r="L2158" s="22" t="s">
        <v>4263</v>
      </c>
      <c r="M2158" s="22" t="s">
        <v>4318</v>
      </c>
      <c r="N2158" s="22"/>
      <c r="O2158" s="22"/>
      <c r="P2158" s="256" t="s">
        <v>5372</v>
      </c>
      <c r="Q2158" s="191"/>
      <c r="R2158" s="1"/>
      <c r="S2158" s="1" t="str">
        <f t="shared" ref="S2158" si="343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2075</v>
      </c>
      <c r="W2158" t="str">
        <f t="shared" si="324"/>
        <v>IWPER STD_SPACE_4_PER_EM STD_WPERIOD</v>
      </c>
    </row>
    <row r="2159" spans="1:23">
      <c r="A2159" s="16">
        <f t="shared" ref="A2159:A2171" si="344">IF(B2159=INT(B2159),ROW(),"")</f>
        <v>2159</v>
      </c>
      <c r="B2159" s="15">
        <f t="shared" si="323"/>
        <v>2115</v>
      </c>
      <c r="C2159" s="18" t="s">
        <v>5307</v>
      </c>
      <c r="D2159" s="224" t="s">
        <v>2875</v>
      </c>
      <c r="E2159" s="224" t="s">
        <v>5345</v>
      </c>
      <c r="F2159" s="224" t="s">
        <v>5366</v>
      </c>
      <c r="G2159" s="99">
        <v>0</v>
      </c>
      <c r="H2159" s="99">
        <v>0</v>
      </c>
      <c r="I2159" s="92" t="s">
        <v>3</v>
      </c>
      <c r="J2159" s="46" t="s">
        <v>1276</v>
      </c>
      <c r="K2159" s="48" t="s">
        <v>3528</v>
      </c>
      <c r="L2159" s="22" t="s">
        <v>4263</v>
      </c>
      <c r="M2159" s="22" t="s">
        <v>4318</v>
      </c>
      <c r="N2159" s="22"/>
      <c r="O2159" s="22"/>
      <c r="P2159" s="254" t="s">
        <v>5285</v>
      </c>
      <c r="Q2159" s="191"/>
      <c r="R2159" s="1"/>
      <c r="S2159" s="1" t="str">
        <f t="shared" ref="S2159:S2171" si="345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2075</v>
      </c>
      <c r="W2159" t="e">
        <f t="shared" si="324"/>
        <v>#VALUE!</v>
      </c>
    </row>
    <row r="2160" spans="1:23">
      <c r="A2160" s="16">
        <f t="shared" ref="A2160" si="346">IF(B2160=INT(B2160),ROW(),"")</f>
        <v>2160</v>
      </c>
      <c r="B2160" s="15">
        <f t="shared" si="323"/>
        <v>2116</v>
      </c>
      <c r="C2160" s="18" t="s">
        <v>5307</v>
      </c>
      <c r="D2160" s="227" t="s">
        <v>5349</v>
      </c>
      <c r="E2160" s="224" t="s">
        <v>5415</v>
      </c>
      <c r="F2160" s="224" t="s">
        <v>5416</v>
      </c>
      <c r="G2160" s="99">
        <v>0</v>
      </c>
      <c r="H2160" s="99">
        <v>0</v>
      </c>
      <c r="I2160" s="92" t="s">
        <v>3</v>
      </c>
      <c r="J2160" s="46" t="s">
        <v>1276</v>
      </c>
      <c r="K2160" s="48" t="s">
        <v>3528</v>
      </c>
      <c r="L2160" s="22" t="s">
        <v>4263</v>
      </c>
      <c r="M2160" s="22" t="s">
        <v>4318</v>
      </c>
      <c r="N2160" s="22"/>
      <c r="O2160" s="22"/>
      <c r="P2160" s="256" t="s">
        <v>5371</v>
      </c>
      <c r="Q2160" s="191"/>
      <c r="R2160" s="1"/>
      <c r="S2160" s="1" t="str">
        <f t="shared" ref="S2160" si="347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2075</v>
      </c>
      <c r="W2160" t="str">
        <f t="shared" si="324"/>
        <v>IWCOM STD_SPACE_4_PER_EM STD_WCOMMA</v>
      </c>
    </row>
    <row r="2161" spans="1:23">
      <c r="A2161" s="16">
        <f t="shared" si="344"/>
        <v>2161</v>
      </c>
      <c r="B2161" s="15">
        <f t="shared" si="323"/>
        <v>2117</v>
      </c>
      <c r="C2161" s="18" t="s">
        <v>5307</v>
      </c>
      <c r="D2161" s="225" t="s">
        <v>2870</v>
      </c>
      <c r="E2161" s="227" t="s">
        <v>5422</v>
      </c>
      <c r="F2161" s="227" t="s">
        <v>5423</v>
      </c>
      <c r="G2161" s="99">
        <v>0</v>
      </c>
      <c r="H2161" s="99">
        <v>0</v>
      </c>
      <c r="I2161" s="92" t="s">
        <v>3</v>
      </c>
      <c r="J2161" s="46" t="s">
        <v>1276</v>
      </c>
      <c r="K2161" s="48" t="s">
        <v>3528</v>
      </c>
      <c r="L2161" s="22" t="s">
        <v>4263</v>
      </c>
      <c r="M2161" s="22" t="s">
        <v>4318</v>
      </c>
      <c r="N2161" s="22"/>
      <c r="O2161" s="22"/>
      <c r="P2161" s="254" t="s">
        <v>5286</v>
      </c>
      <c r="Q2161" s="191"/>
      <c r="R2161" s="1"/>
      <c r="S2161" s="1" t="str">
        <f t="shared" si="345"/>
        <v>NOT EQUAL</v>
      </c>
      <c r="T2161" s="1" t="str">
        <f>IF(ISNA(VLOOKUP(P2161,'NEW XEQM.c'!D:D,1,0)),"--",VLOOKUP(P2161,'NEW XEQM.c'!D:G,3,0))</f>
        <v>IWTICK</v>
      </c>
      <c r="U2161" s="1" t="s">
        <v>2075</v>
      </c>
      <c r="W2161" t="str">
        <f t="shared" si="324"/>
        <v/>
      </c>
    </row>
    <row r="2162" spans="1:23">
      <c r="A2162" s="16">
        <f t="shared" ref="A2162" si="348">IF(B2162=INT(B2162),ROW(),"")</f>
        <v>2162</v>
      </c>
      <c r="B2162" s="15">
        <f t="shared" si="323"/>
        <v>2118</v>
      </c>
      <c r="C2162" s="18" t="s">
        <v>5307</v>
      </c>
      <c r="D2162" s="227" t="s">
        <v>5351</v>
      </c>
      <c r="E2162" s="227" t="s">
        <v>5425</v>
      </c>
      <c r="F2162" s="227" t="s">
        <v>5406</v>
      </c>
      <c r="G2162" s="99">
        <v>0</v>
      </c>
      <c r="H2162" s="99">
        <v>0</v>
      </c>
      <c r="I2162" s="92" t="s">
        <v>3</v>
      </c>
      <c r="J2162" s="46" t="s">
        <v>1276</v>
      </c>
      <c r="K2162" s="48" t="s">
        <v>3528</v>
      </c>
      <c r="L2162" s="22" t="s">
        <v>4263</v>
      </c>
      <c r="M2162" s="22" t="s">
        <v>4318</v>
      </c>
      <c r="N2162" s="22"/>
      <c r="O2162" s="22"/>
      <c r="P2162" s="256" t="s">
        <v>5370</v>
      </c>
      <c r="Q2162" s="191"/>
      <c r="R2162" s="1"/>
      <c r="S2162" s="1" t="str">
        <f t="shared" ref="S2162" si="349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2075</v>
      </c>
      <c r="W2162" t="str">
        <f t="shared" si="324"/>
        <v>ITICK STD_NQUOTE</v>
      </c>
    </row>
    <row r="2163" spans="1:23">
      <c r="A2163" s="16">
        <f t="shared" si="344"/>
        <v>2163</v>
      </c>
      <c r="B2163" s="15">
        <f t="shared" si="323"/>
        <v>2119</v>
      </c>
      <c r="C2163" s="18" t="s">
        <v>5307</v>
      </c>
      <c r="D2163" s="225" t="s">
        <v>3085</v>
      </c>
      <c r="E2163" s="224" t="s">
        <v>5346</v>
      </c>
      <c r="F2163" s="224" t="s">
        <v>5367</v>
      </c>
      <c r="G2163" s="99">
        <v>0</v>
      </c>
      <c r="H2163" s="99">
        <v>0</v>
      </c>
      <c r="I2163" s="92" t="s">
        <v>3</v>
      </c>
      <c r="J2163" s="46" t="s">
        <v>1276</v>
      </c>
      <c r="K2163" s="48" t="s">
        <v>3528</v>
      </c>
      <c r="L2163" s="22" t="s">
        <v>4263</v>
      </c>
      <c r="M2163" s="22" t="s">
        <v>4318</v>
      </c>
      <c r="N2163" s="22"/>
      <c r="O2163" s="22"/>
      <c r="P2163" s="254" t="s">
        <v>5287</v>
      </c>
      <c r="Q2163" s="191"/>
      <c r="R2163" s="1"/>
      <c r="S2163" s="1" t="str">
        <f t="shared" si="345"/>
        <v>NOT EQUAL</v>
      </c>
      <c r="T2163" s="1" t="str">
        <f>IF(ISNA(VLOOKUP(P2163,'NEW XEQM.c'!D:D,1,0)),"--",VLOOKUP(P2163,'NEW XEQM.c'!D:G,3,0))</f>
        <v>ISPC</v>
      </c>
      <c r="U2163" s="1" t="s">
        <v>2075</v>
      </c>
      <c r="W2163" t="str">
        <f t="shared" si="324"/>
        <v/>
      </c>
    </row>
    <row r="2164" spans="1:23">
      <c r="A2164" s="16">
        <f t="shared" si="344"/>
        <v>2164</v>
      </c>
      <c r="B2164" s="15">
        <f t="shared" si="323"/>
        <v>2120</v>
      </c>
      <c r="C2164" s="18" t="s">
        <v>5307</v>
      </c>
      <c r="D2164" s="225" t="s">
        <v>3082</v>
      </c>
      <c r="E2164" s="224" t="s">
        <v>5401</v>
      </c>
      <c r="F2164" s="224" t="s">
        <v>5402</v>
      </c>
      <c r="G2164" s="99">
        <v>0</v>
      </c>
      <c r="H2164" s="99">
        <v>0</v>
      </c>
      <c r="I2164" s="92" t="s">
        <v>3</v>
      </c>
      <c r="J2164" s="46" t="s">
        <v>1276</v>
      </c>
      <c r="K2164" s="48" t="s">
        <v>3528</v>
      </c>
      <c r="L2164" s="22" t="s">
        <v>4263</v>
      </c>
      <c r="M2164" s="22" t="s">
        <v>4318</v>
      </c>
      <c r="N2164" s="22"/>
      <c r="O2164" s="22"/>
      <c r="P2164" s="254" t="s">
        <v>5328</v>
      </c>
      <c r="Q2164" s="191"/>
      <c r="R2164" s="1"/>
      <c r="S2164" s="1" t="str">
        <f t="shared" si="345"/>
        <v>NOT EQUAL</v>
      </c>
      <c r="T2164" s="1" t="str">
        <f>IF(ISNA(VLOOKUP(P2164,'NEW XEQM.c'!D:D,1,0)),"--",VLOOKUP(P2164,'NEW XEQM.c'!D:G,3,0))</f>
        <v>INSPC</v>
      </c>
      <c r="U2164" s="1" t="s">
        <v>2075</v>
      </c>
      <c r="W2164" t="str">
        <f t="shared" si="324"/>
        <v/>
      </c>
    </row>
    <row r="2165" spans="1:23">
      <c r="A2165" s="16">
        <f t="shared" ref="A2165" si="350">IF(B2165=INT(B2165),ROW(),"")</f>
        <v>2165</v>
      </c>
      <c r="B2165" s="15">
        <f t="shared" si="323"/>
        <v>2121</v>
      </c>
      <c r="C2165" s="18" t="s">
        <v>5307</v>
      </c>
      <c r="D2165" s="225" t="s">
        <v>3080</v>
      </c>
      <c r="E2165" s="224" t="s">
        <v>5428</v>
      </c>
      <c r="F2165" s="224" t="s">
        <v>5429</v>
      </c>
      <c r="G2165" s="99">
        <v>0</v>
      </c>
      <c r="H2165" s="99">
        <v>0</v>
      </c>
      <c r="I2165" s="92" t="s">
        <v>3</v>
      </c>
      <c r="J2165" s="46" t="s">
        <v>1276</v>
      </c>
      <c r="K2165" s="48" t="s">
        <v>3528</v>
      </c>
      <c r="L2165" s="22" t="s">
        <v>4263</v>
      </c>
      <c r="M2165" s="22" t="s">
        <v>4318</v>
      </c>
      <c r="N2165" s="22"/>
      <c r="O2165" s="22"/>
      <c r="P2165" s="254" t="s">
        <v>5323</v>
      </c>
      <c r="Q2165" s="191"/>
      <c r="R2165" s="1"/>
      <c r="S2165" s="1" t="str">
        <f t="shared" ref="S2165" si="351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2075</v>
      </c>
      <c r="W2165" t="str">
        <f t="shared" si="324"/>
        <v/>
      </c>
    </row>
    <row r="2166" spans="1:23">
      <c r="A2166" s="16">
        <f t="shared" si="344"/>
        <v>2166</v>
      </c>
      <c r="B2166" s="15">
        <f t="shared" si="323"/>
        <v>2122</v>
      </c>
      <c r="C2166" s="18" t="s">
        <v>5307</v>
      </c>
      <c r="D2166" s="225" t="s">
        <v>2890</v>
      </c>
      <c r="E2166" s="224" t="s">
        <v>5353</v>
      </c>
      <c r="F2166" s="224" t="s">
        <v>5368</v>
      </c>
      <c r="G2166" s="99">
        <v>0</v>
      </c>
      <c r="H2166" s="99">
        <v>0</v>
      </c>
      <c r="I2166" s="92" t="s">
        <v>3</v>
      </c>
      <c r="J2166" s="46" t="s">
        <v>1276</v>
      </c>
      <c r="K2166" s="48" t="s">
        <v>3528</v>
      </c>
      <c r="L2166" s="22" t="s">
        <v>4263</v>
      </c>
      <c r="M2166" s="22" t="s">
        <v>4318</v>
      </c>
      <c r="N2166" s="22"/>
      <c r="O2166" s="22"/>
      <c r="P2166" s="254" t="s">
        <v>5288</v>
      </c>
      <c r="Q2166" s="191"/>
      <c r="R2166" s="1"/>
      <c r="S2166" s="1" t="str">
        <f t="shared" si="345"/>
        <v>NOT EQUAL</v>
      </c>
      <c r="T2166" s="1" t="str">
        <f>IF(ISNA(VLOOKUP(P2166,'NEW XEQM.c'!D:D,1,0)),"--",VLOOKUP(P2166,'NEW XEQM.c'!D:G,3,0))</f>
        <v>IUNDR</v>
      </c>
      <c r="U2166" s="1" t="s">
        <v>2075</v>
      </c>
      <c r="W2166" t="str">
        <f t="shared" si="324"/>
        <v/>
      </c>
    </row>
    <row r="2167" spans="1:23">
      <c r="A2167" s="16">
        <f t="shared" si="344"/>
        <v>2167</v>
      </c>
      <c r="B2167" s="15">
        <f t="shared" si="323"/>
        <v>2123</v>
      </c>
      <c r="C2167" s="18" t="s">
        <v>5307</v>
      </c>
      <c r="D2167" s="225" t="s">
        <v>1291</v>
      </c>
      <c r="E2167" s="224" t="s">
        <v>5352</v>
      </c>
      <c r="F2167" s="224" t="s">
        <v>5369</v>
      </c>
      <c r="G2167" s="99">
        <v>0</v>
      </c>
      <c r="H2167" s="99">
        <v>0</v>
      </c>
      <c r="I2167" s="92" t="s">
        <v>3</v>
      </c>
      <c r="J2167" s="46" t="s">
        <v>1276</v>
      </c>
      <c r="K2167" s="48" t="s">
        <v>3528</v>
      </c>
      <c r="L2167" s="22" t="s">
        <v>4263</v>
      </c>
      <c r="M2167" s="22" t="s">
        <v>4318</v>
      </c>
      <c r="N2167" s="22"/>
      <c r="O2167" s="22"/>
      <c r="P2167" s="254" t="s">
        <v>5289</v>
      </c>
      <c r="Q2167" s="191"/>
      <c r="R2167" s="1"/>
      <c r="S2167" s="1" t="str">
        <f t="shared" si="345"/>
        <v>NOT EQUAL</v>
      </c>
      <c r="T2167" s="1" t="str">
        <f>IF(ISNA(VLOOKUP(P2167,'NEW XEQM.c'!D:D,1,0)),"--",VLOOKUP(P2167,'NEW XEQM.c'!D:G,3,0))</f>
        <v>INONE</v>
      </c>
      <c r="U2167" s="1" t="s">
        <v>2075</v>
      </c>
      <c r="W2167" t="e">
        <f t="shared" si="324"/>
        <v>#VALUE!</v>
      </c>
    </row>
    <row r="2168" spans="1:23">
      <c r="A2168" s="16">
        <f t="shared" si="344"/>
        <v>2168</v>
      </c>
      <c r="B2168" s="15">
        <f t="shared" si="323"/>
        <v>2124</v>
      </c>
      <c r="C2168" s="18" t="s">
        <v>5307</v>
      </c>
      <c r="D2168" s="226" t="s">
        <v>5327</v>
      </c>
      <c r="E2168" s="91" t="s">
        <v>5358</v>
      </c>
      <c r="F2168" s="91" t="s">
        <v>5364</v>
      </c>
      <c r="G2168" s="99">
        <v>0</v>
      </c>
      <c r="H2168" s="99">
        <v>0</v>
      </c>
      <c r="I2168" s="92" t="s">
        <v>3</v>
      </c>
      <c r="J2168" s="46" t="s">
        <v>1276</v>
      </c>
      <c r="K2168" s="48" t="s">
        <v>3528</v>
      </c>
      <c r="L2168" s="22" t="s">
        <v>4263</v>
      </c>
      <c r="M2168" s="22" t="s">
        <v>4318</v>
      </c>
      <c r="N2168" s="22"/>
      <c r="O2168" s="22"/>
      <c r="P2168" s="254" t="s">
        <v>5326</v>
      </c>
      <c r="Q2168" s="191"/>
      <c r="R2168" s="1"/>
      <c r="S2168" s="1" t="str">
        <f t="shared" si="345"/>
        <v>NOT EQUAL</v>
      </c>
      <c r="T2168" s="1" t="str">
        <f>IF(ISNA(VLOOKUP(P2168,'NEW XEQM.c'!D:D,1,0)),"--",VLOOKUP(P2168,'NEW XEQM.c'!D:G,3,0))</f>
        <v>FDOT</v>
      </c>
      <c r="U2168" s="1" t="s">
        <v>2075</v>
      </c>
      <c r="W2168" t="str">
        <f t="shared" si="324"/>
        <v/>
      </c>
    </row>
    <row r="2169" spans="1:23">
      <c r="A2169" s="16">
        <f t="shared" si="344"/>
        <v>2169</v>
      </c>
      <c r="B2169" s="15">
        <f t="shared" si="323"/>
        <v>2125</v>
      </c>
      <c r="C2169" s="18" t="s">
        <v>5307</v>
      </c>
      <c r="D2169" s="226" t="s">
        <v>5354</v>
      </c>
      <c r="E2169" s="91" t="s">
        <v>5417</v>
      </c>
      <c r="F2169" s="91" t="s">
        <v>5412</v>
      </c>
      <c r="G2169" s="99">
        <v>0</v>
      </c>
      <c r="H2169" s="99">
        <v>0</v>
      </c>
      <c r="I2169" s="92" t="s">
        <v>3</v>
      </c>
      <c r="J2169" s="46" t="s">
        <v>1276</v>
      </c>
      <c r="K2169" s="48" t="s">
        <v>3528</v>
      </c>
      <c r="L2169" s="22" t="s">
        <v>4263</v>
      </c>
      <c r="M2169" s="22" t="s">
        <v>4318</v>
      </c>
      <c r="N2169" s="22"/>
      <c r="O2169" s="22"/>
      <c r="P2169" s="256" t="s">
        <v>5374</v>
      </c>
      <c r="Q2169" s="191"/>
      <c r="R2169" s="1"/>
      <c r="S2169" s="1" t="str">
        <f t="shared" si="345"/>
        <v>NOT EQUAL</v>
      </c>
      <c r="T2169" s="1" t="str">
        <f>IF(ISNA(VLOOKUP(P2169,'NEW XEQM.c'!D:D,1,0)),"--",VLOOKUP(P2169,'NEW XEQM.c'!D:G,3,0))</f>
        <v>--</v>
      </c>
      <c r="U2169" s="1" t="s">
        <v>2075</v>
      </c>
      <c r="W2169" t="str">
        <f t="shared" si="324"/>
        <v>FWDOT STD_SPACE_4_PER_EM STD_WDOT</v>
      </c>
    </row>
    <row r="2170" spans="1:23">
      <c r="A2170" s="16">
        <f t="shared" si="344"/>
        <v>2170</v>
      </c>
      <c r="B2170" s="15">
        <f t="shared" si="323"/>
        <v>2126</v>
      </c>
      <c r="C2170" s="18" t="s">
        <v>5307</v>
      </c>
      <c r="D2170" s="91" t="s">
        <v>5308</v>
      </c>
      <c r="E2170" s="91" t="s">
        <v>5359</v>
      </c>
      <c r="F2170" s="91" t="s">
        <v>5365</v>
      </c>
      <c r="G2170" s="99">
        <v>0</v>
      </c>
      <c r="H2170" s="99">
        <v>0</v>
      </c>
      <c r="I2170" s="92" t="s">
        <v>3</v>
      </c>
      <c r="J2170" s="46" t="s">
        <v>1276</v>
      </c>
      <c r="K2170" s="48" t="s">
        <v>3528</v>
      </c>
      <c r="L2170" s="22" t="s">
        <v>4263</v>
      </c>
      <c r="M2170" s="22" t="s">
        <v>4318</v>
      </c>
      <c r="N2170" s="22"/>
      <c r="O2170" s="22"/>
      <c r="P2170" s="254" t="s">
        <v>5290</v>
      </c>
      <c r="Q2170" s="191"/>
      <c r="R2170" s="1"/>
      <c r="S2170" s="1" t="str">
        <f t="shared" si="345"/>
        <v>NOT EQUAL</v>
      </c>
      <c r="T2170" s="1" t="str">
        <f>IF(ISNA(VLOOKUP(P2170,'NEW XEQM.c'!D:D,1,0)),"--",VLOOKUP(P2170,'NEW XEQM.c'!D:G,3,0))</f>
        <v>FPER</v>
      </c>
      <c r="U2170" s="1" t="s">
        <v>2075</v>
      </c>
      <c r="W2170" t="e">
        <f t="shared" si="324"/>
        <v>#VALUE!</v>
      </c>
    </row>
    <row r="2171" spans="1:23">
      <c r="A2171" s="16">
        <f t="shared" si="344"/>
        <v>2171</v>
      </c>
      <c r="B2171" s="15">
        <f t="shared" si="323"/>
        <v>2127</v>
      </c>
      <c r="C2171" s="18" t="s">
        <v>5307</v>
      </c>
      <c r="D2171" s="91" t="s">
        <v>5355</v>
      </c>
      <c r="E2171" s="91" t="s">
        <v>5418</v>
      </c>
      <c r="F2171" s="91" t="s">
        <v>5414</v>
      </c>
      <c r="G2171" s="99">
        <v>0</v>
      </c>
      <c r="H2171" s="99">
        <v>0</v>
      </c>
      <c r="I2171" s="92" t="s">
        <v>3</v>
      </c>
      <c r="J2171" s="46" t="s">
        <v>1276</v>
      </c>
      <c r="K2171" s="48" t="s">
        <v>3528</v>
      </c>
      <c r="L2171" s="22" t="s">
        <v>4263</v>
      </c>
      <c r="M2171" s="22" t="s">
        <v>4318</v>
      </c>
      <c r="N2171" s="22"/>
      <c r="O2171" s="22"/>
      <c r="P2171" s="256" t="s">
        <v>5375</v>
      </c>
      <c r="Q2171" s="191"/>
      <c r="R2171" s="1"/>
      <c r="S2171" s="1" t="str">
        <f t="shared" si="345"/>
        <v>NOT EQUAL</v>
      </c>
      <c r="T2171" s="1" t="str">
        <f>IF(ISNA(VLOOKUP(P2171,'NEW XEQM.c'!D:D,1,0)),"--",VLOOKUP(P2171,'NEW XEQM.c'!D:G,3,0))</f>
        <v>--</v>
      </c>
      <c r="U2171" s="1" t="s">
        <v>2075</v>
      </c>
      <c r="W2171" t="str">
        <f t="shared" si="324"/>
        <v>FWPER STD_SPACE_4_PER_EM STD_WPERIOD</v>
      </c>
    </row>
    <row r="2172" spans="1:23">
      <c r="A2172" s="16">
        <f t="shared" ref="A2172:A2187" si="352">IF(B2172=INT(B2172),ROW(),"")</f>
        <v>2172</v>
      </c>
      <c r="B2172" s="15">
        <f t="shared" si="323"/>
        <v>2128</v>
      </c>
      <c r="C2172" s="18" t="s">
        <v>5307</v>
      </c>
      <c r="D2172" s="91" t="s">
        <v>5309</v>
      </c>
      <c r="E2172" s="91" t="s">
        <v>5360</v>
      </c>
      <c r="F2172" s="91" t="s">
        <v>5366</v>
      </c>
      <c r="G2172" s="99">
        <v>0</v>
      </c>
      <c r="H2172" s="99">
        <v>0</v>
      </c>
      <c r="I2172" s="92" t="s">
        <v>3</v>
      </c>
      <c r="J2172" s="46" t="s">
        <v>1276</v>
      </c>
      <c r="K2172" s="48" t="s">
        <v>3528</v>
      </c>
      <c r="L2172" s="22" t="s">
        <v>4263</v>
      </c>
      <c r="M2172" s="22" t="s">
        <v>4318</v>
      </c>
      <c r="N2172" s="22"/>
      <c r="O2172" s="22"/>
      <c r="P2172" s="254" t="s">
        <v>5291</v>
      </c>
      <c r="Q2172" s="191"/>
      <c r="R2172" s="1"/>
      <c r="S2172" s="1" t="str">
        <f t="shared" ref="S2172:S2187" si="353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2075</v>
      </c>
      <c r="W2172" t="e">
        <f t="shared" si="324"/>
        <v>#VALUE!</v>
      </c>
    </row>
    <row r="2173" spans="1:23">
      <c r="A2173" s="16">
        <f t="shared" si="352"/>
        <v>2173</v>
      </c>
      <c r="B2173" s="15">
        <f t="shared" si="323"/>
        <v>2129</v>
      </c>
      <c r="C2173" s="18" t="s">
        <v>5307</v>
      </c>
      <c r="D2173" s="91" t="s">
        <v>5356</v>
      </c>
      <c r="E2173" s="91" t="s">
        <v>5419</v>
      </c>
      <c r="F2173" s="91" t="s">
        <v>5416</v>
      </c>
      <c r="G2173" s="99">
        <v>0</v>
      </c>
      <c r="H2173" s="99">
        <v>0</v>
      </c>
      <c r="I2173" s="92" t="s">
        <v>3</v>
      </c>
      <c r="J2173" s="46" t="s">
        <v>1276</v>
      </c>
      <c r="K2173" s="48" t="s">
        <v>3528</v>
      </c>
      <c r="L2173" s="22" t="s">
        <v>4263</v>
      </c>
      <c r="M2173" s="22" t="s">
        <v>4318</v>
      </c>
      <c r="N2173" s="22"/>
      <c r="O2173" s="22"/>
      <c r="P2173" s="256" t="s">
        <v>5376</v>
      </c>
      <c r="Q2173" s="191"/>
      <c r="R2173" s="1"/>
      <c r="S2173" s="1" t="str">
        <f t="shared" si="353"/>
        <v>NOT EQUAL</v>
      </c>
      <c r="T2173" s="1" t="str">
        <f>IF(ISNA(VLOOKUP(P2173,'NEW XEQM.c'!D:D,1,0)),"--",VLOOKUP(P2173,'NEW XEQM.c'!D:G,3,0))</f>
        <v>--</v>
      </c>
      <c r="U2173" s="1" t="s">
        <v>2075</v>
      </c>
      <c r="W2173" t="str">
        <f t="shared" si="324"/>
        <v>FWCOM STD_SPACE_4_PER_EM STD_WCOMMA</v>
      </c>
    </row>
    <row r="2174" spans="1:23">
      <c r="A2174" s="16">
        <f t="shared" si="352"/>
        <v>2174</v>
      </c>
      <c r="B2174" s="15">
        <f t="shared" si="323"/>
        <v>2130</v>
      </c>
      <c r="C2174" s="18" t="s">
        <v>5307</v>
      </c>
      <c r="D2174" s="226" t="s">
        <v>5310</v>
      </c>
      <c r="E2174" s="228" t="s">
        <v>5424</v>
      </c>
      <c r="F2174" s="228" t="s">
        <v>5423</v>
      </c>
      <c r="G2174" s="99">
        <v>0</v>
      </c>
      <c r="H2174" s="99">
        <v>0</v>
      </c>
      <c r="I2174" s="92" t="s">
        <v>3</v>
      </c>
      <c r="J2174" s="46" t="s">
        <v>1276</v>
      </c>
      <c r="K2174" s="48" t="s">
        <v>3528</v>
      </c>
      <c r="L2174" s="22" t="s">
        <v>4263</v>
      </c>
      <c r="M2174" s="22" t="s">
        <v>4318</v>
      </c>
      <c r="N2174" s="22"/>
      <c r="O2174" s="22"/>
      <c r="P2174" s="254" t="s">
        <v>5292</v>
      </c>
      <c r="Q2174" s="191"/>
      <c r="R2174" s="1"/>
      <c r="S2174" s="1" t="str">
        <f t="shared" si="353"/>
        <v>NOT EQUAL</v>
      </c>
      <c r="T2174" s="1" t="str">
        <f>IF(ISNA(VLOOKUP(P2174,'NEW XEQM.c'!D:D,1,0)),"--",VLOOKUP(P2174,'NEW XEQM.c'!D:G,3,0))</f>
        <v>FWTICK</v>
      </c>
      <c r="U2174" s="1" t="s">
        <v>2075</v>
      </c>
      <c r="W2174" t="str">
        <f t="shared" si="324"/>
        <v/>
      </c>
    </row>
    <row r="2175" spans="1:23">
      <c r="A2175" s="16">
        <f t="shared" si="352"/>
        <v>2175</v>
      </c>
      <c r="B2175" s="15">
        <f t="shared" si="323"/>
        <v>2131</v>
      </c>
      <c r="C2175" s="18" t="s">
        <v>5307</v>
      </c>
      <c r="D2175" s="226" t="s">
        <v>5357</v>
      </c>
      <c r="E2175" s="228" t="s">
        <v>5426</v>
      </c>
      <c r="F2175" s="228" t="s">
        <v>5406</v>
      </c>
      <c r="G2175" s="99">
        <v>0</v>
      </c>
      <c r="H2175" s="99">
        <v>0</v>
      </c>
      <c r="I2175" s="92" t="s">
        <v>3</v>
      </c>
      <c r="J2175" s="46" t="s">
        <v>1276</v>
      </c>
      <c r="K2175" s="48" t="s">
        <v>3528</v>
      </c>
      <c r="L2175" s="22" t="s">
        <v>4263</v>
      </c>
      <c r="M2175" s="22" t="s">
        <v>4318</v>
      </c>
      <c r="N2175" s="22"/>
      <c r="O2175" s="22"/>
      <c r="P2175" s="256" t="s">
        <v>5377</v>
      </c>
      <c r="Q2175" s="191"/>
      <c r="R2175" s="1"/>
      <c r="S2175" s="1" t="str">
        <f t="shared" si="353"/>
        <v>NOT EQUAL</v>
      </c>
      <c r="T2175" s="1" t="str">
        <f>IF(ISNA(VLOOKUP(P2175,'NEW XEQM.c'!D:D,1,0)),"--",VLOOKUP(P2175,'NEW XEQM.c'!D:G,3,0))</f>
        <v>--</v>
      </c>
      <c r="U2175" s="1" t="s">
        <v>2075</v>
      </c>
      <c r="W2175" t="str">
        <f t="shared" si="324"/>
        <v>FTICK STD_NQUOTE</v>
      </c>
    </row>
    <row r="2176" spans="1:23">
      <c r="A2176" s="16">
        <f t="shared" si="352"/>
        <v>2176</v>
      </c>
      <c r="B2176" s="15">
        <f t="shared" si="323"/>
        <v>2132</v>
      </c>
      <c r="C2176" s="18" t="s">
        <v>5307</v>
      </c>
      <c r="D2176" s="226" t="s">
        <v>5330</v>
      </c>
      <c r="E2176" s="91" t="s">
        <v>5361</v>
      </c>
      <c r="F2176" s="91" t="s">
        <v>5367</v>
      </c>
      <c r="G2176" s="99">
        <v>0</v>
      </c>
      <c r="H2176" s="99">
        <v>0</v>
      </c>
      <c r="I2176" s="92" t="s">
        <v>3</v>
      </c>
      <c r="J2176" s="46" t="s">
        <v>1276</v>
      </c>
      <c r="K2176" s="48" t="s">
        <v>3528</v>
      </c>
      <c r="L2176" s="22" t="s">
        <v>4263</v>
      </c>
      <c r="M2176" s="22" t="s">
        <v>4318</v>
      </c>
      <c r="N2176" s="22"/>
      <c r="O2176" s="22"/>
      <c r="P2176" s="254" t="s">
        <v>5293</v>
      </c>
      <c r="Q2176" s="191"/>
      <c r="R2176" s="1"/>
      <c r="S2176" s="1" t="str">
        <f t="shared" si="353"/>
        <v>NOT EQUAL</v>
      </c>
      <c r="T2176" s="1" t="str">
        <f>IF(ISNA(VLOOKUP(P2176,'NEW XEQM.c'!D:D,1,0)),"--",VLOOKUP(P2176,'NEW XEQM.c'!D:G,3,0))</f>
        <v>FSPC</v>
      </c>
      <c r="U2176" s="1" t="s">
        <v>2075</v>
      </c>
      <c r="W2176" t="str">
        <f t="shared" si="324"/>
        <v/>
      </c>
    </row>
    <row r="2177" spans="1:23">
      <c r="A2177" s="16">
        <f t="shared" si="352"/>
        <v>2177</v>
      </c>
      <c r="B2177" s="15">
        <f t="shared" si="323"/>
        <v>2133</v>
      </c>
      <c r="C2177" s="18" t="s">
        <v>5307</v>
      </c>
      <c r="D2177" s="226" t="s">
        <v>5311</v>
      </c>
      <c r="E2177" s="91" t="s">
        <v>5403</v>
      </c>
      <c r="F2177" s="91" t="s">
        <v>5402</v>
      </c>
      <c r="G2177" s="99">
        <v>0</v>
      </c>
      <c r="H2177" s="99">
        <v>0</v>
      </c>
      <c r="I2177" s="92" t="s">
        <v>3</v>
      </c>
      <c r="J2177" s="46" t="s">
        <v>1276</v>
      </c>
      <c r="K2177" s="48" t="s">
        <v>3528</v>
      </c>
      <c r="L2177" s="22" t="s">
        <v>4263</v>
      </c>
      <c r="M2177" s="22" t="s">
        <v>4318</v>
      </c>
      <c r="N2177" s="22"/>
      <c r="O2177" s="22"/>
      <c r="P2177" s="254" t="s">
        <v>5329</v>
      </c>
      <c r="Q2177" s="191"/>
      <c r="R2177" s="1"/>
      <c r="S2177" s="1" t="str">
        <f t="shared" si="353"/>
        <v>NOT EQUAL</v>
      </c>
      <c r="T2177" s="1" t="str">
        <f>IF(ISNA(VLOOKUP(P2177,'NEW XEQM.c'!D:D,1,0)),"--",VLOOKUP(P2177,'NEW XEQM.c'!D:G,3,0))</f>
        <v>FNSPC</v>
      </c>
      <c r="U2177" s="1" t="s">
        <v>2075</v>
      </c>
      <c r="W2177" t="str">
        <f t="shared" si="324"/>
        <v/>
      </c>
    </row>
    <row r="2178" spans="1:23">
      <c r="A2178" s="16">
        <f t="shared" si="352"/>
        <v>2178</v>
      </c>
      <c r="B2178" s="15">
        <f t="shared" si="323"/>
        <v>2134</v>
      </c>
      <c r="C2178" s="18" t="s">
        <v>5307</v>
      </c>
      <c r="D2178" s="226" t="s">
        <v>5343</v>
      </c>
      <c r="E2178" s="91" t="s">
        <v>5430</v>
      </c>
      <c r="F2178" s="91" t="s">
        <v>5429</v>
      </c>
      <c r="G2178" s="99">
        <v>0</v>
      </c>
      <c r="H2178" s="99">
        <v>0</v>
      </c>
      <c r="I2178" s="92" t="s">
        <v>3</v>
      </c>
      <c r="J2178" s="46" t="s">
        <v>1276</v>
      </c>
      <c r="K2178" s="48" t="s">
        <v>3528</v>
      </c>
      <c r="L2178" s="22" t="s">
        <v>4263</v>
      </c>
      <c r="M2178" s="22" t="s">
        <v>4318</v>
      </c>
      <c r="N2178" s="22"/>
      <c r="O2178" s="22"/>
      <c r="P2178" s="254" t="s">
        <v>5324</v>
      </c>
      <c r="Q2178" s="191"/>
      <c r="R2178" s="1"/>
      <c r="S2178" s="1" t="str">
        <f t="shared" si="353"/>
        <v>NOT EQUAL</v>
      </c>
      <c r="T2178" s="1" t="str">
        <f>IF(ISNA(VLOOKUP(P2178,'NEW XEQM.c'!D:D,1,0)),"--",VLOOKUP(P2178,'NEW XEQM.c'!D:G,3,0))</f>
        <v>FWSPC</v>
      </c>
      <c r="U2178" s="1" t="s">
        <v>2075</v>
      </c>
      <c r="W2178" t="str">
        <f t="shared" si="324"/>
        <v/>
      </c>
    </row>
    <row r="2179" spans="1:23">
      <c r="A2179" s="16">
        <f t="shared" si="352"/>
        <v>2179</v>
      </c>
      <c r="B2179" s="15">
        <f t="shared" si="323"/>
        <v>2135</v>
      </c>
      <c r="C2179" s="18" t="s">
        <v>5307</v>
      </c>
      <c r="D2179" s="226" t="s">
        <v>5312</v>
      </c>
      <c r="E2179" s="91" t="s">
        <v>5362</v>
      </c>
      <c r="F2179" s="91" t="s">
        <v>5368</v>
      </c>
      <c r="G2179" s="99">
        <v>0</v>
      </c>
      <c r="H2179" s="99">
        <v>0</v>
      </c>
      <c r="I2179" s="92" t="s">
        <v>3</v>
      </c>
      <c r="J2179" s="46" t="s">
        <v>1276</v>
      </c>
      <c r="K2179" s="48" t="s">
        <v>3528</v>
      </c>
      <c r="L2179" s="22" t="s">
        <v>4263</v>
      </c>
      <c r="M2179" s="22" t="s">
        <v>4318</v>
      </c>
      <c r="N2179" s="22"/>
      <c r="O2179" s="22"/>
      <c r="P2179" s="254" t="s">
        <v>5294</v>
      </c>
      <c r="Q2179" s="191"/>
      <c r="R2179" s="1"/>
      <c r="S2179" s="1" t="str">
        <f t="shared" si="353"/>
        <v>NOT EQUAL</v>
      </c>
      <c r="T2179" s="1" t="str">
        <f>IF(ISNA(VLOOKUP(P2179,'NEW XEQM.c'!D:D,1,0)),"--",VLOOKUP(P2179,'NEW XEQM.c'!D:G,3,0))</f>
        <v>FUNDR</v>
      </c>
      <c r="U2179" s="1" t="s">
        <v>2075</v>
      </c>
      <c r="W2179" t="str">
        <f t="shared" si="324"/>
        <v/>
      </c>
    </row>
    <row r="2180" spans="1:23">
      <c r="A2180" s="16">
        <f t="shared" si="352"/>
        <v>2180</v>
      </c>
      <c r="B2180" s="15">
        <f t="shared" ref="B2180:B2205" si="354">IF(AND(MID(C2180,2,1)&lt;&gt;"/",MID(C2180,1,1)="/"),INT(B2179)+1,B2179+0.01)</f>
        <v>2136</v>
      </c>
      <c r="C2180" s="18" t="s">
        <v>5307</v>
      </c>
      <c r="D2180" s="226" t="s">
        <v>5313</v>
      </c>
      <c r="E2180" s="91" t="s">
        <v>5363</v>
      </c>
      <c r="F2180" s="91" t="s">
        <v>5369</v>
      </c>
      <c r="G2180" s="99">
        <v>0</v>
      </c>
      <c r="H2180" s="99">
        <v>0</v>
      </c>
      <c r="I2180" s="92" t="s">
        <v>3</v>
      </c>
      <c r="J2180" s="46" t="s">
        <v>1276</v>
      </c>
      <c r="K2180" s="48" t="s">
        <v>3528</v>
      </c>
      <c r="L2180" s="22" t="s">
        <v>4263</v>
      </c>
      <c r="M2180" s="22" t="s">
        <v>4318</v>
      </c>
      <c r="N2180" s="22"/>
      <c r="O2180" s="22"/>
      <c r="P2180" s="254" t="s">
        <v>5295</v>
      </c>
      <c r="Q2180" s="191"/>
      <c r="R2180" s="1"/>
      <c r="S2180" s="1" t="str">
        <f t="shared" si="353"/>
        <v>NOT EQUAL</v>
      </c>
      <c r="T2180" s="1" t="str">
        <f>IF(ISNA(VLOOKUP(P2180,'NEW XEQM.c'!D:D,1,0)),"--",VLOOKUP(P2180,'NEW XEQM.c'!D:G,3,0))</f>
        <v>FNONE</v>
      </c>
      <c r="U2180" s="1" t="s">
        <v>2075</v>
      </c>
      <c r="W2180" t="e">
        <f t="shared" si="324"/>
        <v>#VALUE!</v>
      </c>
    </row>
    <row r="2181" spans="1:23">
      <c r="A2181" s="16">
        <f t="shared" si="352"/>
        <v>2181</v>
      </c>
      <c r="B2181" s="15">
        <f t="shared" si="354"/>
        <v>2137</v>
      </c>
      <c r="C2181" s="18" t="s">
        <v>5307</v>
      </c>
      <c r="D2181" s="225" t="s">
        <v>5391</v>
      </c>
      <c r="E2181" s="224" t="s">
        <v>5378</v>
      </c>
      <c r="F2181" s="224" t="s">
        <v>5364</v>
      </c>
      <c r="G2181" s="99">
        <v>0</v>
      </c>
      <c r="H2181" s="99">
        <v>0</v>
      </c>
      <c r="I2181" s="92" t="s">
        <v>3</v>
      </c>
      <c r="J2181" s="46" t="s">
        <v>1276</v>
      </c>
      <c r="K2181" s="48" t="s">
        <v>3528</v>
      </c>
      <c r="L2181" s="22" t="s">
        <v>4263</v>
      </c>
      <c r="M2181" s="22" t="s">
        <v>4318</v>
      </c>
      <c r="N2181" s="22"/>
      <c r="O2181" s="22"/>
      <c r="P2181" s="254" t="s">
        <v>5381</v>
      </c>
      <c r="Q2181" s="191"/>
      <c r="R2181" s="1"/>
      <c r="S2181" s="1" t="str">
        <f t="shared" si="353"/>
        <v>NOT EQUAL</v>
      </c>
      <c r="T2181" s="1" t="str">
        <f>IF(ISNA(VLOOKUP(P2181,'NEW XEQM.c'!D:D,1,0)),"--",VLOOKUP(P2181,'NEW XEQM.c'!D:G,3,0))</f>
        <v>--</v>
      </c>
      <c r="U2181" s="1" t="s">
        <v>2075</v>
      </c>
      <c r="W2181" t="str">
        <f t="shared" ref="W2181:W2304" si="355">SUBSTITUTE(IF(AND(T2181="--",FIND("STD",E2181),FIND("fn",C2181)&gt;0,FIND("ITM_",P2181),I2181="CAT_FNCT"),E2181,""),"""","")</f>
        <v>RDOT STD_DOT</v>
      </c>
    </row>
    <row r="2182" spans="1:23">
      <c r="A2182" s="16">
        <f t="shared" si="352"/>
        <v>2182</v>
      </c>
      <c r="B2182" s="15">
        <f t="shared" si="354"/>
        <v>2138</v>
      </c>
      <c r="C2182" s="18" t="s">
        <v>5307</v>
      </c>
      <c r="D2182" s="225" t="s">
        <v>5392</v>
      </c>
      <c r="E2182" s="224" t="s">
        <v>5420</v>
      </c>
      <c r="F2182" s="224" t="s">
        <v>5412</v>
      </c>
      <c r="G2182" s="99">
        <v>0</v>
      </c>
      <c r="H2182" s="99">
        <v>0</v>
      </c>
      <c r="I2182" s="92" t="s">
        <v>3</v>
      </c>
      <c r="J2182" s="46" t="s">
        <v>1276</v>
      </c>
      <c r="K2182" s="48" t="s">
        <v>3528</v>
      </c>
      <c r="L2182" s="22" t="s">
        <v>4263</v>
      </c>
      <c r="M2182" s="22" t="s">
        <v>4318</v>
      </c>
      <c r="N2182" s="22"/>
      <c r="O2182" s="22"/>
      <c r="P2182" s="256" t="s">
        <v>5382</v>
      </c>
      <c r="Q2182" s="191"/>
      <c r="R2182" s="1"/>
      <c r="S2182" s="1" t="str">
        <f t="shared" si="353"/>
        <v>NOT EQUAL</v>
      </c>
      <c r="T2182" s="1" t="str">
        <f>IF(ISNA(VLOOKUP(P2182,'NEW XEQM.c'!D:D,1,0)),"--",VLOOKUP(P2182,'NEW XEQM.c'!D:G,3,0))</f>
        <v>--</v>
      </c>
      <c r="U2182" s="1" t="s">
        <v>2075</v>
      </c>
      <c r="W2182" t="str">
        <f t="shared" si="355"/>
        <v>RWDOT STD_SPACE_4_PER_EM STD_WDOT</v>
      </c>
    </row>
    <row r="2183" spans="1:23">
      <c r="A2183" s="16">
        <f t="shared" si="352"/>
        <v>2183</v>
      </c>
      <c r="B2183" s="15">
        <f t="shared" si="354"/>
        <v>2139</v>
      </c>
      <c r="C2183" s="18" t="s">
        <v>5307</v>
      </c>
      <c r="D2183" s="225" t="s">
        <v>5393</v>
      </c>
      <c r="E2183" s="224" t="s">
        <v>5379</v>
      </c>
      <c r="F2183" s="224" t="s">
        <v>5365</v>
      </c>
      <c r="G2183" s="99">
        <v>0</v>
      </c>
      <c r="H2183" s="99">
        <v>0</v>
      </c>
      <c r="I2183" s="92" t="s">
        <v>3</v>
      </c>
      <c r="J2183" s="46" t="s">
        <v>1276</v>
      </c>
      <c r="K2183" s="48" t="s">
        <v>3528</v>
      </c>
      <c r="L2183" s="22" t="s">
        <v>4263</v>
      </c>
      <c r="M2183" s="22" t="s">
        <v>4318</v>
      </c>
      <c r="N2183" s="22"/>
      <c r="O2183" s="22"/>
      <c r="P2183" s="254" t="s">
        <v>5383</v>
      </c>
      <c r="Q2183" s="191"/>
      <c r="R2183" s="1"/>
      <c r="S2183" s="1" t="str">
        <f t="shared" si="353"/>
        <v>NOT EQUAL</v>
      </c>
      <c r="T2183" s="1" t="str">
        <f>IF(ISNA(VLOOKUP(P2183,'NEW XEQM.c'!D:D,1,0)),"--",VLOOKUP(P2183,'NEW XEQM.c'!D:G,3,0))</f>
        <v>--</v>
      </c>
      <c r="U2183" s="1" t="s">
        <v>2075</v>
      </c>
      <c r="W2183" t="e">
        <f t="shared" si="355"/>
        <v>#VALUE!</v>
      </c>
    </row>
    <row r="2184" spans="1:23">
      <c r="A2184" s="16">
        <f t="shared" si="352"/>
        <v>2184</v>
      </c>
      <c r="B2184" s="15">
        <f t="shared" si="354"/>
        <v>2140</v>
      </c>
      <c r="C2184" s="18" t="s">
        <v>5307</v>
      </c>
      <c r="D2184" s="225" t="s">
        <v>5394</v>
      </c>
      <c r="E2184" s="224" t="s">
        <v>5421</v>
      </c>
      <c r="F2184" s="224" t="s">
        <v>5414</v>
      </c>
      <c r="G2184" s="99">
        <v>0</v>
      </c>
      <c r="H2184" s="99">
        <v>0</v>
      </c>
      <c r="I2184" s="92" t="s">
        <v>3</v>
      </c>
      <c r="J2184" s="46" t="s">
        <v>1276</v>
      </c>
      <c r="K2184" s="48" t="s">
        <v>3528</v>
      </c>
      <c r="L2184" s="22" t="s">
        <v>4263</v>
      </c>
      <c r="M2184" s="22" t="s">
        <v>4318</v>
      </c>
      <c r="N2184" s="22"/>
      <c r="O2184" s="22"/>
      <c r="P2184" s="256" t="s">
        <v>5384</v>
      </c>
      <c r="Q2184" s="191"/>
      <c r="R2184" s="1"/>
      <c r="S2184" s="1" t="str">
        <f t="shared" si="353"/>
        <v>NOT EQUAL</v>
      </c>
      <c r="T2184" s="1" t="str">
        <f>IF(ISNA(VLOOKUP(P2184,'NEW XEQM.c'!D:D,1,0)),"--",VLOOKUP(P2184,'NEW XEQM.c'!D:G,3,0))</f>
        <v>--</v>
      </c>
      <c r="U2184" s="1" t="s">
        <v>2075</v>
      </c>
      <c r="W2184" t="str">
        <f t="shared" si="355"/>
        <v>RWPER STD_SPACE_4_PER_EM STD_WPERIOD</v>
      </c>
    </row>
    <row r="2185" spans="1:23">
      <c r="A2185" s="16">
        <f t="shared" si="352"/>
        <v>2185</v>
      </c>
      <c r="B2185" s="15">
        <f t="shared" si="354"/>
        <v>2141</v>
      </c>
      <c r="C2185" s="18" t="s">
        <v>5307</v>
      </c>
      <c r="D2185" s="225" t="s">
        <v>5395</v>
      </c>
      <c r="E2185" s="224" t="s">
        <v>5380</v>
      </c>
      <c r="F2185" s="224" t="s">
        <v>5366</v>
      </c>
      <c r="G2185" s="99">
        <v>0</v>
      </c>
      <c r="H2185" s="99">
        <v>0</v>
      </c>
      <c r="I2185" s="92" t="s">
        <v>3</v>
      </c>
      <c r="J2185" s="46" t="s">
        <v>1276</v>
      </c>
      <c r="K2185" s="48" t="s">
        <v>3528</v>
      </c>
      <c r="L2185" s="22" t="s">
        <v>4263</v>
      </c>
      <c r="M2185" s="22" t="s">
        <v>4318</v>
      </c>
      <c r="N2185" s="22"/>
      <c r="O2185" s="22"/>
      <c r="P2185" s="254" t="s">
        <v>5385</v>
      </c>
      <c r="Q2185" s="191"/>
      <c r="R2185" s="1"/>
      <c r="S2185" s="1" t="str">
        <f t="shared" si="353"/>
        <v>NOT EQUAL</v>
      </c>
      <c r="T2185" s="1" t="str">
        <f>IF(ISNA(VLOOKUP(P2185,'NEW XEQM.c'!D:D,1,0)),"--",VLOOKUP(P2185,'NEW XEQM.c'!D:G,3,0))</f>
        <v>--</v>
      </c>
      <c r="U2185" s="1" t="s">
        <v>2075</v>
      </c>
      <c r="W2185" t="e">
        <f t="shared" si="355"/>
        <v>#VALUE!</v>
      </c>
    </row>
    <row r="2186" spans="1:23">
      <c r="A2186" s="16">
        <f t="shared" si="352"/>
        <v>2186</v>
      </c>
      <c r="B2186" s="15">
        <f t="shared" si="354"/>
        <v>2142</v>
      </c>
      <c r="C2186" s="18" t="s">
        <v>5307</v>
      </c>
      <c r="D2186" s="225" t="s">
        <v>5396</v>
      </c>
      <c r="E2186" s="224" t="s">
        <v>5427</v>
      </c>
      <c r="F2186" s="224" t="s">
        <v>5416</v>
      </c>
      <c r="G2186" s="99">
        <v>0</v>
      </c>
      <c r="H2186" s="99">
        <v>0</v>
      </c>
      <c r="I2186" s="92" t="s">
        <v>3</v>
      </c>
      <c r="J2186" s="46" t="s">
        <v>1276</v>
      </c>
      <c r="K2186" s="48" t="s">
        <v>3528</v>
      </c>
      <c r="L2186" s="22" t="s">
        <v>4263</v>
      </c>
      <c r="M2186" s="22" t="s">
        <v>4318</v>
      </c>
      <c r="N2186" s="22"/>
      <c r="O2186" s="22"/>
      <c r="P2186" s="256" t="s">
        <v>5386</v>
      </c>
      <c r="Q2186" s="191"/>
      <c r="R2186" s="1"/>
      <c r="S2186" s="1" t="str">
        <f t="shared" si="353"/>
        <v>NOT EQUAL</v>
      </c>
      <c r="T2186" s="1" t="str">
        <f>IF(ISNA(VLOOKUP(P2186,'NEW XEQM.c'!D:D,1,0)),"--",VLOOKUP(P2186,'NEW XEQM.c'!D:G,3,0))</f>
        <v>--</v>
      </c>
      <c r="U2186" s="1" t="s">
        <v>2075</v>
      </c>
      <c r="W2186" t="str">
        <f t="shared" si="355"/>
        <v>RWCOM STD_SPACE_4_PER_EM STD_WCOMMA</v>
      </c>
    </row>
    <row r="2187" spans="1:23">
      <c r="A2187" s="16">
        <f t="shared" si="352"/>
        <v>2187</v>
      </c>
      <c r="B2187" s="15">
        <f t="shared" si="354"/>
        <v>2143</v>
      </c>
      <c r="C2187" s="18" t="s">
        <v>3514</v>
      </c>
      <c r="D2187" s="23" t="s">
        <v>7</v>
      </c>
      <c r="E2187" s="139" t="s">
        <v>474</v>
      </c>
      <c r="F2187" s="139" t="s">
        <v>5399</v>
      </c>
      <c r="G2187" s="148">
        <v>0</v>
      </c>
      <c r="H2187" s="148">
        <v>0</v>
      </c>
      <c r="I2187" s="139" t="s">
        <v>1</v>
      </c>
      <c r="J2187" s="139" t="s">
        <v>1276</v>
      </c>
      <c r="K2187" s="146" t="s">
        <v>3528</v>
      </c>
      <c r="L2187" s="147" t="s">
        <v>4263</v>
      </c>
      <c r="M2187" s="147" t="s">
        <v>4320</v>
      </c>
      <c r="N2187" s="22" t="s">
        <v>2075</v>
      </c>
      <c r="O2187" s="22"/>
      <c r="P2187" s="256" t="s">
        <v>5344</v>
      </c>
      <c r="Q2187" s="191"/>
      <c r="R2187" s="1"/>
      <c r="S2187" s="1" t="str">
        <f t="shared" si="353"/>
        <v>NOT EQUAL</v>
      </c>
      <c r="T2187" s="1" t="str">
        <f>IF(ISNA(VLOOKUP(P2187,'NEW XEQM.c'!D:D,1,0)),"--",VLOOKUP(P2187,'NEW XEQM.c'!D:G,3,0))</f>
        <v>--</v>
      </c>
      <c r="U2187" s="1" t="s">
        <v>2075</v>
      </c>
      <c r="W2187" t="e">
        <f t="shared" si="355"/>
        <v>#VALUE!</v>
      </c>
    </row>
    <row r="2188" spans="1:23">
      <c r="A2188" s="16">
        <f t="shared" ref="A2188:A2190" si="356">IF(B2188=INT(B2188),ROW(),"")</f>
        <v>2188</v>
      </c>
      <c r="B2188" s="15">
        <f t="shared" si="354"/>
        <v>2144</v>
      </c>
      <c r="C2188" s="18" t="s">
        <v>3514</v>
      </c>
      <c r="D2188" s="23" t="s">
        <v>7</v>
      </c>
      <c r="E2188" s="139" t="s">
        <v>474</v>
      </c>
      <c r="F2188" s="139" t="s">
        <v>5397</v>
      </c>
      <c r="G2188" s="148">
        <v>0</v>
      </c>
      <c r="H2188" s="148">
        <v>0</v>
      </c>
      <c r="I2188" s="139" t="s">
        <v>1</v>
      </c>
      <c r="J2188" s="139" t="s">
        <v>1276</v>
      </c>
      <c r="K2188" s="146" t="s">
        <v>3528</v>
      </c>
      <c r="L2188" s="147" t="s">
        <v>4263</v>
      </c>
      <c r="M2188" s="147" t="s">
        <v>4320</v>
      </c>
      <c r="N2188" s="22" t="s">
        <v>2075</v>
      </c>
      <c r="O2188" s="22"/>
      <c r="P2188" s="256" t="s">
        <v>5350</v>
      </c>
      <c r="Q2188" s="191"/>
      <c r="R2188" s="1"/>
      <c r="S2188" s="1" t="str">
        <f t="shared" ref="S2188:S2190" si="357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2075</v>
      </c>
      <c r="W2188" t="e">
        <f t="shared" si="355"/>
        <v>#VALUE!</v>
      </c>
    </row>
    <row r="2189" spans="1:23">
      <c r="A2189" s="16">
        <f t="shared" si="356"/>
        <v>2189</v>
      </c>
      <c r="B2189" s="15">
        <f t="shared" si="354"/>
        <v>2145</v>
      </c>
      <c r="C2189" s="18" t="s">
        <v>3514</v>
      </c>
      <c r="D2189" s="23" t="s">
        <v>7</v>
      </c>
      <c r="E2189" s="139" t="s">
        <v>474</v>
      </c>
      <c r="F2189" s="139" t="s">
        <v>5398</v>
      </c>
      <c r="G2189" s="148">
        <v>0</v>
      </c>
      <c r="H2189" s="148">
        <v>0</v>
      </c>
      <c r="I2189" s="139" t="s">
        <v>1</v>
      </c>
      <c r="J2189" s="139" t="s">
        <v>1276</v>
      </c>
      <c r="K2189" s="146" t="s">
        <v>3528</v>
      </c>
      <c r="L2189" s="147" t="s">
        <v>4263</v>
      </c>
      <c r="M2189" s="147" t="s">
        <v>4320</v>
      </c>
      <c r="N2189" s="22" t="s">
        <v>2075</v>
      </c>
      <c r="O2189" s="22"/>
      <c r="P2189" s="256" t="s">
        <v>5349</v>
      </c>
      <c r="Q2189" s="191"/>
      <c r="R2189" s="1"/>
      <c r="S2189" s="1" t="str">
        <f t="shared" si="357"/>
        <v>NOT EQUAL</v>
      </c>
      <c r="T2189" s="1" t="str">
        <f>IF(ISNA(VLOOKUP(P2189,'NEW XEQM.c'!D:D,1,0)),"--",VLOOKUP(P2189,'NEW XEQM.c'!D:G,3,0))</f>
        <v>--</v>
      </c>
      <c r="U2189" s="1" t="s">
        <v>2075</v>
      </c>
      <c r="W2189" t="e">
        <f t="shared" si="355"/>
        <v>#VALUE!</v>
      </c>
    </row>
    <row r="2190" spans="1:23">
      <c r="A2190" s="16">
        <f t="shared" si="356"/>
        <v>2190</v>
      </c>
      <c r="B2190" s="15">
        <f t="shared" si="354"/>
        <v>2146</v>
      </c>
      <c r="C2190" s="18" t="s">
        <v>3514</v>
      </c>
      <c r="D2190" s="23" t="s">
        <v>7</v>
      </c>
      <c r="E2190" s="139" t="s">
        <v>474</v>
      </c>
      <c r="F2190" s="139" t="s">
        <v>5400</v>
      </c>
      <c r="G2190" s="148">
        <v>0</v>
      </c>
      <c r="H2190" s="148">
        <v>0</v>
      </c>
      <c r="I2190" s="139" t="s">
        <v>1</v>
      </c>
      <c r="J2190" s="139" t="s">
        <v>1276</v>
      </c>
      <c r="K2190" s="146" t="s">
        <v>3528</v>
      </c>
      <c r="L2190" s="147" t="s">
        <v>4263</v>
      </c>
      <c r="M2190" s="147" t="s">
        <v>4320</v>
      </c>
      <c r="N2190" s="22" t="s">
        <v>2075</v>
      </c>
      <c r="O2190" s="22"/>
      <c r="P2190" s="256" t="s">
        <v>5351</v>
      </c>
      <c r="Q2190" s="191"/>
      <c r="R2190" s="1"/>
      <c r="S2190" s="1" t="str">
        <f t="shared" si="357"/>
        <v>NOT EQUAL</v>
      </c>
      <c r="T2190" s="1" t="str">
        <f>IF(ISNA(VLOOKUP(P2190,'NEW XEQM.c'!D:D,1,0)),"--",VLOOKUP(P2190,'NEW XEQM.c'!D:G,3,0))</f>
        <v>--</v>
      </c>
      <c r="U2190" s="1" t="s">
        <v>2075</v>
      </c>
      <c r="W2190" t="e">
        <f t="shared" si="355"/>
        <v>#VALUE!</v>
      </c>
    </row>
    <row r="2191" spans="1:23">
      <c r="A2191" s="16">
        <f t="shared" ref="A2191:A2205" si="358">IF(B2191=INT(B2191),ROW(),"")</f>
        <v>2191</v>
      </c>
      <c r="B2191" s="15">
        <f t="shared" si="354"/>
        <v>2147</v>
      </c>
      <c r="C2191" s="18" t="s">
        <v>3772</v>
      </c>
      <c r="D2191" s="23" t="s">
        <v>5278</v>
      </c>
      <c r="E2191" s="23" t="s">
        <v>5280</v>
      </c>
      <c r="F2191" s="23" t="s">
        <v>5280</v>
      </c>
      <c r="G2191" s="99">
        <v>0</v>
      </c>
      <c r="H2191" s="99">
        <v>0</v>
      </c>
      <c r="I2191" s="92" t="s">
        <v>3</v>
      </c>
      <c r="J2191" s="46" t="s">
        <v>1276</v>
      </c>
      <c r="K2191" s="48" t="s">
        <v>3528</v>
      </c>
      <c r="L2191" s="22" t="s">
        <v>4263</v>
      </c>
      <c r="M2191" s="22" t="s">
        <v>4318</v>
      </c>
      <c r="N2191" s="22"/>
      <c r="O2191" s="22"/>
      <c r="P2191" s="254" t="s">
        <v>5278</v>
      </c>
      <c r="Q2191" s="191"/>
      <c r="R2191" s="1"/>
      <c r="S2191" s="1" t="str">
        <f t="shared" ref="S2191:S2212" si="359">IF(E2191=F2191,"","NOT EQUAL")</f>
        <v/>
      </c>
      <c r="T2191" s="1" t="str">
        <f>IF(ISNA(VLOOKUP(P2191,'NEW XEQM.c'!D:D,1,0)),"--",VLOOKUP(P2191,'NEW XEQM.c'!D:G,3,0))</f>
        <v>JG1582</v>
      </c>
      <c r="U2191" s="1" t="s">
        <v>2075</v>
      </c>
      <c r="W2191" t="e">
        <f t="shared" si="355"/>
        <v>#VALUE!</v>
      </c>
    </row>
    <row r="2192" spans="1:23">
      <c r="A2192" s="16">
        <f t="shared" si="358"/>
        <v>2192</v>
      </c>
      <c r="B2192" s="15">
        <f t="shared" si="354"/>
        <v>2148</v>
      </c>
      <c r="C2192" s="18" t="s">
        <v>3772</v>
      </c>
      <c r="D2192" s="23" t="s">
        <v>5276</v>
      </c>
      <c r="E2192" s="23" t="s">
        <v>5281</v>
      </c>
      <c r="F2192" s="23" t="s">
        <v>5281</v>
      </c>
      <c r="G2192" s="99">
        <v>0</v>
      </c>
      <c r="H2192" s="99">
        <v>0</v>
      </c>
      <c r="I2192" s="92" t="s">
        <v>3</v>
      </c>
      <c r="J2192" s="46" t="s">
        <v>1276</v>
      </c>
      <c r="K2192" s="48" t="s">
        <v>3528</v>
      </c>
      <c r="L2192" s="22" t="s">
        <v>4263</v>
      </c>
      <c r="M2192" s="22" t="s">
        <v>4318</v>
      </c>
      <c r="N2192" s="22"/>
      <c r="O2192" s="22"/>
      <c r="P2192" s="254" t="s">
        <v>5276</v>
      </c>
      <c r="Q2192" s="191"/>
      <c r="R2192" s="1"/>
      <c r="S2192" s="1" t="str">
        <f t="shared" si="359"/>
        <v/>
      </c>
      <c r="T2192" s="1" t="str">
        <f>IF(ISNA(VLOOKUP(P2192,'NEW XEQM.c'!D:D,1,0)),"--",VLOOKUP(P2192,'NEW XEQM.c'!D:G,3,0))</f>
        <v>JG1752</v>
      </c>
      <c r="U2192" s="1" t="s">
        <v>2075</v>
      </c>
      <c r="W2192" t="e">
        <f t="shared" si="355"/>
        <v>#VALUE!</v>
      </c>
    </row>
    <row r="2193" spans="1:23">
      <c r="A2193" s="16">
        <f t="shared" si="358"/>
        <v>2193</v>
      </c>
      <c r="B2193" s="15">
        <f t="shared" si="354"/>
        <v>2149</v>
      </c>
      <c r="C2193" s="18" t="s">
        <v>3772</v>
      </c>
      <c r="D2193" s="23" t="s">
        <v>5279</v>
      </c>
      <c r="E2193" s="23" t="s">
        <v>5282</v>
      </c>
      <c r="F2193" s="23" t="s">
        <v>5282</v>
      </c>
      <c r="G2193" s="99">
        <v>0</v>
      </c>
      <c r="H2193" s="99">
        <v>0</v>
      </c>
      <c r="I2193" s="92" t="s">
        <v>3</v>
      </c>
      <c r="J2193" s="46" t="s">
        <v>1276</v>
      </c>
      <c r="K2193" s="48" t="s">
        <v>3528</v>
      </c>
      <c r="L2193" s="22" t="s">
        <v>4263</v>
      </c>
      <c r="M2193" s="22" t="s">
        <v>4318</v>
      </c>
      <c r="N2193" s="22"/>
      <c r="O2193" s="22"/>
      <c r="P2193" s="254" t="s">
        <v>5279</v>
      </c>
      <c r="Q2193" s="191"/>
      <c r="R2193" s="1"/>
      <c r="S2193" s="1" t="str">
        <f t="shared" si="359"/>
        <v/>
      </c>
      <c r="T2193" s="1" t="str">
        <f>IF(ISNA(VLOOKUP(P2193,'NEW XEQM.c'!D:D,1,0)),"--",VLOOKUP(P2193,'NEW XEQM.c'!D:G,3,0))</f>
        <v>JG1873</v>
      </c>
      <c r="U2193" s="1" t="s">
        <v>2075</v>
      </c>
      <c r="W2193" t="e">
        <f t="shared" si="355"/>
        <v>#VALUE!</v>
      </c>
    </row>
    <row r="2194" spans="1:23">
      <c r="A2194" s="16">
        <f t="shared" si="358"/>
        <v>2194</v>
      </c>
      <c r="B2194" s="15">
        <f t="shared" si="354"/>
        <v>2150</v>
      </c>
      <c r="C2194" s="18" t="s">
        <v>3772</v>
      </c>
      <c r="D2194" s="23" t="s">
        <v>5277</v>
      </c>
      <c r="E2194" s="23" t="s">
        <v>5283</v>
      </c>
      <c r="F2194" s="23" t="s">
        <v>5283</v>
      </c>
      <c r="G2194" s="99">
        <v>0</v>
      </c>
      <c r="H2194" s="99">
        <v>0</v>
      </c>
      <c r="I2194" s="92" t="s">
        <v>3</v>
      </c>
      <c r="J2194" s="46" t="s">
        <v>1276</v>
      </c>
      <c r="K2194" s="48" t="s">
        <v>3528</v>
      </c>
      <c r="L2194" s="22" t="s">
        <v>4263</v>
      </c>
      <c r="M2194" s="22" t="s">
        <v>4318</v>
      </c>
      <c r="N2194" s="22"/>
      <c r="O2194" s="22"/>
      <c r="P2194" s="254" t="s">
        <v>5277</v>
      </c>
      <c r="Q2194" s="191"/>
      <c r="R2194" s="1"/>
      <c r="S2194" s="1" t="str">
        <f t="shared" si="359"/>
        <v/>
      </c>
      <c r="T2194" s="1" t="str">
        <f>IF(ISNA(VLOOKUP(P2194,'NEW XEQM.c'!D:D,1,0)),"--",VLOOKUP(P2194,'NEW XEQM.c'!D:G,3,0))</f>
        <v>JG1949</v>
      </c>
      <c r="U2194" s="1" t="s">
        <v>2075</v>
      </c>
      <c r="W2194" t="e">
        <f t="shared" si="355"/>
        <v>#VALUE!</v>
      </c>
    </row>
    <row r="2195" spans="1:23">
      <c r="A2195" s="16">
        <f t="shared" si="358"/>
        <v>2195</v>
      </c>
      <c r="B2195" s="15">
        <f t="shared" si="354"/>
        <v>2151</v>
      </c>
      <c r="C2195" s="18" t="s">
        <v>3514</v>
      </c>
      <c r="D2195" s="23" t="s">
        <v>7</v>
      </c>
      <c r="E2195" s="23" t="s">
        <v>5404</v>
      </c>
      <c r="F2195" s="23" t="s">
        <v>5404</v>
      </c>
      <c r="G2195" s="99">
        <v>0</v>
      </c>
      <c r="H2195" s="99">
        <v>0</v>
      </c>
      <c r="I2195" s="130" t="s">
        <v>15</v>
      </c>
      <c r="J2195" s="23" t="s">
        <v>1276</v>
      </c>
      <c r="K2195" s="24" t="s">
        <v>3528</v>
      </c>
      <c r="L2195" s="22" t="s">
        <v>4263</v>
      </c>
      <c r="M2195" s="22" t="s">
        <v>4320</v>
      </c>
      <c r="N2195" s="22" t="s">
        <v>2484</v>
      </c>
      <c r="O2195" s="22"/>
      <c r="P2195" s="254" t="s">
        <v>5296</v>
      </c>
      <c r="Q2195" s="191"/>
      <c r="R2195" s="1"/>
      <c r="S2195" s="1" t="str">
        <f t="shared" si="359"/>
        <v/>
      </c>
      <c r="T2195" s="1" t="str">
        <f>IF(ISNA(VLOOKUP(P2195,'NEW XEQM.c'!D:D,1,0)),"--",VLOOKUP(P2195,'NEW XEQM.c'!D:G,3,0))</f>
        <v>IPSEP</v>
      </c>
      <c r="U2195" s="1" t="s">
        <v>2075</v>
      </c>
      <c r="W2195" t="e">
        <f t="shared" si="355"/>
        <v>#VALUE!</v>
      </c>
    </row>
    <row r="2196" spans="1:23">
      <c r="A2196" s="16">
        <f t="shared" ref="A2196" si="360">IF(B2196=INT(B2196),ROW(),"")</f>
        <v>2196</v>
      </c>
      <c r="B2196" s="15">
        <f t="shared" si="354"/>
        <v>2152</v>
      </c>
      <c r="C2196" s="18" t="s">
        <v>3514</v>
      </c>
      <c r="D2196" s="23" t="s">
        <v>7</v>
      </c>
      <c r="E2196" s="23" t="s">
        <v>5387</v>
      </c>
      <c r="F2196" s="23" t="s">
        <v>5387</v>
      </c>
      <c r="G2196" s="99">
        <v>0</v>
      </c>
      <c r="H2196" s="99">
        <v>0</v>
      </c>
      <c r="I2196" s="130" t="s">
        <v>15</v>
      </c>
      <c r="J2196" s="23" t="s">
        <v>1276</v>
      </c>
      <c r="K2196" s="24" t="s">
        <v>3528</v>
      </c>
      <c r="L2196" s="22" t="s">
        <v>4263</v>
      </c>
      <c r="M2196" s="22" t="s">
        <v>4320</v>
      </c>
      <c r="N2196" s="22" t="s">
        <v>2484</v>
      </c>
      <c r="O2196" s="22"/>
      <c r="P2196" s="254" t="s">
        <v>5389</v>
      </c>
      <c r="Q2196" s="191"/>
      <c r="R2196" s="1"/>
      <c r="S2196" s="1" t="str">
        <f t="shared" ref="S2196" si="361">IF(E2196=F2196,"","NOT EQUAL")</f>
        <v/>
      </c>
      <c r="T2196" s="1" t="str">
        <f>IF(ISNA(VLOOKUP(P2196,'NEW XEQM.c'!D:D,1,0)),"--",VLOOKUP(P2196,'NEW XEQM.c'!D:G,3,0))</f>
        <v>--</v>
      </c>
      <c r="U2196" s="1" t="s">
        <v>2075</v>
      </c>
      <c r="W2196" t="e">
        <f t="shared" si="355"/>
        <v>#VALUE!</v>
      </c>
    </row>
    <row r="2197" spans="1:23">
      <c r="A2197" s="16">
        <f t="shared" si="358"/>
        <v>2197</v>
      </c>
      <c r="B2197" s="15">
        <f t="shared" si="354"/>
        <v>2153</v>
      </c>
      <c r="C2197" s="18" t="s">
        <v>3514</v>
      </c>
      <c r="D2197" s="23" t="s">
        <v>7</v>
      </c>
      <c r="E2197" s="23" t="s">
        <v>5405</v>
      </c>
      <c r="F2197" s="23" t="s">
        <v>5405</v>
      </c>
      <c r="G2197" s="99">
        <v>0</v>
      </c>
      <c r="H2197" s="99">
        <v>0</v>
      </c>
      <c r="I2197" s="130" t="s">
        <v>15</v>
      </c>
      <c r="J2197" s="23" t="s">
        <v>1276</v>
      </c>
      <c r="K2197" s="24" t="s">
        <v>3528</v>
      </c>
      <c r="L2197" s="22" t="s">
        <v>4263</v>
      </c>
      <c r="M2197" s="22" t="s">
        <v>4320</v>
      </c>
      <c r="N2197" s="22" t="s">
        <v>2484</v>
      </c>
      <c r="O2197" s="22"/>
      <c r="P2197" s="254" t="s">
        <v>5297</v>
      </c>
      <c r="Q2197" s="191"/>
      <c r="R2197" s="1"/>
      <c r="S2197" s="1" t="str">
        <f t="shared" si="359"/>
        <v/>
      </c>
      <c r="T2197" s="1" t="str">
        <f>IF(ISNA(VLOOKUP(P2197,'NEW XEQM.c'!D:D,1,0)),"--",VLOOKUP(P2197,'NEW XEQM.c'!D:G,3,0))</f>
        <v>FPSEP</v>
      </c>
      <c r="U2197" s="1" t="s">
        <v>2075</v>
      </c>
      <c r="W2197" t="e">
        <f t="shared" si="355"/>
        <v>#VALUE!</v>
      </c>
    </row>
    <row r="2198" spans="1:23">
      <c r="A2198" s="16">
        <f t="shared" si="358"/>
        <v>2198</v>
      </c>
      <c r="B2198" s="15">
        <f t="shared" si="354"/>
        <v>2154</v>
      </c>
      <c r="C2198" s="18" t="s">
        <v>3514</v>
      </c>
      <c r="D2198" s="23" t="s">
        <v>7</v>
      </c>
      <c r="E2198" s="23" t="s">
        <v>5322</v>
      </c>
      <c r="F2198" s="23" t="s">
        <v>5322</v>
      </c>
      <c r="G2198" s="99">
        <v>0</v>
      </c>
      <c r="H2198" s="99">
        <v>0</v>
      </c>
      <c r="I2198" s="92" t="s">
        <v>3</v>
      </c>
      <c r="J2198" s="46" t="s">
        <v>1276</v>
      </c>
      <c r="K2198" s="48" t="s">
        <v>3528</v>
      </c>
      <c r="L2198" s="22" t="s">
        <v>4263</v>
      </c>
      <c r="M2198" s="22" t="s">
        <v>4318</v>
      </c>
      <c r="N2198" s="22"/>
      <c r="O2198" s="22"/>
      <c r="P2198" s="254" t="s">
        <v>5298</v>
      </c>
      <c r="Q2198" s="191"/>
      <c r="R2198" s="1"/>
      <c r="S2198" s="1" t="str">
        <f t="shared" si="359"/>
        <v/>
      </c>
      <c r="T2198" s="1" t="str">
        <f>IF(ISNA(VLOOKUP(P2198,'NEW XEQM.c'!D:D,1,0)),"--",VLOOKUP(P2198,'NEW XEQM.c'!D:G,3,0))</f>
        <v>set&gt;TXT</v>
      </c>
      <c r="U2198" s="1" t="s">
        <v>2075</v>
      </c>
      <c r="W2198" t="e">
        <f t="shared" si="355"/>
        <v>#VALUE!</v>
      </c>
    </row>
    <row r="2199" spans="1:23">
      <c r="A2199" s="16">
        <f t="shared" si="358"/>
        <v>2199</v>
      </c>
      <c r="B2199" s="15">
        <f t="shared" si="354"/>
        <v>2155</v>
      </c>
      <c r="C2199" s="18" t="s">
        <v>5301</v>
      </c>
      <c r="D2199" s="18" t="s">
        <v>11</v>
      </c>
      <c r="E2199" s="23" t="s">
        <v>5319</v>
      </c>
      <c r="F2199" s="23" t="s">
        <v>5319</v>
      </c>
      <c r="G2199" s="102">
        <v>2</v>
      </c>
      <c r="H2199" s="102">
        <v>9</v>
      </c>
      <c r="I2199" s="92" t="s">
        <v>3</v>
      </c>
      <c r="J2199" s="23" t="s">
        <v>1275</v>
      </c>
      <c r="K2199" s="24" t="s">
        <v>3632</v>
      </c>
      <c r="L2199" s="22" t="s">
        <v>4263</v>
      </c>
      <c r="M2199" s="22" t="s">
        <v>4319</v>
      </c>
      <c r="N2199" s="22" t="s">
        <v>2075</v>
      </c>
      <c r="O2199" s="22"/>
      <c r="P2199" s="246" t="s">
        <v>5302</v>
      </c>
      <c r="Q2199" s="191"/>
      <c r="R2199" s="1"/>
      <c r="S2199" s="1" t="str">
        <f t="shared" si="359"/>
        <v/>
      </c>
      <c r="T2199" s="1" t="str">
        <f>IF(ISNA(VLOOKUP(P2199,'NEW XEQM.c'!D:D,1,0)),"--",VLOOKUP(P2199,'NEW XEQM.c'!D:G,3,0))</f>
        <v>IPGRP</v>
      </c>
      <c r="U2199" s="1" t="s">
        <v>2075</v>
      </c>
      <c r="W2199" t="e">
        <f t="shared" si="355"/>
        <v>#VALUE!</v>
      </c>
    </row>
    <row r="2200" spans="1:23">
      <c r="A2200" s="16">
        <f t="shared" si="358"/>
        <v>2200</v>
      </c>
      <c r="B2200" s="15">
        <f t="shared" si="354"/>
        <v>2156</v>
      </c>
      <c r="C2200" s="18" t="s">
        <v>5317</v>
      </c>
      <c r="D2200" s="18" t="s">
        <v>11</v>
      </c>
      <c r="E2200" s="23" t="s">
        <v>5321</v>
      </c>
      <c r="F2200" s="23" t="s">
        <v>5321</v>
      </c>
      <c r="G2200" s="99">
        <v>0</v>
      </c>
      <c r="H2200" s="99">
        <v>9</v>
      </c>
      <c r="I2200" s="92" t="s">
        <v>3</v>
      </c>
      <c r="J2200" s="23" t="s">
        <v>1275</v>
      </c>
      <c r="K2200" s="24" t="s">
        <v>3632</v>
      </c>
      <c r="L2200" s="22" t="s">
        <v>4263</v>
      </c>
      <c r="M2200" s="22" t="s">
        <v>4319</v>
      </c>
      <c r="N2200" s="22" t="s">
        <v>2075</v>
      </c>
      <c r="O2200" s="22"/>
      <c r="P2200" s="246" t="s">
        <v>5318</v>
      </c>
      <c r="Q2200" s="191"/>
      <c r="R2200" s="1"/>
      <c r="S2200" s="1" t="str">
        <f t="shared" si="359"/>
        <v/>
      </c>
      <c r="T2200" s="1" t="str">
        <f>IF(ISNA(VLOOKUP(P2200,'NEW XEQM.c'!D:D,1,0)),"--",VLOOKUP(P2200,'NEW XEQM.c'!D:G,3,0))</f>
        <v>IPGRP1X</v>
      </c>
      <c r="U2200" s="1" t="s">
        <v>2075</v>
      </c>
      <c r="W2200" t="e">
        <f t="shared" si="355"/>
        <v>#VALUE!</v>
      </c>
    </row>
    <row r="2201" spans="1:23">
      <c r="A2201" s="16">
        <f t="shared" si="358"/>
        <v>2201</v>
      </c>
      <c r="B2201" s="15">
        <f t="shared" si="354"/>
        <v>2157</v>
      </c>
      <c r="C2201" s="18" t="s">
        <v>5299</v>
      </c>
      <c r="D2201" s="18" t="s">
        <v>11</v>
      </c>
      <c r="E2201" s="23" t="s">
        <v>5320</v>
      </c>
      <c r="F2201" s="23" t="s">
        <v>5320</v>
      </c>
      <c r="G2201" s="99">
        <v>0</v>
      </c>
      <c r="H2201" s="99">
        <v>9</v>
      </c>
      <c r="I2201" s="92" t="s">
        <v>3</v>
      </c>
      <c r="J2201" s="23" t="s">
        <v>1275</v>
      </c>
      <c r="K2201" s="24" t="s">
        <v>3632</v>
      </c>
      <c r="L2201" s="22" t="s">
        <v>4263</v>
      </c>
      <c r="M2201" s="22" t="s">
        <v>4319</v>
      </c>
      <c r="N2201" s="22" t="s">
        <v>2075</v>
      </c>
      <c r="O2201" s="22"/>
      <c r="P2201" s="246" t="s">
        <v>5303</v>
      </c>
      <c r="Q2201" s="191"/>
      <c r="R2201" s="1"/>
      <c r="S2201" s="1" t="str">
        <f t="shared" si="359"/>
        <v/>
      </c>
      <c r="T2201" s="1" t="str">
        <f>IF(ISNA(VLOOKUP(P2201,'NEW XEQM.c'!D:D,1,0)),"--",VLOOKUP(P2201,'NEW XEQM.c'!D:G,3,0))</f>
        <v>IPGRP1</v>
      </c>
      <c r="U2201" s="1" t="s">
        <v>2075</v>
      </c>
      <c r="W2201" t="e">
        <f t="shared" si="355"/>
        <v>#VALUE!</v>
      </c>
    </row>
    <row r="2202" spans="1:23">
      <c r="A2202" s="16">
        <f t="shared" si="358"/>
        <v>2202</v>
      </c>
      <c r="B2202" s="15">
        <f t="shared" si="354"/>
        <v>2158</v>
      </c>
      <c r="C2202" s="18" t="s">
        <v>5300</v>
      </c>
      <c r="D2202" s="18" t="s">
        <v>11</v>
      </c>
      <c r="E2202" s="23" t="s">
        <v>5316</v>
      </c>
      <c r="F2202" s="23" t="s">
        <v>5316</v>
      </c>
      <c r="G2202" s="102">
        <v>2</v>
      </c>
      <c r="H2202" s="102">
        <v>9</v>
      </c>
      <c r="I2202" s="92" t="s">
        <v>3</v>
      </c>
      <c r="J2202" s="23" t="s">
        <v>1275</v>
      </c>
      <c r="K2202" s="24" t="s">
        <v>3632</v>
      </c>
      <c r="L2202" s="22" t="s">
        <v>4263</v>
      </c>
      <c r="M2202" s="22" t="s">
        <v>4319</v>
      </c>
      <c r="N2202" s="22" t="s">
        <v>2075</v>
      </c>
      <c r="O2202" s="22"/>
      <c r="P2202" s="246" t="s">
        <v>5304</v>
      </c>
      <c r="Q2202" s="191"/>
      <c r="R2202" s="1"/>
      <c r="S2202" s="1" t="str">
        <f t="shared" si="359"/>
        <v/>
      </c>
      <c r="T2202" s="1" t="str">
        <f>IF(ISNA(VLOOKUP(P2202,'NEW XEQM.c'!D:D,1,0)),"--",VLOOKUP(P2202,'NEW XEQM.c'!D:G,3,0))</f>
        <v>FPGRP</v>
      </c>
      <c r="U2202" s="1" t="s">
        <v>2075</v>
      </c>
      <c r="W2202" t="e">
        <f t="shared" si="355"/>
        <v>#VALUE!</v>
      </c>
    </row>
    <row r="2203" spans="1:23">
      <c r="A2203" s="16">
        <f t="shared" si="358"/>
        <v>2203</v>
      </c>
      <c r="B2203" s="15">
        <f t="shared" si="354"/>
        <v>2159</v>
      </c>
      <c r="C2203" s="18" t="s">
        <v>5315</v>
      </c>
      <c r="D2203" s="23" t="s">
        <v>5296</v>
      </c>
      <c r="E2203" s="23" t="s">
        <v>5404</v>
      </c>
      <c r="F2203" s="23" t="s">
        <v>5404</v>
      </c>
      <c r="G2203" s="99">
        <v>0</v>
      </c>
      <c r="H2203" s="99">
        <v>0</v>
      </c>
      <c r="I2203" s="130" t="s">
        <v>1</v>
      </c>
      <c r="J2203" s="23" t="s">
        <v>1276</v>
      </c>
      <c r="K2203" s="24" t="s">
        <v>3528</v>
      </c>
      <c r="L2203" s="22" t="s">
        <v>4263</v>
      </c>
      <c r="M2203" s="22" t="s">
        <v>4320</v>
      </c>
      <c r="N2203" s="22" t="s">
        <v>2484</v>
      </c>
      <c r="O2203" s="22"/>
      <c r="P2203" s="254" t="s">
        <v>5305</v>
      </c>
      <c r="Q2203" s="191"/>
      <c r="R2203" s="1"/>
      <c r="S2203" s="1" t="str">
        <f t="shared" si="359"/>
        <v/>
      </c>
      <c r="T2203" s="1" t="str">
        <f>IF(ISNA(VLOOKUP(P2203,'NEW XEQM.c'!D:D,1,0)),"--",VLOOKUP(P2203,'NEW XEQM.c'!D:G,3,0))</f>
        <v>IPSEP</v>
      </c>
      <c r="U2203" s="1" t="s">
        <v>2075</v>
      </c>
      <c r="W2203" t="e">
        <f t="shared" si="355"/>
        <v>#VALUE!</v>
      </c>
    </row>
    <row r="2204" spans="1:23">
      <c r="A2204" s="16">
        <f t="shared" ref="A2204" si="362">IF(B2204=INT(B2204),ROW(),"")</f>
        <v>2204</v>
      </c>
      <c r="B2204" s="15">
        <f t="shared" si="354"/>
        <v>2160</v>
      </c>
      <c r="C2204" s="18" t="s">
        <v>5390</v>
      </c>
      <c r="D2204" s="23" t="s">
        <v>5389</v>
      </c>
      <c r="E2204" s="23" t="s">
        <v>5387</v>
      </c>
      <c r="F2204" s="23" t="s">
        <v>5387</v>
      </c>
      <c r="G2204" s="99">
        <v>0</v>
      </c>
      <c r="H2204" s="99">
        <v>0</v>
      </c>
      <c r="I2204" s="130" t="s">
        <v>1</v>
      </c>
      <c r="J2204" s="23" t="s">
        <v>1276</v>
      </c>
      <c r="K2204" s="24" t="s">
        <v>3528</v>
      </c>
      <c r="L2204" s="22" t="s">
        <v>4263</v>
      </c>
      <c r="M2204" s="22" t="s">
        <v>4320</v>
      </c>
      <c r="N2204" s="22" t="s">
        <v>2484</v>
      </c>
      <c r="O2204" s="22"/>
      <c r="P2204" s="254" t="s">
        <v>5388</v>
      </c>
      <c r="Q2204" s="191"/>
      <c r="R2204" s="1"/>
      <c r="S2204" s="1" t="str">
        <f t="shared" ref="S2204" si="363">IF(E2204=F2204,"","NOT EQUAL")</f>
        <v/>
      </c>
      <c r="T2204" s="1" t="str">
        <f>IF(ISNA(VLOOKUP(P2204,'NEW XEQM.c'!D:D,1,0)),"--",VLOOKUP(P2204,'NEW XEQM.c'!D:G,3,0))</f>
        <v>--</v>
      </c>
      <c r="U2204" s="1" t="s">
        <v>2075</v>
      </c>
      <c r="W2204" t="e">
        <f t="shared" si="355"/>
        <v>#VALUE!</v>
      </c>
    </row>
    <row r="2205" spans="1:23">
      <c r="A2205" s="16">
        <f t="shared" si="358"/>
        <v>2205</v>
      </c>
      <c r="B2205" s="15">
        <f t="shared" si="354"/>
        <v>2161</v>
      </c>
      <c r="C2205" s="18" t="s">
        <v>5314</v>
      </c>
      <c r="D2205" s="23" t="s">
        <v>5297</v>
      </c>
      <c r="E2205" s="23" t="s">
        <v>5405</v>
      </c>
      <c r="F2205" s="23" t="s">
        <v>5405</v>
      </c>
      <c r="G2205" s="99">
        <v>0</v>
      </c>
      <c r="H2205" s="99">
        <v>0</v>
      </c>
      <c r="I2205" s="130" t="s">
        <v>1</v>
      </c>
      <c r="J2205" s="23" t="s">
        <v>1276</v>
      </c>
      <c r="K2205" s="24" t="s">
        <v>3528</v>
      </c>
      <c r="L2205" s="22" t="s">
        <v>4263</v>
      </c>
      <c r="M2205" s="22" t="s">
        <v>4320</v>
      </c>
      <c r="N2205" s="22" t="s">
        <v>2484</v>
      </c>
      <c r="O2205" s="22"/>
      <c r="P2205" s="254" t="s">
        <v>5306</v>
      </c>
      <c r="Q2205" s="191"/>
      <c r="R2205" s="1"/>
      <c r="S2205" s="1" t="str">
        <f t="shared" si="359"/>
        <v/>
      </c>
      <c r="T2205" s="1" t="str">
        <f>IF(ISNA(VLOOKUP(P2205,'NEW XEQM.c'!D:D,1,0)),"--",VLOOKUP(P2205,'NEW XEQM.c'!D:G,3,0))</f>
        <v>FPSEP</v>
      </c>
      <c r="U2205" s="1" t="s">
        <v>2075</v>
      </c>
      <c r="W2205" t="e">
        <f t="shared" si="355"/>
        <v>#VALUE!</v>
      </c>
    </row>
    <row r="2206" spans="1:23">
      <c r="A2206" s="16">
        <f t="shared" ref="A2206:A2207" si="364">IF(B2206=INT(B2206),ROW(),"")</f>
        <v>2206</v>
      </c>
      <c r="B2206" s="15">
        <f t="shared" ref="B2206:B2207" si="365">IF(AND(MID(C2206,2,1)&lt;&gt;"/",MID(C2206,1,1)="/"),INT(B2205)+1,B2205+0.01)</f>
        <v>2162</v>
      </c>
      <c r="C2206" s="18" t="s">
        <v>6087</v>
      </c>
      <c r="D2206" s="23" t="s">
        <v>5988</v>
      </c>
      <c r="E2206" s="23" t="s">
        <v>5984</v>
      </c>
      <c r="F2206" s="23" t="s">
        <v>5984</v>
      </c>
      <c r="G2206" s="99">
        <v>0</v>
      </c>
      <c r="H2206" s="99">
        <v>0</v>
      </c>
      <c r="I2206" s="92" t="s">
        <v>3</v>
      </c>
      <c r="J2206" s="23" t="s">
        <v>1276</v>
      </c>
      <c r="K2206" s="24" t="s">
        <v>3528</v>
      </c>
      <c r="L2206" s="22" t="s">
        <v>4263</v>
      </c>
      <c r="M2206" s="22" t="s">
        <v>4320</v>
      </c>
      <c r="N2206" s="22" t="s">
        <v>2075</v>
      </c>
      <c r="O2206" s="22"/>
      <c r="P2206" s="246" t="s">
        <v>5986</v>
      </c>
      <c r="Q2206" s="191"/>
      <c r="R2206" s="1"/>
      <c r="S2206" s="1" t="str">
        <f t="shared" ref="S2206:S2207" si="366">IF(E2206=F2206,"","NOT EQUAL")</f>
        <v/>
      </c>
      <c r="T2206" s="1" t="str">
        <f>IF(ISNA(VLOOKUP(P2206,'NEW XEQM.c'!D:D,1,0)),"--",VLOOKUP(P2206,'NEW XEQM.c'!D:G,3,0))</f>
        <v>--</v>
      </c>
      <c r="U2206" s="1" t="s">
        <v>2075</v>
      </c>
      <c r="W2206" t="e">
        <f t="shared" ref="W2206:W2207" si="367">SUBSTITUTE(IF(AND(T2206="--",FIND("STD",E2206),FIND("fn",C2206)&gt;0,FIND("ITM_",P2206),I2206="CAT_FNCT"),E2206,""),"""","")</f>
        <v>#VALUE!</v>
      </c>
    </row>
    <row r="2207" spans="1:23">
      <c r="A2207" s="16">
        <f t="shared" si="364"/>
        <v>2207</v>
      </c>
      <c r="B2207" s="15">
        <f t="shared" si="365"/>
        <v>2163</v>
      </c>
      <c r="C2207" s="18" t="s">
        <v>6087</v>
      </c>
      <c r="D2207" s="23" t="s">
        <v>5989</v>
      </c>
      <c r="E2207" s="23" t="s">
        <v>5985</v>
      </c>
      <c r="F2207" s="23" t="s">
        <v>5985</v>
      </c>
      <c r="G2207" s="99">
        <v>0</v>
      </c>
      <c r="H2207" s="99">
        <v>0</v>
      </c>
      <c r="I2207" s="92" t="s">
        <v>3</v>
      </c>
      <c r="J2207" s="23" t="s">
        <v>1276</v>
      </c>
      <c r="K2207" s="24" t="s">
        <v>3528</v>
      </c>
      <c r="L2207" s="22" t="s">
        <v>4263</v>
      </c>
      <c r="M2207" s="22" t="s">
        <v>4320</v>
      </c>
      <c r="N2207" s="22" t="s">
        <v>2075</v>
      </c>
      <c r="O2207" s="22"/>
      <c r="P2207" s="246" t="s">
        <v>5987</v>
      </c>
      <c r="Q2207" s="191"/>
      <c r="R2207" s="1"/>
      <c r="S2207" s="1" t="str">
        <f t="shared" si="366"/>
        <v/>
      </c>
      <c r="T2207" s="1" t="str">
        <f>IF(ISNA(VLOOKUP(P2207,'NEW XEQM.c'!D:D,1,0)),"--",VLOOKUP(P2207,'NEW XEQM.c'!D:G,3,0))</f>
        <v>--</v>
      </c>
      <c r="U2207" s="1" t="s">
        <v>2075</v>
      </c>
      <c r="W2207" t="e">
        <f t="shared" si="367"/>
        <v>#VALUE!</v>
      </c>
    </row>
    <row r="2208" spans="1:23">
      <c r="A2208" s="16">
        <f t="shared" ref="A2208" si="368">IF(B2208=INT(B2208),ROW(),"")</f>
        <v>2208</v>
      </c>
      <c r="B2208" s="15">
        <f t="shared" ref="B2208" si="369">IF(AND(MID(C2208,2,1)&lt;&gt;"/",MID(C2208,1,1)="/"),INT(B2207)+1,B2207+0.01)</f>
        <v>2164</v>
      </c>
      <c r="C2208" s="18" t="s">
        <v>6087</v>
      </c>
      <c r="D2208" s="23" t="s">
        <v>6114</v>
      </c>
      <c r="E2208" s="23" t="s">
        <v>6115</v>
      </c>
      <c r="F2208" s="23" t="s">
        <v>6115</v>
      </c>
      <c r="G2208" s="99">
        <v>0</v>
      </c>
      <c r="H2208" s="99">
        <v>0</v>
      </c>
      <c r="I2208" s="92" t="s">
        <v>3</v>
      </c>
      <c r="J2208" s="23" t="s">
        <v>1276</v>
      </c>
      <c r="K2208" s="24" t="s">
        <v>3528</v>
      </c>
      <c r="L2208" s="22" t="s">
        <v>4263</v>
      </c>
      <c r="M2208" s="22" t="s">
        <v>4320</v>
      </c>
      <c r="N2208" s="22" t="s">
        <v>2075</v>
      </c>
      <c r="O2208" s="22"/>
      <c r="P2208" s="246" t="s">
        <v>6116</v>
      </c>
      <c r="Q2208" s="191"/>
      <c r="R2208" s="1"/>
      <c r="S2208" s="1" t="str">
        <f t="shared" ref="S2208" si="370">IF(E2208=F2208,"","NOT EQUAL")</f>
        <v/>
      </c>
      <c r="T2208" s="1" t="str">
        <f>IF(ISNA(VLOOKUP(P2208,'NEW XEQM.c'!D:D,1,0)),"--",VLOOKUP(P2208,'NEW XEQM.c'!D:G,3,0))</f>
        <v>--</v>
      </c>
      <c r="U2208" s="1" t="s">
        <v>2075</v>
      </c>
      <c r="W2208" t="e">
        <f t="shared" ref="W2208" si="371">SUBSTITUTE(IF(AND(T2208="--",FIND("STD",E2208),FIND("fn",C2208)&gt;0,FIND("ITM_",P2208),I2208="CAT_FNCT"),E2208,""),"""","")</f>
        <v>#VALUE!</v>
      </c>
    </row>
    <row r="2209" spans="1:23">
      <c r="A2209" s="16">
        <f t="shared" ref="A2209:A2237" si="372">IF(B2209=INT(B2209),ROW(),"")</f>
        <v>2209</v>
      </c>
      <c r="B2209" s="15">
        <f t="shared" ref="B2209:B2237" si="373">IF(AND(MID(C2209,2,1)&lt;&gt;"/",MID(C2209,1,1)="/"),INT(B2208)+1,B2208+0.01)</f>
        <v>2165</v>
      </c>
      <c r="C2209" s="45" t="s">
        <v>3515</v>
      </c>
      <c r="D2209" s="45" t="s">
        <v>5442</v>
      </c>
      <c r="E2209" s="46" t="s">
        <v>5409</v>
      </c>
      <c r="F2209" s="46" t="s">
        <v>5410</v>
      </c>
      <c r="G2209" s="47">
        <v>0</v>
      </c>
      <c r="H2209" s="47">
        <v>0</v>
      </c>
      <c r="I2209" s="196" t="s">
        <v>1</v>
      </c>
      <c r="J2209" s="46" t="s">
        <v>1276</v>
      </c>
      <c r="K2209" s="48" t="s">
        <v>3528</v>
      </c>
      <c r="L2209" s="49" t="s">
        <v>4263</v>
      </c>
      <c r="M2209" s="49" t="s">
        <v>4320</v>
      </c>
      <c r="N2209" s="22" t="s">
        <v>2484</v>
      </c>
      <c r="O2209" s="49"/>
      <c r="P2209" s="247" t="s">
        <v>5442</v>
      </c>
      <c r="Q2209" s="191"/>
      <c r="R2209" s="1"/>
      <c r="S2209" s="1" t="str">
        <f t="shared" si="359"/>
        <v>NOT EQUAL</v>
      </c>
      <c r="T2209" s="1" t="str">
        <f>IF(ISNA(VLOOKUP(P2209,'NEW XEQM.c'!D:D,1,0)),"--",VLOOKUP(P2209,'NEW XEQM.c'!D:G,3,0))</f>
        <v>--</v>
      </c>
      <c r="U2209" s="1" t="s">
        <v>2451</v>
      </c>
      <c r="W2209" t="e">
        <f t="shared" si="355"/>
        <v>#VALUE!</v>
      </c>
    </row>
    <row r="2210" spans="1:23">
      <c r="A2210" s="16">
        <f t="shared" si="372"/>
        <v>2210</v>
      </c>
      <c r="B2210" s="15">
        <f t="shared" si="373"/>
        <v>2166</v>
      </c>
      <c r="C2210" s="45" t="s">
        <v>3515</v>
      </c>
      <c r="D2210" s="45" t="s">
        <v>5443</v>
      </c>
      <c r="E2210" s="46" t="s">
        <v>5444</v>
      </c>
      <c r="F2210" s="46" t="s">
        <v>5444</v>
      </c>
      <c r="G2210" s="47">
        <v>0</v>
      </c>
      <c r="H2210" s="47">
        <v>0</v>
      </c>
      <c r="I2210" s="196" t="s">
        <v>1</v>
      </c>
      <c r="J2210" s="46" t="s">
        <v>1276</v>
      </c>
      <c r="K2210" s="48" t="s">
        <v>3528</v>
      </c>
      <c r="L2210" s="49" t="s">
        <v>4263</v>
      </c>
      <c r="M2210" s="49" t="s">
        <v>4320</v>
      </c>
      <c r="N2210" s="22" t="s">
        <v>2484</v>
      </c>
      <c r="O2210" s="49"/>
      <c r="P2210" s="247" t="s">
        <v>5443</v>
      </c>
      <c r="Q2210" s="191"/>
      <c r="R2210" s="1"/>
      <c r="S2210" s="1" t="str">
        <f t="shared" si="359"/>
        <v/>
      </c>
      <c r="T2210" s="1" t="str">
        <f>IF(ISNA(VLOOKUP(P2210,'NEW XEQM.c'!D:D,1,0)),"--",VLOOKUP(P2210,'NEW XEQM.c'!D:G,3,0))</f>
        <v>--</v>
      </c>
      <c r="U2210" s="1" t="s">
        <v>2451</v>
      </c>
      <c r="W2210" t="e">
        <f t="shared" si="355"/>
        <v>#VALUE!</v>
      </c>
    </row>
    <row r="2211" spans="1:23">
      <c r="A2211" s="16">
        <f t="shared" si="372"/>
        <v>2211</v>
      </c>
      <c r="B2211" s="15">
        <f t="shared" si="373"/>
        <v>2167</v>
      </c>
      <c r="C2211" t="s">
        <v>5843</v>
      </c>
      <c r="D2211" t="s">
        <v>24</v>
      </c>
      <c r="E2211" s="305" t="str">
        <f t="shared" ref="E2211:E2234" si="374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5844</v>
      </c>
      <c r="G2211" s="44">
        <v>0</v>
      </c>
      <c r="H2211" s="44">
        <v>0</v>
      </c>
      <c r="I2211" s="92" t="s">
        <v>1</v>
      </c>
      <c r="J2211" s="23" t="s">
        <v>1275</v>
      </c>
      <c r="K2211" s="24" t="s">
        <v>3632</v>
      </c>
      <c r="L2211" s="22" t="s">
        <v>4263</v>
      </c>
      <c r="M2211" s="22" t="s">
        <v>4318</v>
      </c>
      <c r="N2211" s="22" t="str">
        <f t="shared" ref="N2211:N2234" si="375">IF(AND(C2211=C2210,D2211=D2210),"CAT_DUPL","CAT_FNCT")</f>
        <v>CAT_FNCT</v>
      </c>
      <c r="O2211" s="22"/>
      <c r="P2211" s="248" t="s">
        <v>5846</v>
      </c>
      <c r="Q2211" s="191"/>
      <c r="R2211" s="1"/>
      <c r="S2211" s="1" t="str">
        <f t="shared" si="359"/>
        <v/>
      </c>
      <c r="T2211" s="1" t="str">
        <f>IF(ISNA(VLOOKUP(P2211,'NEW XEQM.c'!D:D,1,0)),"--",VLOOKUP(P2211,'NEW XEQM.c'!D:G,3,0))</f>
        <v>--</v>
      </c>
      <c r="U2211" s="1" t="s">
        <v>2075</v>
      </c>
      <c r="W2211" t="str">
        <f t="shared" si="355"/>
        <v/>
      </c>
    </row>
    <row r="2212" spans="1:23">
      <c r="A2212" s="16">
        <f t="shared" si="372"/>
        <v>2212</v>
      </c>
      <c r="B2212" s="15">
        <f t="shared" si="373"/>
        <v>2168</v>
      </c>
      <c r="C2212" t="s">
        <v>5843</v>
      </c>
      <c r="D2212" t="s">
        <v>144</v>
      </c>
      <c r="E2212" s="305" t="str">
        <f t="shared" si="374"/>
        <v>"mi." STD_RIGHT_ARROW "nmi"</v>
      </c>
      <c r="F2212" s="11" t="s">
        <v>5845</v>
      </c>
      <c r="G2212" s="44">
        <v>0</v>
      </c>
      <c r="H2212" s="44">
        <v>0</v>
      </c>
      <c r="I2212" s="92" t="s">
        <v>1</v>
      </c>
      <c r="J2212" s="23" t="s">
        <v>1275</v>
      </c>
      <c r="K2212" s="24" t="s">
        <v>3632</v>
      </c>
      <c r="L2212" s="22" t="s">
        <v>4263</v>
      </c>
      <c r="M2212" s="22" t="s">
        <v>4318</v>
      </c>
      <c r="N2212" s="22" t="str">
        <f t="shared" si="375"/>
        <v>CAT_FNCT</v>
      </c>
      <c r="O2212" s="22"/>
      <c r="P2212" s="248" t="s">
        <v>5847</v>
      </c>
      <c r="Q2212" s="191"/>
      <c r="R2212" s="1"/>
      <c r="S2212" s="1" t="str">
        <f t="shared" si="359"/>
        <v/>
      </c>
      <c r="T2212" s="1" t="str">
        <f>IF(ISNA(VLOOKUP(P2212,'NEW XEQM.c'!D:D,1,0)),"--",VLOOKUP(P2212,'NEW XEQM.c'!D:G,3,0))</f>
        <v>--</v>
      </c>
      <c r="U2212" s="1" t="s">
        <v>2075</v>
      </c>
      <c r="W2212" t="str">
        <f t="shared" si="355"/>
        <v/>
      </c>
    </row>
    <row r="2213" spans="1:23">
      <c r="A2213" s="16">
        <f t="shared" si="372"/>
        <v>2213</v>
      </c>
      <c r="B2213" s="15">
        <f t="shared" si="373"/>
        <v>2169</v>
      </c>
      <c r="C2213" t="s">
        <v>5893</v>
      </c>
      <c r="D2213" t="s">
        <v>24</v>
      </c>
      <c r="E2213" s="305" t="str">
        <f t="shared" si="374"/>
        <v>"fur" STD_RIGHT_ARROW "m"</v>
      </c>
      <c r="F2213" s="134" t="s">
        <v>5866</v>
      </c>
      <c r="G2213" s="44">
        <v>0</v>
      </c>
      <c r="H2213" s="44">
        <v>0</v>
      </c>
      <c r="I2213" s="92" t="s">
        <v>1</v>
      </c>
      <c r="J2213" s="23" t="s">
        <v>1275</v>
      </c>
      <c r="K2213" s="24" t="s">
        <v>3632</v>
      </c>
      <c r="L2213" s="22" t="s">
        <v>4263</v>
      </c>
      <c r="M2213" s="22" t="s">
        <v>4318</v>
      </c>
      <c r="N2213" s="22" t="str">
        <f t="shared" si="375"/>
        <v>CAT_FNCT</v>
      </c>
      <c r="O2213" s="22"/>
      <c r="P2213" s="248" t="s">
        <v>5848</v>
      </c>
      <c r="Q2213" s="191"/>
      <c r="R2213" s="1"/>
      <c r="S2213" s="1" t="str">
        <f t="shared" ref="S2213:S2231" si="376">IF(E2213=F2213,"","NOT EQUAL")</f>
        <v/>
      </c>
      <c r="T2213" s="1" t="str">
        <f>IF(ISNA(VLOOKUP(P2213,'NEW XEQM.c'!D:D,1,0)),"--",VLOOKUP(P2213,'NEW XEQM.c'!D:G,3,0))</f>
        <v>--</v>
      </c>
      <c r="U2213" s="1" t="s">
        <v>2075</v>
      </c>
      <c r="W2213" t="str">
        <f t="shared" ref="W2213:W2231" si="377">SUBSTITUTE(IF(AND(T2213="--",FIND("STD",E2213),FIND("fn",C2213)&gt;0,FIND("ITM_",P2213),I2213="CAT_FNCT"),E2213,""),"""","")</f>
        <v/>
      </c>
    </row>
    <row r="2214" spans="1:23">
      <c r="A2214" s="16">
        <f t="shared" si="372"/>
        <v>2214</v>
      </c>
      <c r="B2214" s="15">
        <f t="shared" si="373"/>
        <v>2170</v>
      </c>
      <c r="C2214" t="s">
        <v>5893</v>
      </c>
      <c r="D2214" t="s">
        <v>144</v>
      </c>
      <c r="E2214" s="305" t="str">
        <f t="shared" si="374"/>
        <v>"m" STD_RIGHT_ARROW "fur"</v>
      </c>
      <c r="F2214" s="134" t="s">
        <v>5867</v>
      </c>
      <c r="G2214" s="44">
        <v>0</v>
      </c>
      <c r="H2214" s="44">
        <v>0</v>
      </c>
      <c r="I2214" s="92" t="s">
        <v>1</v>
      </c>
      <c r="J2214" s="23" t="s">
        <v>1275</v>
      </c>
      <c r="K2214" s="24" t="s">
        <v>3632</v>
      </c>
      <c r="L2214" s="22" t="s">
        <v>4263</v>
      </c>
      <c r="M2214" s="22" t="s">
        <v>4318</v>
      </c>
      <c r="N2214" s="22" t="str">
        <f t="shared" si="375"/>
        <v>CAT_FNCT</v>
      </c>
      <c r="O2214" s="22"/>
      <c r="P2214" s="248" t="s">
        <v>5849</v>
      </c>
      <c r="Q2214" s="191"/>
      <c r="R2214" s="1"/>
      <c r="S2214" s="1" t="str">
        <f t="shared" si="376"/>
        <v/>
      </c>
      <c r="T2214" s="1" t="str">
        <f>IF(ISNA(VLOOKUP(P2214,'NEW XEQM.c'!D:D,1,0)),"--",VLOOKUP(P2214,'NEW XEQM.c'!D:G,3,0))</f>
        <v>--</v>
      </c>
      <c r="U2214" s="1" t="s">
        <v>2075</v>
      </c>
      <c r="W2214" t="str">
        <f t="shared" si="377"/>
        <v/>
      </c>
    </row>
    <row r="2215" spans="1:23">
      <c r="A2215" s="16">
        <f t="shared" si="372"/>
        <v>2215</v>
      </c>
      <c r="B2215" s="15">
        <f t="shared" si="373"/>
        <v>2171</v>
      </c>
      <c r="C2215" t="s">
        <v>5894</v>
      </c>
      <c r="D2215" t="s">
        <v>24</v>
      </c>
      <c r="E2215" s="305" t="str">
        <f t="shared" si="374"/>
        <v>"ftn" STD_RIGHT_ARROW "s"</v>
      </c>
      <c r="F2215" s="134" t="s">
        <v>5868</v>
      </c>
      <c r="G2215" s="44">
        <v>0</v>
      </c>
      <c r="H2215" s="44">
        <v>0</v>
      </c>
      <c r="I2215" s="92" t="s">
        <v>1</v>
      </c>
      <c r="J2215" s="23" t="s">
        <v>1275</v>
      </c>
      <c r="K2215" s="24" t="s">
        <v>3632</v>
      </c>
      <c r="L2215" s="22" t="s">
        <v>4263</v>
      </c>
      <c r="M2215" s="22" t="s">
        <v>4318</v>
      </c>
      <c r="N2215" s="22" t="str">
        <f t="shared" si="375"/>
        <v>CAT_FNCT</v>
      </c>
      <c r="O2215" s="22"/>
      <c r="P2215" s="248" t="s">
        <v>5850</v>
      </c>
      <c r="Q2215" s="191"/>
      <c r="R2215" s="1"/>
      <c r="S2215" s="1" t="str">
        <f t="shared" si="376"/>
        <v/>
      </c>
      <c r="T2215" s="1" t="str">
        <f>IF(ISNA(VLOOKUP(P2215,'NEW XEQM.c'!D:D,1,0)),"--",VLOOKUP(P2215,'NEW XEQM.c'!D:G,3,0))</f>
        <v>--</v>
      </c>
      <c r="U2215" s="1" t="s">
        <v>2075</v>
      </c>
      <c r="W2215" t="str">
        <f t="shared" si="377"/>
        <v/>
      </c>
    </row>
    <row r="2216" spans="1:23">
      <c r="A2216" s="16">
        <f t="shared" si="372"/>
        <v>2216</v>
      </c>
      <c r="B2216" s="15">
        <f t="shared" si="373"/>
        <v>2172</v>
      </c>
      <c r="C2216" t="s">
        <v>5894</v>
      </c>
      <c r="D2216" t="s">
        <v>144</v>
      </c>
      <c r="E2216" s="305" t="str">
        <f t="shared" si="374"/>
        <v>"s" STD_RIGHT_ARROW "ftn"</v>
      </c>
      <c r="F2216" s="134" t="s">
        <v>5869</v>
      </c>
      <c r="G2216" s="44">
        <v>0</v>
      </c>
      <c r="H2216" s="44">
        <v>0</v>
      </c>
      <c r="I2216" s="92" t="s">
        <v>1</v>
      </c>
      <c r="J2216" s="23" t="s">
        <v>1275</v>
      </c>
      <c r="K2216" s="24" t="s">
        <v>3632</v>
      </c>
      <c r="L2216" s="22" t="s">
        <v>4263</v>
      </c>
      <c r="M2216" s="22" t="s">
        <v>4318</v>
      </c>
      <c r="N2216" s="22" t="str">
        <f t="shared" si="375"/>
        <v>CAT_FNCT</v>
      </c>
      <c r="O2216" s="22"/>
      <c r="P2216" s="248" t="s">
        <v>5851</v>
      </c>
      <c r="Q2216" s="191"/>
      <c r="R2216" s="1"/>
      <c r="S2216" s="1" t="str">
        <f t="shared" si="376"/>
        <v/>
      </c>
      <c r="T2216" s="1" t="str">
        <f>IF(ISNA(VLOOKUP(P2216,'NEW XEQM.c'!D:D,1,0)),"--",VLOOKUP(P2216,'NEW XEQM.c'!D:G,3,0))</f>
        <v>--</v>
      </c>
      <c r="U2216" s="1" t="s">
        <v>2075</v>
      </c>
      <c r="W2216" t="str">
        <f t="shared" si="377"/>
        <v/>
      </c>
    </row>
    <row r="2217" spans="1:23">
      <c r="A2217" s="16">
        <f t="shared" si="372"/>
        <v>2217</v>
      </c>
      <c r="B2217" s="15">
        <f t="shared" si="373"/>
        <v>2173</v>
      </c>
      <c r="C2217" t="s">
        <v>5895</v>
      </c>
      <c r="D2217" t="s">
        <v>24</v>
      </c>
      <c r="E2217" s="305" t="str">
        <f t="shared" si="374"/>
        <v>"fur/ftn" STD_RIGHT_ARROW "m/s"</v>
      </c>
      <c r="F2217" s="134" t="s">
        <v>5870</v>
      </c>
      <c r="G2217" s="44">
        <v>0</v>
      </c>
      <c r="H2217" s="44">
        <v>0</v>
      </c>
      <c r="I2217" s="92" t="s">
        <v>1</v>
      </c>
      <c r="J2217" s="23" t="s">
        <v>1275</v>
      </c>
      <c r="K2217" s="24" t="s">
        <v>3632</v>
      </c>
      <c r="L2217" s="22" t="s">
        <v>4263</v>
      </c>
      <c r="M2217" s="22" t="s">
        <v>4318</v>
      </c>
      <c r="N2217" s="22" t="str">
        <f t="shared" si="375"/>
        <v>CAT_FNCT</v>
      </c>
      <c r="O2217" s="22"/>
      <c r="P2217" s="248" t="s">
        <v>5852</v>
      </c>
      <c r="Q2217" s="191"/>
      <c r="R2217" s="1"/>
      <c r="S2217" s="1" t="str">
        <f t="shared" si="376"/>
        <v/>
      </c>
      <c r="T2217" s="1" t="str">
        <f>IF(ISNA(VLOOKUP(P2217,'NEW XEQM.c'!D:D,1,0)),"--",VLOOKUP(P2217,'NEW XEQM.c'!D:G,3,0))</f>
        <v>--</v>
      </c>
      <c r="U2217" s="1" t="s">
        <v>2075</v>
      </c>
      <c r="W2217" t="str">
        <f t="shared" si="377"/>
        <v/>
      </c>
    </row>
    <row r="2218" spans="1:23">
      <c r="A2218" s="16">
        <f t="shared" si="372"/>
        <v>2218</v>
      </c>
      <c r="B2218" s="15">
        <f t="shared" si="373"/>
        <v>2174</v>
      </c>
      <c r="C2218" t="s">
        <v>5895</v>
      </c>
      <c r="D2218" t="s">
        <v>144</v>
      </c>
      <c r="E2218" s="305" t="str">
        <f t="shared" si="374"/>
        <v>"m/s" STD_RIGHT_ARROW "fur/ftn"</v>
      </c>
      <c r="F2218" s="134" t="s">
        <v>5871</v>
      </c>
      <c r="G2218" s="44">
        <v>0</v>
      </c>
      <c r="H2218" s="44">
        <v>0</v>
      </c>
      <c r="I2218" s="92" t="s">
        <v>1</v>
      </c>
      <c r="J2218" s="23" t="s">
        <v>1275</v>
      </c>
      <c r="K2218" s="24" t="s">
        <v>3632</v>
      </c>
      <c r="L2218" s="22" t="s">
        <v>4263</v>
      </c>
      <c r="M2218" s="22" t="s">
        <v>4318</v>
      </c>
      <c r="N2218" s="22" t="str">
        <f t="shared" si="375"/>
        <v>CAT_FNCT</v>
      </c>
      <c r="O2218" s="22"/>
      <c r="P2218" s="248" t="s">
        <v>5853</v>
      </c>
      <c r="Q2218" s="191"/>
      <c r="R2218" s="1"/>
      <c r="S2218" s="1" t="str">
        <f t="shared" si="376"/>
        <v/>
      </c>
      <c r="T2218" s="1" t="str">
        <f>IF(ISNA(VLOOKUP(P2218,'NEW XEQM.c'!D:D,1,0)),"--",VLOOKUP(P2218,'NEW XEQM.c'!D:G,3,0))</f>
        <v>--</v>
      </c>
      <c r="U2218" s="1" t="s">
        <v>2075</v>
      </c>
      <c r="W2218" t="str">
        <f t="shared" si="377"/>
        <v/>
      </c>
    </row>
    <row r="2219" spans="1:23">
      <c r="A2219" s="16">
        <f t="shared" si="372"/>
        <v>2219</v>
      </c>
      <c r="B2219" s="15">
        <f t="shared" si="373"/>
        <v>2175</v>
      </c>
      <c r="C2219" t="s">
        <v>5896</v>
      </c>
      <c r="D2219" t="s">
        <v>24</v>
      </c>
      <c r="E2219" s="305" t="str">
        <f t="shared" si="374"/>
        <v>"brds" STD_RIGHT_ARROW "m"</v>
      </c>
      <c r="F2219" s="134" t="s">
        <v>5872</v>
      </c>
      <c r="G2219" s="44">
        <v>0</v>
      </c>
      <c r="H2219" s="44">
        <v>0</v>
      </c>
      <c r="I2219" s="92" t="s">
        <v>1</v>
      </c>
      <c r="J2219" s="23" t="s">
        <v>1275</v>
      </c>
      <c r="K2219" s="24" t="s">
        <v>3632</v>
      </c>
      <c r="L2219" s="22" t="s">
        <v>4263</v>
      </c>
      <c r="M2219" s="22" t="s">
        <v>4318</v>
      </c>
      <c r="N2219" s="22" t="str">
        <f t="shared" si="375"/>
        <v>CAT_FNCT</v>
      </c>
      <c r="O2219" s="22"/>
      <c r="P2219" s="248" t="s">
        <v>5854</v>
      </c>
      <c r="Q2219" s="191"/>
      <c r="R2219" s="1"/>
      <c r="S2219" s="1" t="str">
        <f t="shared" si="376"/>
        <v/>
      </c>
      <c r="T2219" s="1" t="str">
        <f>IF(ISNA(VLOOKUP(P2219,'NEW XEQM.c'!D:D,1,0)),"--",VLOOKUP(P2219,'NEW XEQM.c'!D:G,3,0))</f>
        <v>--</v>
      </c>
      <c r="U2219" s="1" t="s">
        <v>2075</v>
      </c>
      <c r="W2219" t="str">
        <f t="shared" si="377"/>
        <v/>
      </c>
    </row>
    <row r="2220" spans="1:23">
      <c r="A2220" s="16">
        <f t="shared" si="372"/>
        <v>2220</v>
      </c>
      <c r="B2220" s="15">
        <f t="shared" si="373"/>
        <v>2176</v>
      </c>
      <c r="C2220" t="s">
        <v>5896</v>
      </c>
      <c r="D2220" t="s">
        <v>144</v>
      </c>
      <c r="E2220" s="305" t="str">
        <f t="shared" si="374"/>
        <v>"m" STD_RIGHT_ARROW "brds"</v>
      </c>
      <c r="F2220" s="134" t="s">
        <v>5873</v>
      </c>
      <c r="G2220" s="44">
        <v>0</v>
      </c>
      <c r="H2220" s="44">
        <v>0</v>
      </c>
      <c r="I2220" s="92" t="s">
        <v>1</v>
      </c>
      <c r="J2220" s="23" t="s">
        <v>1275</v>
      </c>
      <c r="K2220" s="24" t="s">
        <v>3632</v>
      </c>
      <c r="L2220" s="22" t="s">
        <v>4263</v>
      </c>
      <c r="M2220" s="22" t="s">
        <v>4318</v>
      </c>
      <c r="N2220" s="22" t="str">
        <f t="shared" si="375"/>
        <v>CAT_FNCT</v>
      </c>
      <c r="O2220" s="22"/>
      <c r="P2220" s="248" t="s">
        <v>5855</v>
      </c>
      <c r="Q2220" s="191"/>
      <c r="R2220" s="1"/>
      <c r="S2220" s="1" t="str">
        <f t="shared" si="376"/>
        <v/>
      </c>
      <c r="T2220" s="1" t="str">
        <f>IF(ISNA(VLOOKUP(P2220,'NEW XEQM.c'!D:D,1,0)),"--",VLOOKUP(P2220,'NEW XEQM.c'!D:G,3,0))</f>
        <v>--</v>
      </c>
      <c r="U2220" s="1" t="s">
        <v>2075</v>
      </c>
      <c r="W2220" t="str">
        <f t="shared" si="377"/>
        <v/>
      </c>
    </row>
    <row r="2221" spans="1:23">
      <c r="A2221" s="16">
        <f t="shared" si="372"/>
        <v>2221</v>
      </c>
      <c r="B2221" s="15">
        <f t="shared" si="373"/>
        <v>2177</v>
      </c>
      <c r="C2221" t="s">
        <v>5897</v>
      </c>
      <c r="D2221" t="s">
        <v>24</v>
      </c>
      <c r="E2221" s="305" t="str">
        <f t="shared" si="374"/>
        <v>"fir" STD_RIGHT_ARROW "kg"</v>
      </c>
      <c r="F2221" s="134" t="s">
        <v>5874</v>
      </c>
      <c r="G2221" s="44">
        <v>0</v>
      </c>
      <c r="H2221" s="44">
        <v>0</v>
      </c>
      <c r="I2221" s="92" t="s">
        <v>1</v>
      </c>
      <c r="J2221" s="23" t="s">
        <v>1275</v>
      </c>
      <c r="K2221" s="24" t="s">
        <v>3632</v>
      </c>
      <c r="L2221" s="22" t="s">
        <v>4263</v>
      </c>
      <c r="M2221" s="22" t="s">
        <v>4318</v>
      </c>
      <c r="N2221" s="22" t="str">
        <f t="shared" si="375"/>
        <v>CAT_FNCT</v>
      </c>
      <c r="O2221" s="22"/>
      <c r="P2221" s="248" t="s">
        <v>5856</v>
      </c>
      <c r="Q2221" s="191"/>
      <c r="R2221" s="1"/>
      <c r="S2221" s="1" t="str">
        <f t="shared" si="376"/>
        <v/>
      </c>
      <c r="T2221" s="1" t="str">
        <f>IF(ISNA(VLOOKUP(P2221,'NEW XEQM.c'!D:D,1,0)),"--",VLOOKUP(P2221,'NEW XEQM.c'!D:G,3,0))</f>
        <v>--</v>
      </c>
      <c r="U2221" s="1" t="s">
        <v>2075</v>
      </c>
      <c r="W2221" t="str">
        <f t="shared" si="377"/>
        <v/>
      </c>
    </row>
    <row r="2222" spans="1:23">
      <c r="A2222" s="16">
        <f t="shared" si="372"/>
        <v>2222</v>
      </c>
      <c r="B2222" s="15">
        <f t="shared" si="373"/>
        <v>2178</v>
      </c>
      <c r="C2222" t="s">
        <v>5897</v>
      </c>
      <c r="D2222" t="s">
        <v>144</v>
      </c>
      <c r="E2222" s="305" t="str">
        <f t="shared" si="374"/>
        <v>"kg" STD_RIGHT_ARROW "fir"</v>
      </c>
      <c r="F2222" s="134" t="s">
        <v>5875</v>
      </c>
      <c r="G2222" s="44">
        <v>0</v>
      </c>
      <c r="H2222" s="44">
        <v>0</v>
      </c>
      <c r="I2222" s="92" t="s">
        <v>1</v>
      </c>
      <c r="J2222" s="23" t="s">
        <v>1275</v>
      </c>
      <c r="K2222" s="24" t="s">
        <v>3632</v>
      </c>
      <c r="L2222" s="22" t="s">
        <v>4263</v>
      </c>
      <c r="M2222" s="22" t="s">
        <v>4318</v>
      </c>
      <c r="N2222" s="22" t="str">
        <f t="shared" si="375"/>
        <v>CAT_FNCT</v>
      </c>
      <c r="O2222" s="22"/>
      <c r="P2222" s="248" t="s">
        <v>5857</v>
      </c>
      <c r="Q2222" s="191"/>
      <c r="R2222" s="1"/>
      <c r="S2222" s="1" t="str">
        <f t="shared" si="376"/>
        <v/>
      </c>
      <c r="T2222" s="1" t="str">
        <f>IF(ISNA(VLOOKUP(P2222,'NEW XEQM.c'!D:D,1,0)),"--",VLOOKUP(P2222,'NEW XEQM.c'!D:G,3,0))</f>
        <v>--</v>
      </c>
      <c r="U2222" s="1" t="s">
        <v>2075</v>
      </c>
      <c r="W2222" t="str">
        <f t="shared" si="377"/>
        <v/>
      </c>
    </row>
    <row r="2223" spans="1:23">
      <c r="A2223" s="16">
        <f t="shared" si="372"/>
        <v>2223</v>
      </c>
      <c r="B2223" s="15">
        <f t="shared" si="373"/>
        <v>2179</v>
      </c>
      <c r="C2223" t="s">
        <v>5898</v>
      </c>
      <c r="D2223" t="s">
        <v>24</v>
      </c>
      <c r="E2223" s="305" t="str">
        <f t="shared" si="374"/>
        <v>"fur/ftn" STD_RIGHT_ARROW "km/h"</v>
      </c>
      <c r="F2223" s="134" t="s">
        <v>5876</v>
      </c>
      <c r="G2223" s="44">
        <v>0</v>
      </c>
      <c r="H2223" s="44">
        <v>0</v>
      </c>
      <c r="I2223" s="92" t="s">
        <v>1</v>
      </c>
      <c r="J2223" s="23" t="s">
        <v>1275</v>
      </c>
      <c r="K2223" s="24" t="s">
        <v>3632</v>
      </c>
      <c r="L2223" s="22" t="s">
        <v>4263</v>
      </c>
      <c r="M2223" s="22" t="s">
        <v>4318</v>
      </c>
      <c r="N2223" s="22" t="str">
        <f t="shared" si="375"/>
        <v>CAT_FNCT</v>
      </c>
      <c r="O2223" s="22"/>
      <c r="P2223" s="248" t="s">
        <v>5858</v>
      </c>
      <c r="Q2223" s="191"/>
      <c r="R2223" s="1"/>
      <c r="S2223" s="1" t="str">
        <f t="shared" si="376"/>
        <v/>
      </c>
      <c r="T2223" s="1" t="str">
        <f>IF(ISNA(VLOOKUP(P2223,'NEW XEQM.c'!D:D,1,0)),"--",VLOOKUP(P2223,'NEW XEQM.c'!D:G,3,0))</f>
        <v>--</v>
      </c>
      <c r="U2223" s="1" t="s">
        <v>2075</v>
      </c>
      <c r="W2223" t="str">
        <f t="shared" si="377"/>
        <v/>
      </c>
    </row>
    <row r="2224" spans="1:23">
      <c r="A2224" s="16">
        <f t="shared" si="372"/>
        <v>2224</v>
      </c>
      <c r="B2224" s="15">
        <f t="shared" si="373"/>
        <v>2180</v>
      </c>
      <c r="C2224" t="s">
        <v>5898</v>
      </c>
      <c r="D2224" t="s">
        <v>144</v>
      </c>
      <c r="E2224" s="305" t="str">
        <f t="shared" si="374"/>
        <v>"km/h" STD_RIGHT_ARROW "fur/ftn"</v>
      </c>
      <c r="F2224" s="134" t="s">
        <v>5877</v>
      </c>
      <c r="G2224" s="44">
        <v>0</v>
      </c>
      <c r="H2224" s="44">
        <v>0</v>
      </c>
      <c r="I2224" s="92" t="s">
        <v>1</v>
      </c>
      <c r="J2224" s="23" t="s">
        <v>1275</v>
      </c>
      <c r="K2224" s="24" t="s">
        <v>3632</v>
      </c>
      <c r="L2224" s="22" t="s">
        <v>4263</v>
      </c>
      <c r="M2224" s="22" t="s">
        <v>4318</v>
      </c>
      <c r="N2224" s="22" t="str">
        <f t="shared" si="375"/>
        <v>CAT_FNCT</v>
      </c>
      <c r="O2224" s="22"/>
      <c r="P2224" s="248" t="s">
        <v>5859</v>
      </c>
      <c r="Q2224" s="191"/>
      <c r="R2224" s="1"/>
      <c r="S2224" s="1" t="str">
        <f t="shared" si="376"/>
        <v/>
      </c>
      <c r="T2224" s="1" t="str">
        <f>IF(ISNA(VLOOKUP(P2224,'NEW XEQM.c'!D:D,1,0)),"--",VLOOKUP(P2224,'NEW XEQM.c'!D:G,3,0))</f>
        <v>--</v>
      </c>
      <c r="U2224" s="1" t="s">
        <v>2075</v>
      </c>
      <c r="W2224" t="str">
        <f t="shared" si="377"/>
        <v/>
      </c>
    </row>
    <row r="2225" spans="1:23">
      <c r="A2225" s="16">
        <f t="shared" si="372"/>
        <v>2225</v>
      </c>
      <c r="B2225" s="15">
        <f t="shared" si="373"/>
        <v>2181</v>
      </c>
      <c r="C2225" t="s">
        <v>5899</v>
      </c>
      <c r="D2225" t="s">
        <v>24</v>
      </c>
      <c r="E2225" s="305" t="str">
        <f t="shared" si="374"/>
        <v>"brds" STD_RIGHT_ARROW "in."</v>
      </c>
      <c r="F2225" s="134" t="s">
        <v>5878</v>
      </c>
      <c r="G2225" s="44">
        <v>0</v>
      </c>
      <c r="H2225" s="44">
        <v>0</v>
      </c>
      <c r="I2225" s="92" t="s">
        <v>1</v>
      </c>
      <c r="J2225" s="23" t="s">
        <v>1275</v>
      </c>
      <c r="K2225" s="24" t="s">
        <v>3632</v>
      </c>
      <c r="L2225" s="22" t="s">
        <v>4263</v>
      </c>
      <c r="M2225" s="22" t="s">
        <v>4318</v>
      </c>
      <c r="N2225" s="22" t="str">
        <f t="shared" si="375"/>
        <v>CAT_FNCT</v>
      </c>
      <c r="O2225" s="22"/>
      <c r="P2225" s="248" t="s">
        <v>5860</v>
      </c>
      <c r="Q2225" s="191"/>
      <c r="R2225" s="1"/>
      <c r="S2225" s="1" t="str">
        <f t="shared" si="376"/>
        <v/>
      </c>
      <c r="T2225" s="1" t="str">
        <f>IF(ISNA(VLOOKUP(P2225,'NEW XEQM.c'!D:D,1,0)),"--",VLOOKUP(P2225,'NEW XEQM.c'!D:G,3,0))</f>
        <v>--</v>
      </c>
      <c r="U2225" s="1" t="s">
        <v>2075</v>
      </c>
      <c r="W2225" t="str">
        <f t="shared" si="377"/>
        <v/>
      </c>
    </row>
    <row r="2226" spans="1:23">
      <c r="A2226" s="16">
        <f t="shared" si="372"/>
        <v>2226</v>
      </c>
      <c r="B2226" s="15">
        <f t="shared" si="373"/>
        <v>2182</v>
      </c>
      <c r="C2226" t="s">
        <v>5899</v>
      </c>
      <c r="D2226" t="s">
        <v>144</v>
      </c>
      <c r="E2226" s="305" t="str">
        <f t="shared" si="374"/>
        <v>"in." STD_RIGHT_ARROW "brds"</v>
      </c>
      <c r="F2226" s="134" t="s">
        <v>5879</v>
      </c>
      <c r="G2226" s="44">
        <v>0</v>
      </c>
      <c r="H2226" s="44">
        <v>0</v>
      </c>
      <c r="I2226" s="92" t="s">
        <v>1</v>
      </c>
      <c r="J2226" s="23" t="s">
        <v>1275</v>
      </c>
      <c r="K2226" s="24" t="s">
        <v>3632</v>
      </c>
      <c r="L2226" s="22" t="s">
        <v>4263</v>
      </c>
      <c r="M2226" s="22" t="s">
        <v>4318</v>
      </c>
      <c r="N2226" s="22" t="str">
        <f t="shared" si="375"/>
        <v>CAT_FNCT</v>
      </c>
      <c r="O2226" s="22"/>
      <c r="P2226" s="248" t="s">
        <v>5861</v>
      </c>
      <c r="Q2226" s="191"/>
      <c r="R2226" s="1"/>
      <c r="S2226" s="1" t="str">
        <f t="shared" si="376"/>
        <v/>
      </c>
      <c r="T2226" s="1" t="str">
        <f>IF(ISNA(VLOOKUP(P2226,'NEW XEQM.c'!D:D,1,0)),"--",VLOOKUP(P2226,'NEW XEQM.c'!D:G,3,0))</f>
        <v>--</v>
      </c>
      <c r="U2226" s="1" t="s">
        <v>2075</v>
      </c>
      <c r="W2226" t="str">
        <f t="shared" si="377"/>
        <v/>
      </c>
    </row>
    <row r="2227" spans="1:23">
      <c r="A2227" s="16">
        <f t="shared" si="372"/>
        <v>2227</v>
      </c>
      <c r="B2227" s="15">
        <f t="shared" si="373"/>
        <v>2183</v>
      </c>
      <c r="C2227" t="s">
        <v>5900</v>
      </c>
      <c r="D2227" t="s">
        <v>24</v>
      </c>
      <c r="E2227" s="305" t="str">
        <f t="shared" si="374"/>
        <v>"fir" STD_RIGHT_ARROW "lb."</v>
      </c>
      <c r="F2227" s="134" t="s">
        <v>5880</v>
      </c>
      <c r="G2227" s="44">
        <v>0</v>
      </c>
      <c r="H2227" s="44">
        <v>0</v>
      </c>
      <c r="I2227" s="92" t="s">
        <v>1</v>
      </c>
      <c r="J2227" s="23" t="s">
        <v>1275</v>
      </c>
      <c r="K2227" s="24" t="s">
        <v>3632</v>
      </c>
      <c r="L2227" s="22" t="s">
        <v>4263</v>
      </c>
      <c r="M2227" s="22" t="s">
        <v>4318</v>
      </c>
      <c r="N2227" s="22" t="str">
        <f t="shared" si="375"/>
        <v>CAT_FNCT</v>
      </c>
      <c r="O2227" s="22"/>
      <c r="P2227" s="248" t="s">
        <v>5862</v>
      </c>
      <c r="Q2227" s="191"/>
      <c r="R2227" s="1"/>
      <c r="S2227" s="1" t="str">
        <f t="shared" si="376"/>
        <v/>
      </c>
      <c r="T2227" s="1" t="str">
        <f>IF(ISNA(VLOOKUP(P2227,'NEW XEQM.c'!D:D,1,0)),"--",VLOOKUP(P2227,'NEW XEQM.c'!D:G,3,0))</f>
        <v>--</v>
      </c>
      <c r="U2227" s="1" t="s">
        <v>2075</v>
      </c>
      <c r="W2227" t="str">
        <f t="shared" si="377"/>
        <v/>
      </c>
    </row>
    <row r="2228" spans="1:23">
      <c r="A2228" s="16">
        <f t="shared" si="372"/>
        <v>2228</v>
      </c>
      <c r="B2228" s="15">
        <f t="shared" si="373"/>
        <v>2184</v>
      </c>
      <c r="C2228" t="s">
        <v>5900</v>
      </c>
      <c r="D2228" t="s">
        <v>144</v>
      </c>
      <c r="E2228" s="305" t="str">
        <f t="shared" si="374"/>
        <v>"lb." STD_RIGHT_ARROW "fir"</v>
      </c>
      <c r="F2228" s="134" t="s">
        <v>5881</v>
      </c>
      <c r="G2228" s="44">
        <v>0</v>
      </c>
      <c r="H2228" s="44">
        <v>0</v>
      </c>
      <c r="I2228" s="92" t="s">
        <v>1</v>
      </c>
      <c r="J2228" s="23" t="s">
        <v>1275</v>
      </c>
      <c r="K2228" s="24" t="s">
        <v>3632</v>
      </c>
      <c r="L2228" s="22" t="s">
        <v>4263</v>
      </c>
      <c r="M2228" s="22" t="s">
        <v>4318</v>
      </c>
      <c r="N2228" s="22" t="str">
        <f t="shared" si="375"/>
        <v>CAT_FNCT</v>
      </c>
      <c r="O2228" s="22"/>
      <c r="P2228" s="248" t="s">
        <v>5863</v>
      </c>
      <c r="Q2228" s="191"/>
      <c r="R2228" s="1"/>
      <c r="S2228" s="1" t="str">
        <f t="shared" si="376"/>
        <v/>
      </c>
      <c r="T2228" s="1" t="str">
        <f>IF(ISNA(VLOOKUP(P2228,'NEW XEQM.c'!D:D,1,0)),"--",VLOOKUP(P2228,'NEW XEQM.c'!D:G,3,0))</f>
        <v>--</v>
      </c>
      <c r="U2228" s="1" t="s">
        <v>2075</v>
      </c>
      <c r="W2228" t="str">
        <f t="shared" si="377"/>
        <v/>
      </c>
    </row>
    <row r="2229" spans="1:23">
      <c r="A2229" s="16">
        <f t="shared" si="372"/>
        <v>2229</v>
      </c>
      <c r="B2229" s="15">
        <f t="shared" si="373"/>
        <v>2185</v>
      </c>
      <c r="C2229" t="s">
        <v>5901</v>
      </c>
      <c r="D2229" t="s">
        <v>24</v>
      </c>
      <c r="E2229" s="305" t="str">
        <f t="shared" si="374"/>
        <v>"fur/ftn" STD_RIGHT_ARROW "mph"</v>
      </c>
      <c r="F2229" s="134" t="s">
        <v>5882</v>
      </c>
      <c r="G2229" s="44">
        <v>0</v>
      </c>
      <c r="H2229" s="44">
        <v>0</v>
      </c>
      <c r="I2229" s="92" t="s">
        <v>1</v>
      </c>
      <c r="J2229" s="23" t="s">
        <v>1275</v>
      </c>
      <c r="K2229" s="24" t="s">
        <v>3632</v>
      </c>
      <c r="L2229" s="22" t="s">
        <v>4263</v>
      </c>
      <c r="M2229" s="22" t="s">
        <v>4318</v>
      </c>
      <c r="N2229" s="22" t="str">
        <f t="shared" si="375"/>
        <v>CAT_FNCT</v>
      </c>
      <c r="O2229" s="22"/>
      <c r="P2229" s="248" t="s">
        <v>5864</v>
      </c>
      <c r="Q2229" s="191"/>
      <c r="R2229" s="1"/>
      <c r="S2229" s="1" t="str">
        <f t="shared" si="376"/>
        <v/>
      </c>
      <c r="T2229" s="1" t="str">
        <f>IF(ISNA(VLOOKUP(P2229,'NEW XEQM.c'!D:D,1,0)),"--",VLOOKUP(P2229,'NEW XEQM.c'!D:G,3,0))</f>
        <v>--</v>
      </c>
      <c r="U2229" s="1" t="s">
        <v>2075</v>
      </c>
      <c r="W2229" t="str">
        <f t="shared" si="377"/>
        <v/>
      </c>
    </row>
    <row r="2230" spans="1:23">
      <c r="A2230" s="16">
        <f t="shared" si="372"/>
        <v>2230</v>
      </c>
      <c r="B2230" s="15">
        <f t="shared" si="373"/>
        <v>2186</v>
      </c>
      <c r="C2230" t="s">
        <v>5901</v>
      </c>
      <c r="D2230" t="s">
        <v>144</v>
      </c>
      <c r="E2230" s="305" t="str">
        <f t="shared" si="374"/>
        <v>"mph" STD_RIGHT_ARROW "fur/ftn"</v>
      </c>
      <c r="F2230" s="134" t="s">
        <v>5883</v>
      </c>
      <c r="G2230" s="44">
        <v>0</v>
      </c>
      <c r="H2230" s="44">
        <v>0</v>
      </c>
      <c r="I2230" s="92" t="s">
        <v>1</v>
      </c>
      <c r="J2230" s="23" t="s">
        <v>1275</v>
      </c>
      <c r="K2230" s="24" t="s">
        <v>3632</v>
      </c>
      <c r="L2230" s="22" t="s">
        <v>4263</v>
      </c>
      <c r="M2230" s="22" t="s">
        <v>4318</v>
      </c>
      <c r="N2230" s="22" t="str">
        <f t="shared" si="375"/>
        <v>CAT_FNCT</v>
      </c>
      <c r="O2230" s="22"/>
      <c r="P2230" s="248" t="s">
        <v>5865</v>
      </c>
      <c r="Q2230" s="191"/>
      <c r="R2230" s="1"/>
      <c r="S2230" s="1" t="str">
        <f t="shared" si="376"/>
        <v/>
      </c>
      <c r="T2230" s="1" t="str">
        <f>IF(ISNA(VLOOKUP(P2230,'NEW XEQM.c'!D:D,1,0)),"--",VLOOKUP(P2230,'NEW XEQM.c'!D:G,3,0))</f>
        <v>--</v>
      </c>
      <c r="U2230" s="1" t="s">
        <v>2075</v>
      </c>
      <c r="W2230" t="str">
        <f t="shared" si="377"/>
        <v/>
      </c>
    </row>
    <row r="2231" spans="1:23">
      <c r="A2231" s="16">
        <f t="shared" si="372"/>
        <v>2231</v>
      </c>
      <c r="B2231" s="15">
        <f t="shared" si="373"/>
        <v>2187</v>
      </c>
      <c r="C2231" t="s">
        <v>5902</v>
      </c>
      <c r="D2231" t="s">
        <v>24</v>
      </c>
      <c r="E2231" s="305" t="str">
        <f t="shared" si="374"/>
        <v>"ft/s" STD_RIGHT_ARROW "km/h"</v>
      </c>
      <c r="F2231" s="134" t="s">
        <v>5888</v>
      </c>
      <c r="G2231" s="44">
        <v>0</v>
      </c>
      <c r="H2231" s="44">
        <v>0</v>
      </c>
      <c r="I2231" s="92" t="s">
        <v>1</v>
      </c>
      <c r="J2231" s="23" t="s">
        <v>1275</v>
      </c>
      <c r="K2231" s="24" t="s">
        <v>3632</v>
      </c>
      <c r="L2231" s="22" t="s">
        <v>4263</v>
      </c>
      <c r="M2231" s="22" t="s">
        <v>4318</v>
      </c>
      <c r="N2231" s="22" t="str">
        <f t="shared" si="375"/>
        <v>CAT_FNCT</v>
      </c>
      <c r="O2231" s="22"/>
      <c r="P2231" s="248" t="s">
        <v>5884</v>
      </c>
      <c r="Q2231" s="191"/>
      <c r="R2231" s="1"/>
      <c r="S2231" s="1" t="str">
        <f t="shared" si="376"/>
        <v/>
      </c>
      <c r="T2231" s="1" t="str">
        <f>IF(ISNA(VLOOKUP(P2231,'NEW XEQM.c'!D:D,1,0)),"--",VLOOKUP(P2231,'NEW XEQM.c'!D:G,3,0))</f>
        <v>--</v>
      </c>
      <c r="U2231" s="1" t="s">
        <v>2075</v>
      </c>
      <c r="W2231" t="str">
        <f t="shared" si="377"/>
        <v/>
      </c>
    </row>
    <row r="2232" spans="1:23">
      <c r="A2232" s="16">
        <f t="shared" si="372"/>
        <v>2232</v>
      </c>
      <c r="B2232" s="15">
        <f t="shared" si="373"/>
        <v>2188</v>
      </c>
      <c r="C2232" t="s">
        <v>5902</v>
      </c>
      <c r="D2232" t="s">
        <v>144</v>
      </c>
      <c r="E2232" s="305" t="str">
        <f t="shared" si="374"/>
        <v>"km/h" STD_RIGHT_ARROW "ft/s"</v>
      </c>
      <c r="F2232" s="134" t="s">
        <v>5889</v>
      </c>
      <c r="G2232" s="44">
        <v>0</v>
      </c>
      <c r="H2232" s="44">
        <v>0</v>
      </c>
      <c r="I2232" s="92" t="s">
        <v>1</v>
      </c>
      <c r="J2232" s="23" t="s">
        <v>1275</v>
      </c>
      <c r="K2232" s="24" t="s">
        <v>3632</v>
      </c>
      <c r="L2232" s="22" t="s">
        <v>4263</v>
      </c>
      <c r="M2232" s="22" t="s">
        <v>4318</v>
      </c>
      <c r="N2232" s="22" t="str">
        <f t="shared" si="375"/>
        <v>CAT_FNCT</v>
      </c>
      <c r="O2232" s="22"/>
      <c r="P2232" s="248" t="s">
        <v>5885</v>
      </c>
      <c r="Q2232" s="191"/>
      <c r="R2232" s="1"/>
      <c r="S2232" s="1" t="str">
        <f t="shared" ref="S2232:S2237" si="378">IF(E2232=F2232,"","NOT EQUAL")</f>
        <v/>
      </c>
      <c r="T2232" s="1" t="str">
        <f>IF(ISNA(VLOOKUP(P2232,'NEW XEQM.c'!D:D,1,0)),"--",VLOOKUP(P2232,'NEW XEQM.c'!D:G,3,0))</f>
        <v>--</v>
      </c>
      <c r="U2232" s="1" t="s">
        <v>2075</v>
      </c>
      <c r="W2232" t="str">
        <f t="shared" ref="W2232:W2237" si="379">SUBSTITUTE(IF(AND(T2232="--",FIND("STD",E2232),FIND("fn",C2232)&gt;0,FIND("ITM_",P2232),I2232="CAT_FNCT"),E2232,""),"""","")</f>
        <v/>
      </c>
    </row>
    <row r="2233" spans="1:23">
      <c r="A2233" s="16">
        <f t="shared" si="372"/>
        <v>2233</v>
      </c>
      <c r="B2233" s="15">
        <f t="shared" si="373"/>
        <v>2189</v>
      </c>
      <c r="C2233" t="s">
        <v>5903</v>
      </c>
      <c r="D2233" t="s">
        <v>24</v>
      </c>
      <c r="E2233" s="305" t="str">
        <f t="shared" si="374"/>
        <v>"ft/s" STD_RIGHT_ARROW "m/s"</v>
      </c>
      <c r="F2233" s="134" t="s">
        <v>5890</v>
      </c>
      <c r="G2233" s="44">
        <v>0</v>
      </c>
      <c r="H2233" s="44">
        <v>0</v>
      </c>
      <c r="I2233" s="92" t="s">
        <v>1</v>
      </c>
      <c r="J2233" s="23" t="s">
        <v>1275</v>
      </c>
      <c r="K2233" s="24" t="s">
        <v>3632</v>
      </c>
      <c r="L2233" s="22" t="s">
        <v>4263</v>
      </c>
      <c r="M2233" s="22" t="s">
        <v>4318</v>
      </c>
      <c r="N2233" s="22" t="str">
        <f t="shared" si="375"/>
        <v>CAT_FNCT</v>
      </c>
      <c r="O2233" s="22"/>
      <c r="P2233" s="248" t="s">
        <v>5886</v>
      </c>
      <c r="Q2233" s="191"/>
      <c r="R2233" s="1"/>
      <c r="S2233" s="1" t="str">
        <f t="shared" si="378"/>
        <v/>
      </c>
      <c r="T2233" s="1" t="str">
        <f>IF(ISNA(VLOOKUP(P2233,'NEW XEQM.c'!D:D,1,0)),"--",VLOOKUP(P2233,'NEW XEQM.c'!D:G,3,0))</f>
        <v>--</v>
      </c>
      <c r="U2233" s="1" t="s">
        <v>2075</v>
      </c>
      <c r="W2233" t="str">
        <f t="shared" si="379"/>
        <v/>
      </c>
    </row>
    <row r="2234" spans="1:23">
      <c r="A2234" s="16">
        <f t="shared" si="372"/>
        <v>2234</v>
      </c>
      <c r="B2234" s="15">
        <f t="shared" si="373"/>
        <v>2190</v>
      </c>
      <c r="C2234" t="s">
        <v>5903</v>
      </c>
      <c r="D2234" t="s">
        <v>144</v>
      </c>
      <c r="E2234" s="305" t="str">
        <f t="shared" si="374"/>
        <v>"m/s" STD_RIGHT_ARROW "ft/s"</v>
      </c>
      <c r="F2234" s="134" t="s">
        <v>5891</v>
      </c>
      <c r="G2234" s="44">
        <v>0</v>
      </c>
      <c r="H2234" s="44">
        <v>0</v>
      </c>
      <c r="I2234" s="92" t="s">
        <v>1</v>
      </c>
      <c r="J2234" s="23" t="s">
        <v>1275</v>
      </c>
      <c r="K2234" s="24" t="s">
        <v>3632</v>
      </c>
      <c r="L2234" s="22" t="s">
        <v>4263</v>
      </c>
      <c r="M2234" s="22" t="s">
        <v>4318</v>
      </c>
      <c r="N2234" s="22" t="str">
        <f t="shared" si="375"/>
        <v>CAT_FNCT</v>
      </c>
      <c r="O2234" s="22"/>
      <c r="P2234" s="248" t="s">
        <v>5887</v>
      </c>
      <c r="Q2234" s="191"/>
      <c r="R2234" s="1"/>
      <c r="S2234" s="1" t="str">
        <f t="shared" si="378"/>
        <v/>
      </c>
      <c r="T2234" s="1" t="str">
        <f>IF(ISNA(VLOOKUP(P2234,'NEW XEQM.c'!D:D,1,0)),"--",VLOOKUP(P2234,'NEW XEQM.c'!D:G,3,0))</f>
        <v>--</v>
      </c>
      <c r="U2234" s="1" t="s">
        <v>2075</v>
      </c>
      <c r="W2234" t="str">
        <f t="shared" si="379"/>
        <v/>
      </c>
    </row>
    <row r="2235" spans="1:23">
      <c r="A2235" s="16">
        <f t="shared" si="372"/>
        <v>2235</v>
      </c>
      <c r="B2235" s="15">
        <f t="shared" si="373"/>
        <v>2191</v>
      </c>
      <c r="C2235" s="45" t="s">
        <v>5023</v>
      </c>
      <c r="D2235" s="45" t="s">
        <v>5919</v>
      </c>
      <c r="E2235" s="46" t="s">
        <v>5925</v>
      </c>
      <c r="F2235" s="46" t="s">
        <v>5925</v>
      </c>
      <c r="G2235" s="47">
        <v>0</v>
      </c>
      <c r="H2235" s="47">
        <v>0</v>
      </c>
      <c r="I2235" s="197" t="s">
        <v>1</v>
      </c>
      <c r="J2235" s="46" t="s">
        <v>1276</v>
      </c>
      <c r="K2235" s="48" t="s">
        <v>3528</v>
      </c>
      <c r="L2235" s="49" t="s">
        <v>4263</v>
      </c>
      <c r="M2235" s="49" t="s">
        <v>4320</v>
      </c>
      <c r="N2235" s="22" t="s">
        <v>5133</v>
      </c>
      <c r="O2235" s="45"/>
      <c r="P2235" s="247" t="s">
        <v>5926</v>
      </c>
      <c r="Q2235" s="191"/>
      <c r="R2235" s="1"/>
      <c r="S2235" s="1" t="str">
        <f t="shared" si="378"/>
        <v/>
      </c>
      <c r="T2235" s="1" t="str">
        <f>IF(ISNA(VLOOKUP(P2235,'NEW XEQM.c'!D:D,1,0)),"--",VLOOKUP(P2235,'NEW XEQM.c'!D:G,3,0))</f>
        <v>--</v>
      </c>
      <c r="U2235" s="1"/>
      <c r="W2235" t="e">
        <f t="shared" si="379"/>
        <v>#VALUE!</v>
      </c>
    </row>
    <row r="2236" spans="1:23">
      <c r="A2236" s="16">
        <f t="shared" si="372"/>
        <v>2236</v>
      </c>
      <c r="B2236" s="15">
        <f t="shared" si="373"/>
        <v>2192</v>
      </c>
      <c r="C2236" s="45" t="s">
        <v>3514</v>
      </c>
      <c r="D2236" s="45" t="s">
        <v>7</v>
      </c>
      <c r="E2236" s="122" t="s">
        <v>474</v>
      </c>
      <c r="F2236" s="46" t="s">
        <v>5918</v>
      </c>
      <c r="G2236" s="47">
        <v>0</v>
      </c>
      <c r="H2236" s="47">
        <v>0</v>
      </c>
      <c r="I2236" s="196" t="s">
        <v>1</v>
      </c>
      <c r="J2236" s="46" t="s">
        <v>1276</v>
      </c>
      <c r="K2236" s="48" t="s">
        <v>3528</v>
      </c>
      <c r="L2236" s="49" t="s">
        <v>4263</v>
      </c>
      <c r="M2236" s="22" t="s">
        <v>4318</v>
      </c>
      <c r="N2236" s="22" t="s">
        <v>2484</v>
      </c>
      <c r="O2236" s="45"/>
      <c r="P2236" s="247" t="s">
        <v>5920</v>
      </c>
      <c r="Q2236" s="191"/>
      <c r="R2236" s="1"/>
      <c r="S2236" s="1" t="str">
        <f t="shared" si="378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9"/>
        <v>#VALUE!</v>
      </c>
    </row>
    <row r="2237" spans="1:23">
      <c r="A2237" s="16">
        <f t="shared" si="372"/>
        <v>2237</v>
      </c>
      <c r="B2237" s="15">
        <f t="shared" si="373"/>
        <v>2193</v>
      </c>
      <c r="C2237" s="45" t="s">
        <v>3514</v>
      </c>
      <c r="D2237" s="45" t="s">
        <v>7</v>
      </c>
      <c r="E2237" s="122" t="s">
        <v>474</v>
      </c>
      <c r="F2237" s="46" t="s">
        <v>5916</v>
      </c>
      <c r="G2237" s="47">
        <v>0</v>
      </c>
      <c r="H2237" s="47">
        <v>0</v>
      </c>
      <c r="I2237" s="196" t="s">
        <v>1</v>
      </c>
      <c r="J2237" s="46" t="s">
        <v>1276</v>
      </c>
      <c r="K2237" s="48" t="s">
        <v>3528</v>
      </c>
      <c r="L2237" s="49" t="s">
        <v>4263</v>
      </c>
      <c r="M2237" s="22" t="s">
        <v>4318</v>
      </c>
      <c r="N2237" s="22" t="s">
        <v>2484</v>
      </c>
      <c r="O2237" s="45"/>
      <c r="P2237" s="247" t="s">
        <v>5921</v>
      </c>
      <c r="Q2237" s="191"/>
      <c r="R2237" s="1"/>
      <c r="S2237" s="1" t="str">
        <f t="shared" si="378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9"/>
        <v>#VALUE!</v>
      </c>
    </row>
    <row r="2238" spans="1:23">
      <c r="A2238" s="16">
        <f t="shared" ref="A2238:A2241" si="380">IF(B2238=INT(B2238),ROW(),"")</f>
        <v>2238</v>
      </c>
      <c r="B2238" s="15">
        <f t="shared" ref="B2238:B2241" si="381">IF(AND(MID(C2238,2,1)&lt;&gt;"/",MID(C2238,1,1)="/"),INT(B2237)+1,B2237+0.01)</f>
        <v>2194</v>
      </c>
      <c r="C2238" s="45" t="s">
        <v>3514</v>
      </c>
      <c r="D2238" s="45" t="s">
        <v>7</v>
      </c>
      <c r="E2238" s="122" t="s">
        <v>474</v>
      </c>
      <c r="F2238" s="46" t="s">
        <v>5917</v>
      </c>
      <c r="G2238" s="47">
        <v>0</v>
      </c>
      <c r="H2238" s="47">
        <v>0</v>
      </c>
      <c r="I2238" s="196" t="s">
        <v>1</v>
      </c>
      <c r="J2238" s="46" t="s">
        <v>1276</v>
      </c>
      <c r="K2238" s="48" t="s">
        <v>3528</v>
      </c>
      <c r="L2238" s="49" t="s">
        <v>4263</v>
      </c>
      <c r="M2238" s="22" t="s">
        <v>4318</v>
      </c>
      <c r="N2238" s="22" t="s">
        <v>2484</v>
      </c>
      <c r="O2238" s="45"/>
      <c r="P2238" s="247" t="s">
        <v>5922</v>
      </c>
      <c r="Q2238" s="191"/>
      <c r="R2238" s="1"/>
      <c r="S2238" s="1" t="str">
        <f t="shared" ref="S2238:S2249" si="382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83">SUBSTITUTE(IF(AND(T2238="--",FIND("STD",E2238),FIND("fn",C2238)&gt;0,FIND("ITM_",P2238),I2238="CAT_FNCT"),E2238,""),"""","")</f>
        <v>#VALUE!</v>
      </c>
    </row>
    <row r="2239" spans="1:23">
      <c r="A2239" s="16">
        <f t="shared" si="380"/>
        <v>2239</v>
      </c>
      <c r="B2239" s="15">
        <f t="shared" si="381"/>
        <v>2195</v>
      </c>
      <c r="C2239" s="45" t="s">
        <v>4147</v>
      </c>
      <c r="D2239" s="45" t="s">
        <v>11</v>
      </c>
      <c r="E2239" s="48" t="s">
        <v>4148</v>
      </c>
      <c r="F2239" s="48" t="s">
        <v>4148</v>
      </c>
      <c r="G2239" s="51">
        <v>0</v>
      </c>
      <c r="H2239" s="51">
        <v>99</v>
      </c>
      <c r="I2239" s="92" t="s">
        <v>3</v>
      </c>
      <c r="J2239" s="46" t="s">
        <v>1275</v>
      </c>
      <c r="K2239" s="48" t="s">
        <v>3632</v>
      </c>
      <c r="L2239" s="49" t="s">
        <v>4263</v>
      </c>
      <c r="M2239" s="22" t="s">
        <v>4319</v>
      </c>
      <c r="N2239" s="22" t="s">
        <v>2075</v>
      </c>
      <c r="O2239" s="45"/>
      <c r="P2239" s="247" t="s">
        <v>4149</v>
      </c>
      <c r="Q2239" s="191"/>
      <c r="R2239" s="1"/>
      <c r="S2239" s="1" t="str">
        <f t="shared" si="382"/>
        <v/>
      </c>
      <c r="T2239" s="1" t="str">
        <f>IF(ISNA(VLOOKUP(P2239,'NEW XEQM.c'!D:D,1,0)),"--",VLOOKUP(P2239,'NEW XEQM.c'!D:G,3,0))</f>
        <v>--</v>
      </c>
      <c r="U2239" s="1" t="s">
        <v>2481</v>
      </c>
      <c r="W2239" t="e">
        <f t="shared" si="383"/>
        <v>#VALUE!</v>
      </c>
    </row>
    <row r="2240" spans="1:23">
      <c r="A2240" s="16">
        <f t="shared" si="380"/>
        <v>2240</v>
      </c>
      <c r="B2240" s="15">
        <f t="shared" si="381"/>
        <v>2196</v>
      </c>
      <c r="C2240" s="45" t="s">
        <v>3352</v>
      </c>
      <c r="D2240" s="45" t="s">
        <v>11</v>
      </c>
      <c r="E2240" s="21" t="s">
        <v>4396</v>
      </c>
      <c r="F2240" s="21" t="s">
        <v>4396</v>
      </c>
      <c r="G2240" s="79">
        <v>0</v>
      </c>
      <c r="H2240" s="231" t="s">
        <v>5441</v>
      </c>
      <c r="I2240" s="130" t="s">
        <v>3</v>
      </c>
      <c r="J2240" s="23" t="s">
        <v>1275</v>
      </c>
      <c r="K2240" s="24" t="s">
        <v>3632</v>
      </c>
      <c r="L2240" s="22" t="s">
        <v>4263</v>
      </c>
      <c r="M2240" s="22" t="s">
        <v>4327</v>
      </c>
      <c r="N2240" s="22" t="s">
        <v>2484</v>
      </c>
      <c r="O2240" s="22"/>
      <c r="P2240" s="246" t="s">
        <v>4395</v>
      </c>
      <c r="Q2240" s="191"/>
      <c r="R2240" s="1"/>
      <c r="S2240" s="1" t="str">
        <f t="shared" si="382"/>
        <v/>
      </c>
      <c r="T2240" s="1" t="str">
        <f>IF(ISNA(VLOOKUP(P2240,'NEW XEQM.c'!D:D,1,0)),"--",VLOOKUP(P2240,'NEW XEQM.c'!D:G,3,0))</f>
        <v>--</v>
      </c>
      <c r="U2240" s="1" t="s">
        <v>2479</v>
      </c>
      <c r="W2240" t="e">
        <f t="shared" si="383"/>
        <v>#VALUE!</v>
      </c>
    </row>
    <row r="2241" spans="1:23">
      <c r="A2241" s="16">
        <f t="shared" si="380"/>
        <v>2241</v>
      </c>
      <c r="B2241" s="15">
        <f t="shared" si="381"/>
        <v>2197</v>
      </c>
      <c r="C2241" s="45" t="s">
        <v>4134</v>
      </c>
      <c r="D2241" s="45" t="s">
        <v>11</v>
      </c>
      <c r="E2241" s="21" t="s">
        <v>4397</v>
      </c>
      <c r="F2241" s="21" t="s">
        <v>4397</v>
      </c>
      <c r="G2241" s="79">
        <v>0</v>
      </c>
      <c r="H2241" s="79">
        <v>34</v>
      </c>
      <c r="I2241" s="130" t="s">
        <v>3</v>
      </c>
      <c r="J2241" s="23" t="s">
        <v>1275</v>
      </c>
      <c r="K2241" s="24" t="s">
        <v>3632</v>
      </c>
      <c r="L2241" s="22" t="s">
        <v>4263</v>
      </c>
      <c r="M2241" s="22" t="s">
        <v>4319</v>
      </c>
      <c r="N2241" s="22" t="s">
        <v>2484</v>
      </c>
      <c r="O2241" s="22"/>
      <c r="P2241" s="246" t="s">
        <v>4398</v>
      </c>
      <c r="Q2241" s="191"/>
      <c r="R2241" s="1"/>
      <c r="S2241" s="1" t="str">
        <f t="shared" si="382"/>
        <v/>
      </c>
      <c r="T2241" s="1" t="str">
        <f>IF(ISNA(VLOOKUP(P2241,'NEW XEQM.c'!D:D,1,0)),"--",VLOOKUP(P2241,'NEW XEQM.c'!D:G,3,0))</f>
        <v>--</v>
      </c>
      <c r="U2241" s="1" t="s">
        <v>2479</v>
      </c>
      <c r="W2241" t="e">
        <f t="shared" si="383"/>
        <v>#VALUE!</v>
      </c>
    </row>
    <row r="2242" spans="1:23">
      <c r="A2242" s="16">
        <f t="shared" ref="A2242:A2267" si="384">IF(B2242=INT(B2242),ROW(),"")</f>
        <v>2242</v>
      </c>
      <c r="B2242" s="15">
        <f t="shared" ref="B2242:B2267" si="385">IF(AND(MID(C2242,2,1)&lt;&gt;"/",MID(C2242,1,1)="/"),INT(B2241)+1,B2241+0.01)</f>
        <v>2198</v>
      </c>
      <c r="C2242" s="222" t="s">
        <v>6067</v>
      </c>
      <c r="D2242" s="222" t="s">
        <v>11</v>
      </c>
      <c r="E2242" s="306" t="s">
        <v>6073</v>
      </c>
      <c r="F2242" s="306" t="s">
        <v>6073</v>
      </c>
      <c r="G2242" s="79">
        <v>0</v>
      </c>
      <c r="H2242" s="307">
        <v>11</v>
      </c>
      <c r="I2242" s="56" t="s">
        <v>3</v>
      </c>
      <c r="J2242" s="56" t="s">
        <v>1275</v>
      </c>
      <c r="K2242" s="57" t="s">
        <v>4020</v>
      </c>
      <c r="L2242" s="11" t="s">
        <v>4263</v>
      </c>
      <c r="M2242" s="11" t="s">
        <v>4319</v>
      </c>
      <c r="N2242" s="22" t="s">
        <v>2484</v>
      </c>
      <c r="O2242" s="22"/>
      <c r="P2242" s="246" t="s">
        <v>6080</v>
      </c>
      <c r="Q2242" s="191"/>
      <c r="R2242" s="1"/>
      <c r="S2242" s="1" t="str">
        <f t="shared" ref="S2242:S2247" si="386">IF(E2242=F2242,"","NOT EQUAL")</f>
        <v/>
      </c>
      <c r="T2242" s="1" t="str">
        <f>IF(ISNA(VLOOKUP(P2242,'NEW XEQM.c'!D:D,1,0)),"--",VLOOKUP(P2242,'NEW XEQM.c'!D:G,3,0))</f>
        <v>--</v>
      </c>
      <c r="U2242" s="1" t="s">
        <v>2479</v>
      </c>
      <c r="W2242" t="e">
        <f t="shared" ref="W2242:W2247" si="387">SUBSTITUTE(IF(AND(T2242="--",FIND("STD",E2242),FIND("fn",C2242)&gt;0,FIND("ITM_",P2242),I2242="CAT_FNCT"),E2242,""),"""","")</f>
        <v>#VALUE!</v>
      </c>
    </row>
    <row r="2243" spans="1:23">
      <c r="A2243" s="16">
        <f t="shared" si="384"/>
        <v>2243</v>
      </c>
      <c r="B2243" s="15">
        <f t="shared" si="385"/>
        <v>2199</v>
      </c>
      <c r="C2243" s="222" t="s">
        <v>6068</v>
      </c>
      <c r="D2243" s="222" t="s">
        <v>7</v>
      </c>
      <c r="E2243" s="306" t="s">
        <v>6074</v>
      </c>
      <c r="F2243" s="306" t="s">
        <v>6074</v>
      </c>
      <c r="G2243" s="79">
        <v>0</v>
      </c>
      <c r="H2243" s="307">
        <v>0</v>
      </c>
      <c r="I2243" s="56" t="s">
        <v>3</v>
      </c>
      <c r="J2243" s="56" t="s">
        <v>1275</v>
      </c>
      <c r="K2243" s="57" t="s">
        <v>4020</v>
      </c>
      <c r="L2243" s="11" t="s">
        <v>4263</v>
      </c>
      <c r="M2243" s="11" t="s">
        <v>4318</v>
      </c>
      <c r="N2243" s="22" t="s">
        <v>2484</v>
      </c>
      <c r="O2243" s="22"/>
      <c r="P2243" s="246" t="s">
        <v>6081</v>
      </c>
      <c r="Q2243" s="191"/>
      <c r="R2243" s="1"/>
      <c r="S2243" s="1" t="str">
        <f t="shared" si="386"/>
        <v/>
      </c>
      <c r="T2243" s="1" t="str">
        <f>IF(ISNA(VLOOKUP(P2243,'NEW XEQM.c'!D:D,1,0)),"--",VLOOKUP(P2243,'NEW XEQM.c'!D:G,3,0))</f>
        <v>--</v>
      </c>
      <c r="U2243" s="1" t="s">
        <v>2479</v>
      </c>
      <c r="W2243" t="e">
        <f t="shared" si="387"/>
        <v>#VALUE!</v>
      </c>
    </row>
    <row r="2244" spans="1:23">
      <c r="A2244" s="16">
        <f t="shared" si="384"/>
        <v>2244</v>
      </c>
      <c r="B2244" s="15">
        <f t="shared" si="385"/>
        <v>2200</v>
      </c>
      <c r="C2244" s="222" t="s">
        <v>6069</v>
      </c>
      <c r="D2244" s="222" t="s">
        <v>7</v>
      </c>
      <c r="E2244" s="306" t="s">
        <v>6075</v>
      </c>
      <c r="F2244" s="306" t="s">
        <v>6075</v>
      </c>
      <c r="G2244" s="79">
        <v>0</v>
      </c>
      <c r="H2244" s="307">
        <v>0</v>
      </c>
      <c r="I2244" s="56" t="s">
        <v>3</v>
      </c>
      <c r="J2244" s="56" t="s">
        <v>1276</v>
      </c>
      <c r="K2244" s="57" t="s">
        <v>3528</v>
      </c>
      <c r="L2244" s="11" t="s">
        <v>4263</v>
      </c>
      <c r="M2244" s="11" t="s">
        <v>4320</v>
      </c>
      <c r="N2244" s="22" t="s">
        <v>2484</v>
      </c>
      <c r="O2244" s="22"/>
      <c r="P2244" s="246" t="s">
        <v>6082</v>
      </c>
      <c r="Q2244" s="191"/>
      <c r="R2244" s="1"/>
      <c r="S2244" s="1" t="str">
        <f t="shared" si="386"/>
        <v/>
      </c>
      <c r="T2244" s="1" t="str">
        <f>IF(ISNA(VLOOKUP(P2244,'NEW XEQM.c'!D:D,1,0)),"--",VLOOKUP(P2244,'NEW XEQM.c'!D:G,3,0))</f>
        <v>--</v>
      </c>
      <c r="U2244" s="1" t="s">
        <v>2479</v>
      </c>
      <c r="W2244" t="str">
        <f t="shared" si="387"/>
        <v>VOL STD_UP_ARROW</v>
      </c>
    </row>
    <row r="2245" spans="1:23">
      <c r="A2245" s="16">
        <f t="shared" si="384"/>
        <v>2245</v>
      </c>
      <c r="B2245" s="15">
        <f t="shared" si="385"/>
        <v>2201</v>
      </c>
      <c r="C2245" s="222" t="s">
        <v>6070</v>
      </c>
      <c r="D2245" s="222" t="s">
        <v>7</v>
      </c>
      <c r="E2245" s="306" t="s">
        <v>6076</v>
      </c>
      <c r="F2245" s="306" t="s">
        <v>6076</v>
      </c>
      <c r="G2245" s="79">
        <v>0</v>
      </c>
      <c r="H2245" s="307">
        <v>0</v>
      </c>
      <c r="I2245" s="56" t="s">
        <v>3</v>
      </c>
      <c r="J2245" s="56" t="s">
        <v>1276</v>
      </c>
      <c r="K2245" s="57" t="s">
        <v>3528</v>
      </c>
      <c r="L2245" s="11" t="s">
        <v>4263</v>
      </c>
      <c r="M2245" s="11" t="s">
        <v>4320</v>
      </c>
      <c r="N2245" s="22" t="s">
        <v>2484</v>
      </c>
      <c r="O2245" s="22"/>
      <c r="P2245" s="246" t="s">
        <v>6079</v>
      </c>
      <c r="Q2245" s="191"/>
      <c r="R2245" s="1"/>
      <c r="S2245" s="1" t="str">
        <f t="shared" si="386"/>
        <v/>
      </c>
      <c r="T2245" s="1" t="str">
        <f>IF(ISNA(VLOOKUP(P2245,'NEW XEQM.c'!D:D,1,0)),"--",VLOOKUP(P2245,'NEW XEQM.c'!D:G,3,0))</f>
        <v>--</v>
      </c>
      <c r="U2245" s="1" t="s">
        <v>2479</v>
      </c>
      <c r="W2245" t="str">
        <f t="shared" si="387"/>
        <v>VOL STD_DOWN_ARROW</v>
      </c>
    </row>
    <row r="2246" spans="1:23">
      <c r="A2246" s="16">
        <f t="shared" si="384"/>
        <v>2246</v>
      </c>
      <c r="B2246" s="15">
        <f t="shared" si="385"/>
        <v>2202</v>
      </c>
      <c r="C2246" s="222" t="s">
        <v>6071</v>
      </c>
      <c r="D2246" s="222" t="s">
        <v>7</v>
      </c>
      <c r="E2246" s="306" t="s">
        <v>6077</v>
      </c>
      <c r="F2246" s="306" t="s">
        <v>6077</v>
      </c>
      <c r="G2246" s="79">
        <v>0</v>
      </c>
      <c r="H2246" s="307">
        <v>0</v>
      </c>
      <c r="I2246" s="56" t="s">
        <v>3</v>
      </c>
      <c r="J2246" s="56" t="s">
        <v>1276</v>
      </c>
      <c r="K2246" s="57" t="s">
        <v>3528</v>
      </c>
      <c r="L2246" s="11" t="s">
        <v>4263</v>
      </c>
      <c r="M2246" s="11" t="s">
        <v>4318</v>
      </c>
      <c r="N2246" s="22" t="s">
        <v>2484</v>
      </c>
      <c r="O2246" s="22"/>
      <c r="P2246" s="246" t="s">
        <v>6083</v>
      </c>
      <c r="Q2246" s="191"/>
      <c r="R2246" s="1"/>
      <c r="S2246" s="1" t="str">
        <f t="shared" si="386"/>
        <v/>
      </c>
      <c r="T2246" s="1" t="str">
        <f>IF(ISNA(VLOOKUP(P2246,'NEW XEQM.c'!D:D,1,0)),"--",VLOOKUP(P2246,'NEW XEQM.c'!D:G,3,0))</f>
        <v>--</v>
      </c>
      <c r="U2246" s="1" t="s">
        <v>2479</v>
      </c>
      <c r="W2246" t="e">
        <f t="shared" si="387"/>
        <v>#VALUE!</v>
      </c>
    </row>
    <row r="2247" spans="1:23">
      <c r="A2247" s="16">
        <f t="shared" si="384"/>
        <v>2247</v>
      </c>
      <c r="B2247" s="15">
        <f t="shared" si="385"/>
        <v>2203</v>
      </c>
      <c r="C2247" s="222" t="s">
        <v>6072</v>
      </c>
      <c r="D2247" s="222" t="s">
        <v>2114</v>
      </c>
      <c r="E2247" s="306" t="s">
        <v>6078</v>
      </c>
      <c r="F2247" s="306" t="s">
        <v>6078</v>
      </c>
      <c r="G2247" s="79">
        <v>0</v>
      </c>
      <c r="H2247" s="307">
        <v>99</v>
      </c>
      <c r="I2247" s="56" t="s">
        <v>3</v>
      </c>
      <c r="J2247" s="56" t="s">
        <v>1276</v>
      </c>
      <c r="K2247" s="57" t="s">
        <v>3528</v>
      </c>
      <c r="L2247" s="11" t="s">
        <v>4263</v>
      </c>
      <c r="M2247" s="11" t="s">
        <v>4323</v>
      </c>
      <c r="N2247" s="22" t="s">
        <v>2484</v>
      </c>
      <c r="O2247" s="22"/>
      <c r="P2247" s="246" t="s">
        <v>6084</v>
      </c>
      <c r="Q2247" s="191"/>
      <c r="R2247" s="1"/>
      <c r="S2247" s="1" t="str">
        <f t="shared" si="386"/>
        <v/>
      </c>
      <c r="T2247" s="1" t="str">
        <f>IF(ISNA(VLOOKUP(P2247,'NEW XEQM.c'!D:D,1,0)),"--",VLOOKUP(P2247,'NEW XEQM.c'!D:G,3,0))</f>
        <v>--</v>
      </c>
      <c r="U2247" s="1" t="s">
        <v>2479</v>
      </c>
      <c r="W2247" t="e">
        <f t="shared" si="387"/>
        <v>#VALUE!</v>
      </c>
    </row>
    <row r="2248" spans="1:23">
      <c r="A2248" s="16">
        <f t="shared" si="384"/>
        <v>2248</v>
      </c>
      <c r="B2248" s="15">
        <f t="shared" si="385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6062</v>
      </c>
      <c r="G2248" s="44">
        <v>0</v>
      </c>
      <c r="H2248" s="44">
        <v>0</v>
      </c>
      <c r="I2248" s="92" t="s">
        <v>1</v>
      </c>
      <c r="J2248" s="23" t="s">
        <v>1275</v>
      </c>
      <c r="K2248" s="24" t="s">
        <v>3632</v>
      </c>
      <c r="L2248" s="22" t="s">
        <v>4263</v>
      </c>
      <c r="M2248" s="22" t="s">
        <v>4318</v>
      </c>
      <c r="N2248" s="22" t="str">
        <f>IF(AND(C2248=C2241,D2248=D2241),"CAT_DUPL","CAT_FNCT")</f>
        <v>CAT_FNCT</v>
      </c>
      <c r="O2248" s="22"/>
      <c r="P2248" s="248" t="s">
        <v>6020</v>
      </c>
      <c r="Q2248" s="191"/>
      <c r="R2248" s="1"/>
      <c r="S2248" s="1" t="str">
        <f t="shared" si="382"/>
        <v>NOT EQUAL</v>
      </c>
      <c r="T2248" s="1" t="str">
        <f>IF(ISNA(VLOOKUP(P2248,'NEW XEQM.c'!D:D,1,0)),"--",VLOOKUP(P2248,'NEW XEQM.c'!D:G,3,0))</f>
        <v>--</v>
      </c>
      <c r="U2248" s="1" t="s">
        <v>2075</v>
      </c>
      <c r="W2248" t="str">
        <f t="shared" si="383"/>
        <v/>
      </c>
    </row>
    <row r="2249" spans="1:23">
      <c r="A2249" s="16">
        <f t="shared" si="384"/>
        <v>2249</v>
      </c>
      <c r="B2249" s="15">
        <f t="shared" si="385"/>
        <v>2205</v>
      </c>
      <c r="C2249" s="304" t="str">
        <f t="shared" ref="C2249:C2265" si="388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89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6040</v>
      </c>
      <c r="G2249" s="44">
        <v>0</v>
      </c>
      <c r="H2249" s="44">
        <v>0</v>
      </c>
      <c r="I2249" s="92" t="s">
        <v>1</v>
      </c>
      <c r="J2249" s="23" t="s">
        <v>1275</v>
      </c>
      <c r="K2249" s="24" t="s">
        <v>3632</v>
      </c>
      <c r="L2249" s="22" t="s">
        <v>4263</v>
      </c>
      <c r="M2249" s="22" t="s">
        <v>4318</v>
      </c>
      <c r="N2249" s="22" t="str">
        <f t="shared" ref="N2249" si="390">IF(AND(C2249=C2248,D2249=D2248),"CAT_DUPL","CAT_FNCT")</f>
        <v>CAT_FNCT</v>
      </c>
      <c r="O2249" s="22"/>
      <c r="P2249" s="248" t="s">
        <v>6021</v>
      </c>
      <c r="Q2249" s="191"/>
      <c r="R2249" s="1"/>
      <c r="S2249" s="1" t="str">
        <f t="shared" si="382"/>
        <v>NOT EQUAL</v>
      </c>
      <c r="T2249" s="1" t="str">
        <f>IF(ISNA(VLOOKUP(P2249,'NEW XEQM.c'!D:D,1,0)),"--",VLOOKUP(P2249,'NEW XEQM.c'!D:G,3,0))</f>
        <v>--</v>
      </c>
      <c r="U2249" s="1" t="s">
        <v>2075</v>
      </c>
      <c r="W2249" t="str">
        <f t="shared" si="383"/>
        <v/>
      </c>
    </row>
    <row r="2250" spans="1:23">
      <c r="A2250" s="16">
        <f t="shared" si="384"/>
        <v>2250</v>
      </c>
      <c r="B2250" s="15">
        <f t="shared" si="385"/>
        <v>2206</v>
      </c>
      <c r="C2250" s="304" t="str">
        <f t="shared" si="388"/>
        <v>/  { fnKmletok100K</v>
      </c>
      <c r="D2250" s="304" t="str">
        <f t="shared" ref="D2250:D2265" si="391">IF(D2249&lt;&gt;"multiply","multiply","divide")</f>
        <v>multiply</v>
      </c>
      <c r="E2250" s="305" t="str">
        <f t="shared" si="389"/>
        <v>"km/l" STD_SUB_e STD_RIGHT_ARROW "E/hkm"</v>
      </c>
      <c r="F2250" s="134" t="s">
        <v>6041</v>
      </c>
      <c r="G2250" s="44">
        <v>0</v>
      </c>
      <c r="H2250" s="44">
        <v>0</v>
      </c>
      <c r="I2250" s="92" t="s">
        <v>1</v>
      </c>
      <c r="J2250" s="23" t="s">
        <v>1275</v>
      </c>
      <c r="K2250" s="24" t="s">
        <v>3632</v>
      </c>
      <c r="L2250" s="22" t="s">
        <v>4263</v>
      </c>
      <c r="M2250" s="22" t="s">
        <v>4318</v>
      </c>
      <c r="N2250" s="22" t="str">
        <f t="shared" ref="N2250:N2265" si="392">IF(AND(C2250=C2249,D2250=D2249),"CAT_DUPL","CAT_FNCT")</f>
        <v>CAT_FNCT</v>
      </c>
      <c r="O2250" s="22"/>
      <c r="P2250" s="248" t="s">
        <v>6022</v>
      </c>
      <c r="Q2250" s="191"/>
      <c r="R2250" s="1"/>
      <c r="S2250" s="1" t="str">
        <f t="shared" ref="S2250:S2267" si="393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2075</v>
      </c>
      <c r="W2250" t="str">
        <f t="shared" ref="W2250:W2267" si="394">SUBSTITUTE(IF(AND(T2250="--",FIND("STD",E2250),FIND("fn",C2250)&gt;0,FIND("ITM_",P2250),I2250="CAT_FNCT"),E2250,""),"""","")</f>
        <v/>
      </c>
    </row>
    <row r="2251" spans="1:23">
      <c r="A2251" s="16">
        <f t="shared" si="384"/>
        <v>2251</v>
      </c>
      <c r="B2251" s="15">
        <f t="shared" si="385"/>
        <v>2207</v>
      </c>
      <c r="C2251" s="304" t="str">
        <f t="shared" si="388"/>
        <v>/  { fnKmletok100K</v>
      </c>
      <c r="D2251" s="304" t="str">
        <f t="shared" si="391"/>
        <v>divide</v>
      </c>
      <c r="E2251" s="305" t="str">
        <f t="shared" si="389"/>
        <v>"E/hkm" STD_RIGHT_ARROW "km/l" STD_SUB_e</v>
      </c>
      <c r="F2251" s="134" t="s">
        <v>6064</v>
      </c>
      <c r="G2251" s="44">
        <v>0</v>
      </c>
      <c r="H2251" s="44">
        <v>0</v>
      </c>
      <c r="I2251" s="92" t="s">
        <v>1</v>
      </c>
      <c r="J2251" s="23" t="s">
        <v>1275</v>
      </c>
      <c r="K2251" s="24" t="s">
        <v>3632</v>
      </c>
      <c r="L2251" s="22" t="s">
        <v>4263</v>
      </c>
      <c r="M2251" s="22" t="s">
        <v>4318</v>
      </c>
      <c r="N2251" s="22" t="str">
        <f t="shared" si="392"/>
        <v>CAT_FNCT</v>
      </c>
      <c r="O2251" s="22"/>
      <c r="P2251" s="248" t="s">
        <v>6023</v>
      </c>
      <c r="Q2251" s="191"/>
      <c r="R2251" s="1"/>
      <c r="S2251" s="1" t="str">
        <f t="shared" si="393"/>
        <v>NOT EQUAL</v>
      </c>
      <c r="T2251" s="1" t="str">
        <f>IF(ISNA(VLOOKUP(P2251,'NEW XEQM.c'!D:D,1,0)),"--",VLOOKUP(P2251,'NEW XEQM.c'!D:G,3,0))</f>
        <v>--</v>
      </c>
      <c r="U2251" s="1" t="s">
        <v>2075</v>
      </c>
      <c r="W2251" t="str">
        <f t="shared" si="394"/>
        <v/>
      </c>
    </row>
    <row r="2252" spans="1:23">
      <c r="A2252" s="16">
        <f t="shared" si="384"/>
        <v>2252</v>
      </c>
      <c r="B2252" s="15">
        <f t="shared" si="385"/>
        <v>2208</v>
      </c>
      <c r="C2252" s="304" t="str">
        <f t="shared" si="388"/>
        <v>/  { fnK100Ktokmk</v>
      </c>
      <c r="D2252" s="304" t="str">
        <f t="shared" si="391"/>
        <v>multiply</v>
      </c>
      <c r="E2252" s="305" t="str">
        <f t="shared" si="389"/>
        <v>"E/hkm" STD_RIGHT_ARROW "km/E"</v>
      </c>
      <c r="F2252" s="134" t="s">
        <v>6064</v>
      </c>
      <c r="G2252" s="44">
        <v>0</v>
      </c>
      <c r="H2252" s="44">
        <v>0</v>
      </c>
      <c r="I2252" s="92" t="s">
        <v>1</v>
      </c>
      <c r="J2252" s="23" t="s">
        <v>1275</v>
      </c>
      <c r="K2252" s="24" t="s">
        <v>3632</v>
      </c>
      <c r="L2252" s="22" t="s">
        <v>4263</v>
      </c>
      <c r="M2252" s="22" t="s">
        <v>4318</v>
      </c>
      <c r="N2252" s="22" t="str">
        <f t="shared" si="392"/>
        <v>CAT_FNCT</v>
      </c>
      <c r="O2252" s="22"/>
      <c r="P2252" s="248" t="s">
        <v>6024</v>
      </c>
      <c r="Q2252" s="191"/>
      <c r="R2252" s="1"/>
      <c r="S2252" s="1" t="str">
        <f t="shared" si="393"/>
        <v>NOT EQUAL</v>
      </c>
      <c r="T2252" s="1" t="str">
        <f>IF(ISNA(VLOOKUP(P2252,'NEW XEQM.c'!D:D,1,0)),"--",VLOOKUP(P2252,'NEW XEQM.c'!D:G,3,0))</f>
        <v>--</v>
      </c>
      <c r="U2252" s="1" t="s">
        <v>2075</v>
      </c>
      <c r="W2252" t="str">
        <f t="shared" si="394"/>
        <v/>
      </c>
    </row>
    <row r="2253" spans="1:23">
      <c r="A2253" s="16">
        <f t="shared" si="384"/>
        <v>2253</v>
      </c>
      <c r="B2253" s="15">
        <f t="shared" si="385"/>
        <v>2209</v>
      </c>
      <c r="C2253" s="304" t="str">
        <f t="shared" si="388"/>
        <v>/  { fnK100Ktokmk</v>
      </c>
      <c r="D2253" s="304" t="str">
        <f t="shared" si="391"/>
        <v>divide</v>
      </c>
      <c r="E2253" s="305" t="str">
        <f t="shared" si="389"/>
        <v>"km/E" STD_RIGHT_ARROW "E/hkm"</v>
      </c>
      <c r="F2253" s="134" t="s">
        <v>6066</v>
      </c>
      <c r="G2253" s="44">
        <v>0</v>
      </c>
      <c r="H2253" s="44">
        <v>0</v>
      </c>
      <c r="I2253" s="92" t="s">
        <v>1</v>
      </c>
      <c r="J2253" s="23" t="s">
        <v>1275</v>
      </c>
      <c r="K2253" s="24" t="s">
        <v>3632</v>
      </c>
      <c r="L2253" s="22" t="s">
        <v>4263</v>
      </c>
      <c r="M2253" s="22" t="s">
        <v>4318</v>
      </c>
      <c r="N2253" s="22" t="str">
        <f t="shared" si="392"/>
        <v>CAT_FNCT</v>
      </c>
      <c r="O2253" s="22"/>
      <c r="P2253" s="248" t="s">
        <v>6025</v>
      </c>
      <c r="Q2253" s="191"/>
      <c r="R2253" s="1"/>
      <c r="S2253" s="1" t="str">
        <f t="shared" si="393"/>
        <v>NOT EQUAL</v>
      </c>
      <c r="T2253" s="1" t="str">
        <f>IF(ISNA(VLOOKUP(P2253,'NEW XEQM.c'!D:D,1,0)),"--",VLOOKUP(P2253,'NEW XEQM.c'!D:G,3,0))</f>
        <v>--</v>
      </c>
      <c r="U2253" s="1" t="s">
        <v>2075</v>
      </c>
      <c r="W2253" t="str">
        <f t="shared" si="394"/>
        <v/>
      </c>
    </row>
    <row r="2254" spans="1:23">
      <c r="A2254" s="16">
        <f t="shared" si="384"/>
        <v>2254</v>
      </c>
      <c r="B2254" s="15">
        <f t="shared" si="385"/>
        <v>2210</v>
      </c>
      <c r="C2254" s="304" t="str">
        <f t="shared" si="388"/>
        <v>/  { fnL100Tomgus</v>
      </c>
      <c r="D2254" s="304" t="str">
        <f t="shared" si="391"/>
        <v>multiply</v>
      </c>
      <c r="E2254" s="305" t="str">
        <f t="shared" si="389"/>
        <v>"l/hkm" STD_RIGHT_ARROW "mpg" STD_US</v>
      </c>
      <c r="F2254" s="134" t="s">
        <v>6062</v>
      </c>
      <c r="G2254" s="44">
        <v>0</v>
      </c>
      <c r="H2254" s="44">
        <v>0</v>
      </c>
      <c r="I2254" s="92" t="s">
        <v>1</v>
      </c>
      <c r="J2254" s="23" t="s">
        <v>1275</v>
      </c>
      <c r="K2254" s="24" t="s">
        <v>3632</v>
      </c>
      <c r="L2254" s="22" t="s">
        <v>4263</v>
      </c>
      <c r="M2254" s="22" t="s">
        <v>4318</v>
      </c>
      <c r="N2254" s="22" t="str">
        <f t="shared" si="392"/>
        <v>CAT_FNCT</v>
      </c>
      <c r="O2254" s="22"/>
      <c r="P2254" s="248" t="s">
        <v>6026</v>
      </c>
      <c r="Q2254" s="191"/>
      <c r="R2254" s="1"/>
      <c r="S2254" s="1" t="str">
        <f t="shared" si="393"/>
        <v>NOT EQUAL</v>
      </c>
      <c r="T2254" s="1" t="str">
        <f>IF(ISNA(VLOOKUP(P2254,'NEW XEQM.c'!D:D,1,0)),"--",VLOOKUP(P2254,'NEW XEQM.c'!D:G,3,0))</f>
        <v>--</v>
      </c>
      <c r="U2254" s="1" t="s">
        <v>2075</v>
      </c>
      <c r="W2254" t="str">
        <f t="shared" si="394"/>
        <v/>
      </c>
    </row>
    <row r="2255" spans="1:23">
      <c r="A2255" s="16">
        <f t="shared" si="384"/>
        <v>2255</v>
      </c>
      <c r="B2255" s="15">
        <f t="shared" si="385"/>
        <v>2211</v>
      </c>
      <c r="C2255" s="304" t="str">
        <f t="shared" si="388"/>
        <v>/  { fnL100Tomgus</v>
      </c>
      <c r="D2255" s="304" t="str">
        <f t="shared" si="391"/>
        <v>divide</v>
      </c>
      <c r="E2255" s="305" t="str">
        <f t="shared" si="389"/>
        <v>"mpg" STD_US STD_RIGHT_ARROW "l/hkm"</v>
      </c>
      <c r="F2255" s="134" t="s">
        <v>6042</v>
      </c>
      <c r="G2255" s="44">
        <v>0</v>
      </c>
      <c r="H2255" s="44">
        <v>0</v>
      </c>
      <c r="I2255" s="92" t="s">
        <v>1</v>
      </c>
      <c r="J2255" s="23" t="s">
        <v>1275</v>
      </c>
      <c r="K2255" s="24" t="s">
        <v>3632</v>
      </c>
      <c r="L2255" s="22" t="s">
        <v>4263</v>
      </c>
      <c r="M2255" s="22" t="s">
        <v>4318</v>
      </c>
      <c r="N2255" s="22" t="str">
        <f t="shared" si="392"/>
        <v>CAT_FNCT</v>
      </c>
      <c r="O2255" s="22"/>
      <c r="P2255" s="248" t="s">
        <v>6027</v>
      </c>
      <c r="Q2255" s="191"/>
      <c r="R2255" s="1"/>
      <c r="S2255" s="1" t="str">
        <f t="shared" si="393"/>
        <v>NOT EQUAL</v>
      </c>
      <c r="T2255" s="1" t="str">
        <f>IF(ISNA(VLOOKUP(P2255,'NEW XEQM.c'!D:D,1,0)),"--",VLOOKUP(P2255,'NEW XEQM.c'!D:G,3,0))</f>
        <v>--</v>
      </c>
      <c r="U2255" s="1" t="s">
        <v>2075</v>
      </c>
      <c r="W2255" t="str">
        <f t="shared" si="394"/>
        <v/>
      </c>
    </row>
    <row r="2256" spans="1:23">
      <c r="A2256" s="16">
        <f t="shared" si="384"/>
        <v>2256</v>
      </c>
      <c r="B2256" s="15">
        <f t="shared" si="385"/>
        <v>2212</v>
      </c>
      <c r="C2256" s="304" t="str">
        <f t="shared" si="388"/>
        <v>/  { fnMgeustok100M</v>
      </c>
      <c r="D2256" s="304" t="str">
        <f t="shared" si="391"/>
        <v>multiply</v>
      </c>
      <c r="E2256" s="305" t="str">
        <f t="shared" si="389"/>
        <v>"mge" STD_US STD_RIGHT_ARROW "E/100mi"</v>
      </c>
      <c r="F2256" s="134" t="s">
        <v>6043</v>
      </c>
      <c r="G2256" s="44">
        <v>0</v>
      </c>
      <c r="H2256" s="44">
        <v>0</v>
      </c>
      <c r="I2256" s="92" t="s">
        <v>1</v>
      </c>
      <c r="J2256" s="23" t="s">
        <v>1275</v>
      </c>
      <c r="K2256" s="24" t="s">
        <v>3632</v>
      </c>
      <c r="L2256" s="22" t="s">
        <v>4263</v>
      </c>
      <c r="M2256" s="22" t="s">
        <v>4318</v>
      </c>
      <c r="N2256" s="22" t="str">
        <f t="shared" si="392"/>
        <v>CAT_FNCT</v>
      </c>
      <c r="O2256" s="22"/>
      <c r="P2256" s="248" t="s">
        <v>6028</v>
      </c>
      <c r="Q2256" s="191"/>
      <c r="R2256" s="1"/>
      <c r="S2256" s="1" t="str">
        <f t="shared" si="393"/>
        <v>NOT EQUAL</v>
      </c>
      <c r="T2256" s="1" t="str">
        <f>IF(ISNA(VLOOKUP(P2256,'NEW XEQM.c'!D:D,1,0)),"--",VLOOKUP(P2256,'NEW XEQM.c'!D:G,3,0))</f>
        <v>--</v>
      </c>
      <c r="U2256" s="1" t="s">
        <v>2075</v>
      </c>
      <c r="W2256" t="str">
        <f t="shared" si="394"/>
        <v/>
      </c>
    </row>
    <row r="2257" spans="1:23">
      <c r="A2257" s="16">
        <f t="shared" si="384"/>
        <v>2257</v>
      </c>
      <c r="B2257" s="15">
        <f t="shared" si="385"/>
        <v>2213</v>
      </c>
      <c r="C2257" s="304" t="str">
        <f t="shared" si="388"/>
        <v>/  { fnMgeustok100M</v>
      </c>
      <c r="D2257" s="304" t="str">
        <f t="shared" si="391"/>
        <v>divide</v>
      </c>
      <c r="E2257" s="305" t="str">
        <f t="shared" si="389"/>
        <v>"E/100mi" STD_RIGHT_ARROW "mge" STD_US</v>
      </c>
      <c r="F2257" s="134" t="s">
        <v>6065</v>
      </c>
      <c r="G2257" s="44">
        <v>0</v>
      </c>
      <c r="H2257" s="44">
        <v>0</v>
      </c>
      <c r="I2257" s="92" t="s">
        <v>1</v>
      </c>
      <c r="J2257" s="23" t="s">
        <v>1275</v>
      </c>
      <c r="K2257" s="24" t="s">
        <v>3632</v>
      </c>
      <c r="L2257" s="22" t="s">
        <v>4263</v>
      </c>
      <c r="M2257" s="22" t="s">
        <v>4318</v>
      </c>
      <c r="N2257" s="22" t="str">
        <f t="shared" si="392"/>
        <v>CAT_FNCT</v>
      </c>
      <c r="O2257" s="22"/>
      <c r="P2257" s="248" t="s">
        <v>6029</v>
      </c>
      <c r="Q2257" s="191"/>
      <c r="R2257" s="1"/>
      <c r="S2257" s="1" t="str">
        <f t="shared" si="393"/>
        <v>NOT EQUAL</v>
      </c>
      <c r="T2257" s="1" t="str">
        <f>IF(ISNA(VLOOKUP(P2257,'NEW XEQM.c'!D:D,1,0)),"--",VLOOKUP(P2257,'NEW XEQM.c'!D:G,3,0))</f>
        <v>--</v>
      </c>
      <c r="U2257" s="1" t="s">
        <v>2075</v>
      </c>
      <c r="W2257" t="str">
        <f t="shared" si="394"/>
        <v/>
      </c>
    </row>
    <row r="2258" spans="1:23">
      <c r="A2258" s="16">
        <f t="shared" si="384"/>
        <v>2258</v>
      </c>
      <c r="B2258" s="15">
        <f t="shared" si="385"/>
        <v>2214</v>
      </c>
      <c r="C2258" s="304" t="str">
        <f t="shared" si="388"/>
        <v>/  { fnK100Ktok100M</v>
      </c>
      <c r="D2258" s="304" t="str">
        <f t="shared" si="391"/>
        <v>multiply</v>
      </c>
      <c r="E2258" s="57" t="str">
        <f t="shared" si="389"/>
        <v>"E/hkm" STD_RIGHT_ARROW "E/100mi"</v>
      </c>
      <c r="F2258" s="134" t="s">
        <v>6064</v>
      </c>
      <c r="G2258" s="44">
        <v>0</v>
      </c>
      <c r="H2258" s="44">
        <v>0</v>
      </c>
      <c r="I2258" s="92" t="s">
        <v>1</v>
      </c>
      <c r="J2258" s="23" t="s">
        <v>1275</v>
      </c>
      <c r="K2258" s="24" t="s">
        <v>3632</v>
      </c>
      <c r="L2258" s="22" t="s">
        <v>4263</v>
      </c>
      <c r="M2258" s="22" t="s">
        <v>4318</v>
      </c>
      <c r="N2258" s="22" t="str">
        <f t="shared" si="392"/>
        <v>CAT_FNCT</v>
      </c>
      <c r="O2258" s="22"/>
      <c r="P2258" s="248" t="s">
        <v>6031</v>
      </c>
      <c r="Q2258" s="191"/>
      <c r="R2258" s="1"/>
      <c r="S2258" s="1" t="str">
        <f t="shared" si="393"/>
        <v>NOT EQUAL</v>
      </c>
      <c r="T2258" s="1" t="str">
        <f>IF(ISNA(VLOOKUP(P2258,'NEW XEQM.c'!D:D,1,0)),"--",VLOOKUP(P2258,'NEW XEQM.c'!D:G,3,0))</f>
        <v>--</v>
      </c>
      <c r="U2258" s="1" t="s">
        <v>2075</v>
      </c>
      <c r="W2258" t="str">
        <f t="shared" si="394"/>
        <v/>
      </c>
    </row>
    <row r="2259" spans="1:23">
      <c r="A2259" s="16">
        <f t="shared" si="384"/>
        <v>2259</v>
      </c>
      <c r="B2259" s="15">
        <f t="shared" si="385"/>
        <v>2215</v>
      </c>
      <c r="C2259" s="304" t="str">
        <f t="shared" ref="C2259" si="395">IF(D2259="multiply","/  { fn"&amp;PROPER((LOWER(MID(P2259,5,99)))),C2258)</f>
        <v>/  { fnK100Ktok100M</v>
      </c>
      <c r="D2259" s="304" t="str">
        <f t="shared" si="391"/>
        <v>divide</v>
      </c>
      <c r="E2259" s="57" t="str">
        <f t="shared" ref="E2259" si="396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6065</v>
      </c>
      <c r="G2259" s="44">
        <v>0</v>
      </c>
      <c r="H2259" s="44">
        <v>0</v>
      </c>
      <c r="I2259" s="92" t="s">
        <v>1</v>
      </c>
      <c r="J2259" s="23" t="s">
        <v>1275</v>
      </c>
      <c r="K2259" s="24" t="s">
        <v>3632</v>
      </c>
      <c r="L2259" s="22" t="s">
        <v>4263</v>
      </c>
      <c r="M2259" s="22" t="s">
        <v>4318</v>
      </c>
      <c r="N2259" s="22" t="str">
        <f t="shared" ref="N2259" si="397">IF(AND(C2259=C2258,D2259=D2258),"CAT_DUPL","CAT_FNCT")</f>
        <v>CAT_FNCT</v>
      </c>
      <c r="O2259" s="22"/>
      <c r="P2259" s="248" t="s">
        <v>6030</v>
      </c>
      <c r="Q2259" s="191"/>
      <c r="R2259" s="1"/>
      <c r="S2259" s="1" t="str">
        <f t="shared" si="393"/>
        <v>NOT EQUAL</v>
      </c>
      <c r="T2259" s="1" t="str">
        <f>IF(ISNA(VLOOKUP(P2259,'NEW XEQM.c'!D:D,1,0)),"--",VLOOKUP(P2259,'NEW XEQM.c'!D:G,3,0))</f>
        <v>--</v>
      </c>
      <c r="U2259" s="1" t="s">
        <v>2075</v>
      </c>
      <c r="W2259" t="str">
        <f t="shared" si="394"/>
        <v/>
      </c>
    </row>
    <row r="2260" spans="1:23">
      <c r="A2260" s="16">
        <f t="shared" si="384"/>
        <v>2260</v>
      </c>
      <c r="B2260" s="15">
        <f t="shared" si="385"/>
        <v>2216</v>
      </c>
      <c r="C2260" s="304" t="str">
        <f t="shared" si="388"/>
        <v>/  { fnL100Tomguk</v>
      </c>
      <c r="D2260" s="304" t="str">
        <f t="shared" si="391"/>
        <v>multiply</v>
      </c>
      <c r="E2260" s="305" t="str">
        <f t="shared" si="389"/>
        <v>"l/hkm" STD_RIGHT_ARROW "mpg" STD_UK</v>
      </c>
      <c r="F2260" s="134" t="s">
        <v>6062</v>
      </c>
      <c r="G2260" s="44">
        <v>0</v>
      </c>
      <c r="H2260" s="44">
        <v>0</v>
      </c>
      <c r="I2260" s="92" t="s">
        <v>1</v>
      </c>
      <c r="J2260" s="23" t="s">
        <v>1275</v>
      </c>
      <c r="K2260" s="24" t="s">
        <v>3632</v>
      </c>
      <c r="L2260" s="22" t="s">
        <v>4263</v>
      </c>
      <c r="M2260" s="22" t="s">
        <v>4318</v>
      </c>
      <c r="N2260" s="22" t="str">
        <f t="shared" si="392"/>
        <v>CAT_FNCT</v>
      </c>
      <c r="O2260" s="22"/>
      <c r="P2260" s="248" t="s">
        <v>6032</v>
      </c>
      <c r="Q2260" s="191"/>
      <c r="R2260" s="1"/>
      <c r="S2260" s="1" t="str">
        <f t="shared" si="393"/>
        <v>NOT EQUAL</v>
      </c>
      <c r="T2260" s="1" t="str">
        <f>IF(ISNA(VLOOKUP(P2260,'NEW XEQM.c'!D:D,1,0)),"--",VLOOKUP(P2260,'NEW XEQM.c'!D:G,3,0))</f>
        <v>--</v>
      </c>
      <c r="U2260" s="1" t="s">
        <v>2075</v>
      </c>
      <c r="W2260" t="str">
        <f t="shared" si="394"/>
        <v/>
      </c>
    </row>
    <row r="2261" spans="1:23">
      <c r="A2261" s="16">
        <f t="shared" si="384"/>
        <v>2261</v>
      </c>
      <c r="B2261" s="15">
        <f t="shared" si="385"/>
        <v>2217</v>
      </c>
      <c r="C2261" s="304" t="str">
        <f t="shared" si="388"/>
        <v>/  { fnL100Tomguk</v>
      </c>
      <c r="D2261" s="304" t="str">
        <f t="shared" si="391"/>
        <v>divide</v>
      </c>
      <c r="E2261" s="305" t="str">
        <f t="shared" si="389"/>
        <v>"mpg" STD_UK STD_RIGHT_ARROW "l/hkm"</v>
      </c>
      <c r="F2261" s="134" t="s">
        <v>6044</v>
      </c>
      <c r="G2261" s="44">
        <v>0</v>
      </c>
      <c r="H2261" s="44">
        <v>0</v>
      </c>
      <c r="I2261" s="92" t="s">
        <v>1</v>
      </c>
      <c r="J2261" s="23" t="s">
        <v>1275</v>
      </c>
      <c r="K2261" s="24" t="s">
        <v>3632</v>
      </c>
      <c r="L2261" s="22" t="s">
        <v>4263</v>
      </c>
      <c r="M2261" s="22" t="s">
        <v>4318</v>
      </c>
      <c r="N2261" s="22" t="str">
        <f t="shared" si="392"/>
        <v>CAT_FNCT</v>
      </c>
      <c r="O2261" s="22"/>
      <c r="P2261" s="248" t="s">
        <v>6033</v>
      </c>
      <c r="Q2261" s="191"/>
      <c r="R2261" s="1"/>
      <c r="S2261" s="1" t="str">
        <f t="shared" si="393"/>
        <v>NOT EQUAL</v>
      </c>
      <c r="T2261" s="1" t="str">
        <f>IF(ISNA(VLOOKUP(P2261,'NEW XEQM.c'!D:D,1,0)),"--",VLOOKUP(P2261,'NEW XEQM.c'!D:G,3,0))</f>
        <v>--</v>
      </c>
      <c r="U2261" s="1" t="s">
        <v>2075</v>
      </c>
      <c r="W2261" t="str">
        <f t="shared" si="394"/>
        <v/>
      </c>
    </row>
    <row r="2262" spans="1:23">
      <c r="A2262" s="16">
        <f t="shared" si="384"/>
        <v>2262</v>
      </c>
      <c r="B2262" s="15">
        <f t="shared" si="385"/>
        <v>2218</v>
      </c>
      <c r="C2262" s="304" t="str">
        <f t="shared" si="388"/>
        <v>/  { fnMgeuktok100M</v>
      </c>
      <c r="D2262" s="304" t="str">
        <f t="shared" si="391"/>
        <v>multiply</v>
      </c>
      <c r="E2262" s="305" t="str">
        <f t="shared" si="389"/>
        <v>"mge" STD_UK STD_RIGHT_ARROW "E/100mi"</v>
      </c>
      <c r="F2262" s="134" t="s">
        <v>6045</v>
      </c>
      <c r="G2262" s="44">
        <v>0</v>
      </c>
      <c r="H2262" s="44">
        <v>0</v>
      </c>
      <c r="I2262" s="92" t="s">
        <v>1</v>
      </c>
      <c r="J2262" s="23" t="s">
        <v>1275</v>
      </c>
      <c r="K2262" s="24" t="s">
        <v>3632</v>
      </c>
      <c r="L2262" s="22" t="s">
        <v>4263</v>
      </c>
      <c r="M2262" s="22" t="s">
        <v>4318</v>
      </c>
      <c r="N2262" s="22" t="str">
        <f t="shared" si="392"/>
        <v>CAT_FNCT</v>
      </c>
      <c r="O2262" s="22"/>
      <c r="P2262" s="248" t="s">
        <v>6034</v>
      </c>
      <c r="Q2262" s="191"/>
      <c r="R2262" s="1"/>
      <c r="S2262" s="1" t="str">
        <f t="shared" si="393"/>
        <v>NOT EQUAL</v>
      </c>
      <c r="T2262" s="1" t="str">
        <f>IF(ISNA(VLOOKUP(P2262,'NEW XEQM.c'!D:D,1,0)),"--",VLOOKUP(P2262,'NEW XEQM.c'!D:G,3,0))</f>
        <v>--</v>
      </c>
      <c r="U2262" s="1" t="s">
        <v>2075</v>
      </c>
      <c r="W2262" t="str">
        <f t="shared" si="394"/>
        <v/>
      </c>
    </row>
    <row r="2263" spans="1:23">
      <c r="A2263" s="16">
        <f t="shared" si="384"/>
        <v>2263</v>
      </c>
      <c r="B2263" s="15">
        <f t="shared" si="385"/>
        <v>2219</v>
      </c>
      <c r="C2263" s="304" t="str">
        <f t="shared" si="388"/>
        <v>/  { fnMgeuktok100M</v>
      </c>
      <c r="D2263" s="304" t="str">
        <f t="shared" si="391"/>
        <v>divide</v>
      </c>
      <c r="E2263" s="305" t="str">
        <f t="shared" si="389"/>
        <v>"E/100mi" STD_RIGHT_ARROW "mge" STD_UK</v>
      </c>
      <c r="F2263" s="134" t="s">
        <v>6065</v>
      </c>
      <c r="G2263" s="44">
        <v>0</v>
      </c>
      <c r="H2263" s="44">
        <v>0</v>
      </c>
      <c r="I2263" s="92" t="s">
        <v>1</v>
      </c>
      <c r="J2263" s="23" t="s">
        <v>1275</v>
      </c>
      <c r="K2263" s="24" t="s">
        <v>3632</v>
      </c>
      <c r="L2263" s="22" t="s">
        <v>4263</v>
      </c>
      <c r="M2263" s="22" t="s">
        <v>4318</v>
      </c>
      <c r="N2263" s="22" t="str">
        <f t="shared" si="392"/>
        <v>CAT_FNCT</v>
      </c>
      <c r="O2263" s="22"/>
      <c r="P2263" s="248" t="s">
        <v>6035</v>
      </c>
      <c r="Q2263" s="191"/>
      <c r="R2263" s="1"/>
      <c r="S2263" s="1" t="str">
        <f t="shared" si="393"/>
        <v>NOT EQUAL</v>
      </c>
      <c r="T2263" s="1" t="str">
        <f>IF(ISNA(VLOOKUP(P2263,'NEW XEQM.c'!D:D,1,0)),"--",VLOOKUP(P2263,'NEW XEQM.c'!D:G,3,0))</f>
        <v>--</v>
      </c>
      <c r="U2263" s="1" t="s">
        <v>2075</v>
      </c>
      <c r="W2263" t="str">
        <f t="shared" si="394"/>
        <v/>
      </c>
    </row>
    <row r="2264" spans="1:23">
      <c r="A2264" s="16">
        <f t="shared" si="384"/>
        <v>2264</v>
      </c>
      <c r="B2264" s="15">
        <f t="shared" si="385"/>
        <v>2220</v>
      </c>
      <c r="C2264" s="304" t="str">
        <f t="shared" si="388"/>
        <v>/  { fnK100Mtomik</v>
      </c>
      <c r="D2264" s="304" t="str">
        <f t="shared" si="391"/>
        <v>multiply</v>
      </c>
      <c r="E2264" s="305" t="str">
        <f t="shared" si="389"/>
        <v>"E/100mi" STD_RIGHT_ARROW "mi/E"</v>
      </c>
      <c r="F2264" s="134" t="s">
        <v>6065</v>
      </c>
      <c r="G2264" s="44">
        <v>0</v>
      </c>
      <c r="H2264" s="44">
        <v>0</v>
      </c>
      <c r="I2264" s="92" t="s">
        <v>1</v>
      </c>
      <c r="J2264" s="23" t="s">
        <v>1275</v>
      </c>
      <c r="K2264" s="24" t="s">
        <v>3632</v>
      </c>
      <c r="L2264" s="22" t="s">
        <v>4263</v>
      </c>
      <c r="M2264" s="22" t="s">
        <v>4318</v>
      </c>
      <c r="N2264" s="22" t="str">
        <f t="shared" si="392"/>
        <v>CAT_FNCT</v>
      </c>
      <c r="O2264" s="22"/>
      <c r="P2264" s="248" t="s">
        <v>6036</v>
      </c>
      <c r="Q2264" s="191"/>
      <c r="R2264" s="1"/>
      <c r="S2264" s="1" t="str">
        <f t="shared" si="393"/>
        <v>NOT EQUAL</v>
      </c>
      <c r="T2264" s="1" t="str">
        <f>IF(ISNA(VLOOKUP(P2264,'NEW XEQM.c'!D:D,1,0)),"--",VLOOKUP(P2264,'NEW XEQM.c'!D:G,3,0))</f>
        <v>--</v>
      </c>
      <c r="U2264" s="1" t="s">
        <v>2075</v>
      </c>
      <c r="W2264" t="str">
        <f t="shared" si="394"/>
        <v/>
      </c>
    </row>
    <row r="2265" spans="1:23">
      <c r="A2265" s="16">
        <f t="shared" si="384"/>
        <v>2265</v>
      </c>
      <c r="B2265" s="15">
        <f t="shared" si="385"/>
        <v>2221</v>
      </c>
      <c r="C2265" s="304" t="str">
        <f t="shared" si="388"/>
        <v>/  { fnK100Mtomik</v>
      </c>
      <c r="D2265" s="304" t="str">
        <f t="shared" si="391"/>
        <v>divide</v>
      </c>
      <c r="E2265" s="305" t="str">
        <f t="shared" si="389"/>
        <v>"mi/E" STD_RIGHT_ARROW "E/100mi"</v>
      </c>
      <c r="F2265" s="134" t="s">
        <v>6063</v>
      </c>
      <c r="G2265" s="44">
        <v>0</v>
      </c>
      <c r="H2265" s="44">
        <v>0</v>
      </c>
      <c r="I2265" s="92" t="s">
        <v>1</v>
      </c>
      <c r="J2265" s="23" t="s">
        <v>1275</v>
      </c>
      <c r="K2265" s="24" t="s">
        <v>3632</v>
      </c>
      <c r="L2265" s="22" t="s">
        <v>4263</v>
      </c>
      <c r="M2265" s="22" t="s">
        <v>4318</v>
      </c>
      <c r="N2265" s="22" t="str">
        <f t="shared" si="392"/>
        <v>CAT_FNCT</v>
      </c>
      <c r="O2265" s="22"/>
      <c r="P2265" s="248" t="s">
        <v>6037</v>
      </c>
      <c r="Q2265" s="191"/>
      <c r="R2265" s="1"/>
      <c r="S2265" s="1" t="str">
        <f t="shared" si="393"/>
        <v>NOT EQUAL</v>
      </c>
      <c r="T2265" s="1" t="str">
        <f>IF(ISNA(VLOOKUP(P2265,'NEW XEQM.c'!D:D,1,0)),"--",VLOOKUP(P2265,'NEW XEQM.c'!D:G,3,0))</f>
        <v>--</v>
      </c>
      <c r="U2265" s="1" t="s">
        <v>2075</v>
      </c>
      <c r="W2265" t="str">
        <f t="shared" si="394"/>
        <v/>
      </c>
    </row>
    <row r="2266" spans="1:23">
      <c r="A2266" s="16">
        <f t="shared" si="384"/>
        <v>2266</v>
      </c>
      <c r="B2266" s="15">
        <f t="shared" si="385"/>
        <v>2222</v>
      </c>
      <c r="C2266" s="18" t="s">
        <v>3514</v>
      </c>
      <c r="D2266" s="18" t="s">
        <v>7</v>
      </c>
      <c r="E2266" s="42" t="s">
        <v>6039</v>
      </c>
      <c r="F2266" s="42" t="s">
        <v>6039</v>
      </c>
      <c r="G2266" s="99">
        <v>0</v>
      </c>
      <c r="H2266" s="99">
        <v>0</v>
      </c>
      <c r="I2266" s="96" t="s">
        <v>15</v>
      </c>
      <c r="J2266" s="23" t="s">
        <v>1276</v>
      </c>
      <c r="K2266" s="24" t="s">
        <v>3528</v>
      </c>
      <c r="L2266" s="22" t="s">
        <v>4263</v>
      </c>
      <c r="M2266" s="22" t="s">
        <v>4320</v>
      </c>
      <c r="N2266" s="22" t="s">
        <v>2075</v>
      </c>
      <c r="O2266" s="22"/>
      <c r="P2266" s="254" t="s">
        <v>6038</v>
      </c>
      <c r="Q2266" s="191"/>
      <c r="R2266" s="1"/>
      <c r="S2266" s="1" t="str">
        <f t="shared" si="393"/>
        <v/>
      </c>
      <c r="T2266" s="1" t="str">
        <f>IF(ISNA(VLOOKUP(P2266,'NEW XEQM.c'!D:D,1,0)),"--",VLOOKUP(P2266,'NEW XEQM.c'!D:G,3,0))</f>
        <v>--</v>
      </c>
      <c r="U2266" s="1" t="s">
        <v>2075</v>
      </c>
      <c r="W2266" t="e">
        <f t="shared" si="394"/>
        <v>#VALUE!</v>
      </c>
    </row>
    <row r="2267" spans="1:23">
      <c r="A2267" s="16">
        <f t="shared" si="384"/>
        <v>2267</v>
      </c>
      <c r="B2267" s="15">
        <f t="shared" si="385"/>
        <v>2223</v>
      </c>
      <c r="C2267" s="18" t="s">
        <v>6120</v>
      </c>
      <c r="D2267" s="18" t="s">
        <v>2560</v>
      </c>
      <c r="E2267" s="23" t="s">
        <v>6121</v>
      </c>
      <c r="F2267" s="23" t="s">
        <v>6121</v>
      </c>
      <c r="G2267" s="99">
        <v>0</v>
      </c>
      <c r="H2267" s="99">
        <v>99</v>
      </c>
      <c r="I2267" s="92" t="s">
        <v>3</v>
      </c>
      <c r="J2267" s="23" t="s">
        <v>1275</v>
      </c>
      <c r="K2267" s="24" t="s">
        <v>3632</v>
      </c>
      <c r="L2267" s="22" t="s">
        <v>4263</v>
      </c>
      <c r="M2267" s="22" t="s">
        <v>4322</v>
      </c>
      <c r="N2267" s="22" t="s">
        <v>2075</v>
      </c>
      <c r="O2267" s="22"/>
      <c r="P2267" s="246" t="s">
        <v>6119</v>
      </c>
      <c r="Q2267" s="191"/>
      <c r="R2267" s="1"/>
      <c r="S2267" s="1" t="str">
        <f t="shared" si="393"/>
        <v/>
      </c>
      <c r="T2267" s="1" t="str">
        <f>IF(ISNA(VLOOKUP(P2267,'NEW XEQM.c'!D:D,1,0)),"--",VLOOKUP(P2267,'NEW XEQM.c'!D:G,3,0))</f>
        <v>--</v>
      </c>
      <c r="U2267" s="1" t="s">
        <v>2075</v>
      </c>
      <c r="W2267" t="e">
        <f t="shared" si="394"/>
        <v>#VALUE!</v>
      </c>
    </row>
    <row r="2268" spans="1:23">
      <c r="A2268" s="16">
        <f t="shared" ref="A2268:A2279" si="398">IF(B2268=INT(B2268),ROW(),"")</f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ref="W2268:W2279" si="399">SUBSTITUTE(IF(AND(T2268="--",FIND("STD",E2268),FIND("fn",C2268)&gt;0,FIND("ITM_",P2268),I2268="CAT_FNCT"),E2268,""),"""","")</f>
        <v>#VALUE!</v>
      </c>
    </row>
    <row r="2269" spans="1:23">
      <c r="A2269" s="16">
        <f t="shared" si="398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9"/>
        <v>#VALUE!</v>
      </c>
    </row>
    <row r="2270" spans="1:23">
      <c r="A2270" s="16">
        <f t="shared" si="398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9"/>
        <v>#VALUE!</v>
      </c>
    </row>
    <row r="2271" spans="1:23">
      <c r="A2271" s="16">
        <f t="shared" si="398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9"/>
        <v>#VALUE!</v>
      </c>
    </row>
    <row r="2272" spans="1:23">
      <c r="A2272" s="16">
        <f t="shared" si="398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9"/>
        <v>#VALUE!</v>
      </c>
    </row>
    <row r="2273" spans="1:23">
      <c r="A2273" s="16">
        <f t="shared" si="398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9"/>
        <v>#VALUE!</v>
      </c>
    </row>
    <row r="2274" spans="1:23">
      <c r="A2274" s="16">
        <f t="shared" si="398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99"/>
        <v>#VALUE!</v>
      </c>
    </row>
    <row r="2275" spans="1:23">
      <c r="A2275" s="16">
        <f t="shared" si="398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99"/>
        <v>#VALUE!</v>
      </c>
    </row>
    <row r="2276" spans="1:23">
      <c r="A2276" s="16">
        <f t="shared" si="398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99"/>
        <v>#VALUE!</v>
      </c>
    </row>
    <row r="2277" spans="1:23">
      <c r="A2277" s="16">
        <f t="shared" si="398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99"/>
        <v>#VALUE!</v>
      </c>
    </row>
    <row r="2278" spans="1:23">
      <c r="A2278" s="16">
        <f t="shared" si="398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99"/>
        <v>#VALUE!</v>
      </c>
    </row>
    <row r="2279" spans="1:23">
      <c r="A2279" s="16">
        <f t="shared" si="398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99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2075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55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2075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55"/>
        <v>#VALUE!</v>
      </c>
    </row>
    <row r="2282" spans="1:23">
      <c r="I2282" s="61"/>
      <c r="N2282" s="22" t="s">
        <v>2075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55"/>
        <v>#VALUE!</v>
      </c>
    </row>
    <row r="2283" spans="1:23">
      <c r="I2283" s="61"/>
      <c r="N2283" s="22" t="s">
        <v>2075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55"/>
        <v>#VALUE!</v>
      </c>
    </row>
    <row r="2284" spans="1:23">
      <c r="I2284" s="61"/>
      <c r="N2284" s="22" t="s">
        <v>2075</v>
      </c>
      <c r="R2284" s="1"/>
      <c r="S2284" s="1" t="str">
        <f t="shared" ref="S2284:S2345" si="400">IF(E2284=F2284,"","NOT EQUAL")</f>
        <v/>
      </c>
      <c r="T2284" s="1" t="str">
        <f>IF(ISNA(VLOOKUP(P2284,'NEW XEQM.c'!D:D,1,0)),"--",VLOOKUP(P2284,'NEW XEQM.c'!D:G,3,0))</f>
        <v>--</v>
      </c>
      <c r="W2284" t="e">
        <f t="shared" si="355"/>
        <v>#VALUE!</v>
      </c>
    </row>
    <row r="2285" spans="1:23">
      <c r="I2285" s="61"/>
      <c r="N2285" s="22" t="s">
        <v>2075</v>
      </c>
      <c r="R2285" s="1"/>
      <c r="S2285" s="1" t="str">
        <f t="shared" si="400"/>
        <v/>
      </c>
      <c r="T2285" s="1" t="str">
        <f>IF(ISNA(VLOOKUP(P2285,'NEW XEQM.c'!D:D,1,0)),"--",VLOOKUP(P2285,'NEW XEQM.c'!D:G,3,0))</f>
        <v>--</v>
      </c>
      <c r="W2285" t="e">
        <f t="shared" si="355"/>
        <v>#VALUE!</v>
      </c>
    </row>
    <row r="2286" spans="1:23">
      <c r="I2286" s="61"/>
      <c r="N2286" s="22" t="s">
        <v>2075</v>
      </c>
      <c r="R2286" s="1"/>
      <c r="S2286" s="1" t="str">
        <f t="shared" si="400"/>
        <v/>
      </c>
      <c r="T2286" s="1" t="str">
        <f>IF(ISNA(VLOOKUP(P2286,'NEW XEQM.c'!D:D,1,0)),"--",VLOOKUP(P2286,'NEW XEQM.c'!D:G,3,0))</f>
        <v>--</v>
      </c>
      <c r="W2286" t="e">
        <f t="shared" si="355"/>
        <v>#VALUE!</v>
      </c>
    </row>
    <row r="2287" spans="1:23">
      <c r="I2287" s="61"/>
      <c r="N2287" s="22" t="s">
        <v>2075</v>
      </c>
      <c r="R2287" s="1"/>
      <c r="S2287" s="1" t="str">
        <f t="shared" si="400"/>
        <v/>
      </c>
      <c r="T2287" s="1" t="str">
        <f>IF(ISNA(VLOOKUP(P2287,'NEW XEQM.c'!D:D,1,0)),"--",VLOOKUP(P2287,'NEW XEQM.c'!D:G,3,0))</f>
        <v>--</v>
      </c>
      <c r="W2287" t="e">
        <f t="shared" si="355"/>
        <v>#VALUE!</v>
      </c>
    </row>
    <row r="2288" spans="1:23">
      <c r="I2288" s="61"/>
      <c r="N2288" s="22" t="s">
        <v>2075</v>
      </c>
      <c r="R2288" s="1"/>
      <c r="S2288" s="1" t="str">
        <f t="shared" si="400"/>
        <v/>
      </c>
      <c r="T2288" s="1" t="str">
        <f>IF(ISNA(VLOOKUP(P2288,'NEW XEQM.c'!D:D,1,0)),"--",VLOOKUP(P2288,'NEW XEQM.c'!D:G,3,0))</f>
        <v>--</v>
      </c>
      <c r="W2288" t="e">
        <f t="shared" si="355"/>
        <v>#VALUE!</v>
      </c>
    </row>
    <row r="2289" spans="9:23">
      <c r="I2289" s="61"/>
      <c r="N2289" s="22" t="s">
        <v>2075</v>
      </c>
      <c r="R2289" s="1"/>
      <c r="S2289" s="1" t="str">
        <f t="shared" si="400"/>
        <v/>
      </c>
      <c r="T2289" s="1" t="str">
        <f>IF(ISNA(VLOOKUP(P2289,'NEW XEQM.c'!D:D,1,0)),"--",VLOOKUP(P2289,'NEW XEQM.c'!D:G,3,0))</f>
        <v>--</v>
      </c>
      <c r="W2289" t="e">
        <f t="shared" si="355"/>
        <v>#VALUE!</v>
      </c>
    </row>
    <row r="2290" spans="9:23">
      <c r="I2290" s="61"/>
      <c r="N2290" s="22" t="s">
        <v>2075</v>
      </c>
      <c r="R2290" s="1"/>
      <c r="S2290" s="1" t="str">
        <f t="shared" si="400"/>
        <v/>
      </c>
      <c r="T2290" s="1" t="str">
        <f>IF(ISNA(VLOOKUP(P2290,'NEW XEQM.c'!D:D,1,0)),"--",VLOOKUP(P2290,'NEW XEQM.c'!D:G,3,0))</f>
        <v>--</v>
      </c>
      <c r="W2290" t="e">
        <f t="shared" si="355"/>
        <v>#VALUE!</v>
      </c>
    </row>
    <row r="2291" spans="9:23">
      <c r="I2291" s="61"/>
      <c r="N2291" s="22" t="s">
        <v>2075</v>
      </c>
      <c r="R2291" s="1"/>
      <c r="S2291" s="1" t="str">
        <f t="shared" si="400"/>
        <v/>
      </c>
      <c r="T2291" s="1" t="str">
        <f>IF(ISNA(VLOOKUP(P2291,'NEW XEQM.c'!D:D,1,0)),"--",VLOOKUP(P2291,'NEW XEQM.c'!D:G,3,0))</f>
        <v>--</v>
      </c>
      <c r="W2291" t="e">
        <f t="shared" si="355"/>
        <v>#VALUE!</v>
      </c>
    </row>
    <row r="2292" spans="9:23">
      <c r="I2292" s="61"/>
      <c r="N2292" s="22" t="s">
        <v>2075</v>
      </c>
      <c r="R2292" s="1"/>
      <c r="S2292" s="1" t="str">
        <f t="shared" si="400"/>
        <v/>
      </c>
      <c r="T2292" s="1" t="str">
        <f>IF(ISNA(VLOOKUP(P2292,'NEW XEQM.c'!D:D,1,0)),"--",VLOOKUP(P2292,'NEW XEQM.c'!D:G,3,0))</f>
        <v>--</v>
      </c>
      <c r="W2292" t="e">
        <f t="shared" si="355"/>
        <v>#VALUE!</v>
      </c>
    </row>
    <row r="2293" spans="9:23">
      <c r="I2293" s="61"/>
      <c r="N2293" s="22" t="s">
        <v>2075</v>
      </c>
      <c r="R2293" s="1"/>
      <c r="S2293" s="1" t="str">
        <f t="shared" si="400"/>
        <v/>
      </c>
      <c r="T2293" s="1" t="str">
        <f>IF(ISNA(VLOOKUP(P2293,'NEW XEQM.c'!D:D,1,0)),"--",VLOOKUP(P2293,'NEW XEQM.c'!D:G,3,0))</f>
        <v>--</v>
      </c>
      <c r="W2293" t="e">
        <f t="shared" si="355"/>
        <v>#VALUE!</v>
      </c>
    </row>
    <row r="2294" spans="9:23">
      <c r="I2294" s="61"/>
      <c r="N2294" s="22" t="s">
        <v>2075</v>
      </c>
      <c r="R2294" s="1"/>
      <c r="S2294" s="1" t="str">
        <f t="shared" si="400"/>
        <v/>
      </c>
      <c r="T2294" s="1" t="str">
        <f>IF(ISNA(VLOOKUP(P2294,'NEW XEQM.c'!D:D,1,0)),"--",VLOOKUP(P2294,'NEW XEQM.c'!D:G,3,0))</f>
        <v>--</v>
      </c>
      <c r="W2294" t="e">
        <f t="shared" si="355"/>
        <v>#VALUE!</v>
      </c>
    </row>
    <row r="2295" spans="9:23">
      <c r="I2295" s="61"/>
      <c r="N2295" s="22" t="s">
        <v>2075</v>
      </c>
      <c r="R2295" s="1"/>
      <c r="S2295" s="1" t="str">
        <f t="shared" si="400"/>
        <v/>
      </c>
      <c r="T2295" s="1" t="str">
        <f>IF(ISNA(VLOOKUP(P2295,'NEW XEQM.c'!D:D,1,0)),"--",VLOOKUP(P2295,'NEW XEQM.c'!D:G,3,0))</f>
        <v>--</v>
      </c>
      <c r="W2295" t="e">
        <f t="shared" si="355"/>
        <v>#VALUE!</v>
      </c>
    </row>
    <row r="2296" spans="9:23">
      <c r="I2296" s="61"/>
      <c r="N2296" s="22" t="s">
        <v>2075</v>
      </c>
      <c r="R2296" s="1"/>
      <c r="S2296" s="1" t="str">
        <f t="shared" si="400"/>
        <v/>
      </c>
      <c r="T2296" s="1" t="str">
        <f>IF(ISNA(VLOOKUP(P2296,'NEW XEQM.c'!D:D,1,0)),"--",VLOOKUP(P2296,'NEW XEQM.c'!D:G,3,0))</f>
        <v>--</v>
      </c>
      <c r="W2296" t="e">
        <f t="shared" si="355"/>
        <v>#VALUE!</v>
      </c>
    </row>
    <row r="2297" spans="9:23">
      <c r="I2297" s="61"/>
      <c r="N2297" s="22" t="s">
        <v>2075</v>
      </c>
      <c r="R2297" s="1"/>
      <c r="S2297" s="1" t="str">
        <f t="shared" si="400"/>
        <v/>
      </c>
      <c r="T2297" s="1" t="str">
        <f>IF(ISNA(VLOOKUP(P2297,'NEW XEQM.c'!D:D,1,0)),"--",VLOOKUP(P2297,'NEW XEQM.c'!D:G,3,0))</f>
        <v>--</v>
      </c>
      <c r="W2297" t="e">
        <f t="shared" si="355"/>
        <v>#VALUE!</v>
      </c>
    </row>
    <row r="2298" spans="9:23">
      <c r="I2298" s="61"/>
      <c r="N2298" s="22" t="s">
        <v>2075</v>
      </c>
      <c r="R2298" s="1"/>
      <c r="S2298" s="1" t="str">
        <f t="shared" si="400"/>
        <v/>
      </c>
      <c r="T2298" s="1" t="str">
        <f>IF(ISNA(VLOOKUP(P2298,'NEW XEQM.c'!D:D,1,0)),"--",VLOOKUP(P2298,'NEW XEQM.c'!D:G,3,0))</f>
        <v>--</v>
      </c>
      <c r="W2298" t="e">
        <f t="shared" si="355"/>
        <v>#VALUE!</v>
      </c>
    </row>
    <row r="2299" spans="9:23">
      <c r="I2299" s="61"/>
      <c r="N2299" s="22" t="s">
        <v>2075</v>
      </c>
      <c r="R2299" s="1"/>
      <c r="S2299" s="1" t="str">
        <f t="shared" si="400"/>
        <v/>
      </c>
      <c r="T2299" s="1" t="str">
        <f>IF(ISNA(VLOOKUP(P2299,'NEW XEQM.c'!D:D,1,0)),"--",VLOOKUP(P2299,'NEW XEQM.c'!D:G,3,0))</f>
        <v>--</v>
      </c>
      <c r="W2299" t="e">
        <f t="shared" si="355"/>
        <v>#VALUE!</v>
      </c>
    </row>
    <row r="2300" spans="9:23">
      <c r="I2300" s="61"/>
      <c r="N2300" s="22" t="s">
        <v>2075</v>
      </c>
      <c r="R2300" s="1"/>
      <c r="S2300" s="1" t="str">
        <f t="shared" si="400"/>
        <v/>
      </c>
      <c r="T2300" s="1" t="str">
        <f>IF(ISNA(VLOOKUP(P2300,'NEW XEQM.c'!D:D,1,0)),"--",VLOOKUP(P2300,'NEW XEQM.c'!D:G,3,0))</f>
        <v>--</v>
      </c>
      <c r="W2300" t="e">
        <f t="shared" si="355"/>
        <v>#VALUE!</v>
      </c>
    </row>
    <row r="2301" spans="9:23">
      <c r="I2301" s="61"/>
      <c r="N2301" s="22" t="s">
        <v>2075</v>
      </c>
      <c r="R2301" s="1"/>
      <c r="S2301" s="1" t="str">
        <f t="shared" si="400"/>
        <v/>
      </c>
      <c r="T2301" s="1" t="str">
        <f>IF(ISNA(VLOOKUP(P2301,'NEW XEQM.c'!D:D,1,0)),"--",VLOOKUP(P2301,'NEW XEQM.c'!D:G,3,0))</f>
        <v>--</v>
      </c>
      <c r="W2301" t="e">
        <f t="shared" si="355"/>
        <v>#VALUE!</v>
      </c>
    </row>
    <row r="2302" spans="9:23">
      <c r="I2302" s="61"/>
      <c r="N2302" s="22" t="s">
        <v>2075</v>
      </c>
      <c r="R2302" s="1"/>
      <c r="S2302" s="1" t="str">
        <f t="shared" si="400"/>
        <v/>
      </c>
      <c r="T2302" s="1" t="str">
        <f>IF(ISNA(VLOOKUP(P2302,'NEW XEQM.c'!D:D,1,0)),"--",VLOOKUP(P2302,'NEW XEQM.c'!D:G,3,0))</f>
        <v>--</v>
      </c>
      <c r="W2302" t="e">
        <f t="shared" si="355"/>
        <v>#VALUE!</v>
      </c>
    </row>
    <row r="2303" spans="9:23">
      <c r="I2303" s="61"/>
      <c r="N2303" s="22" t="s">
        <v>2075</v>
      </c>
      <c r="R2303" s="1"/>
      <c r="S2303" s="1" t="str">
        <f t="shared" si="400"/>
        <v/>
      </c>
      <c r="T2303" s="1" t="str">
        <f>IF(ISNA(VLOOKUP(P2303,'NEW XEQM.c'!D:D,1,0)),"--",VLOOKUP(P2303,'NEW XEQM.c'!D:G,3,0))</f>
        <v>--</v>
      </c>
      <c r="W2303" t="e">
        <f t="shared" si="355"/>
        <v>#VALUE!</v>
      </c>
    </row>
    <row r="2304" spans="9:23">
      <c r="I2304" s="61"/>
      <c r="N2304" s="22" t="s">
        <v>2075</v>
      </c>
      <c r="R2304" s="1"/>
      <c r="S2304" s="1" t="str">
        <f t="shared" si="400"/>
        <v/>
      </c>
      <c r="T2304" s="1" t="str">
        <f>IF(ISNA(VLOOKUP(P2304,'NEW XEQM.c'!D:D,1,0)),"--",VLOOKUP(P2304,'NEW XEQM.c'!D:G,3,0))</f>
        <v>--</v>
      </c>
      <c r="W2304" t="e">
        <f t="shared" si="355"/>
        <v>#VALUE!</v>
      </c>
    </row>
    <row r="2305" spans="9:23">
      <c r="I2305" s="61"/>
      <c r="N2305" s="22" t="s">
        <v>2075</v>
      </c>
      <c r="R2305" s="1"/>
      <c r="S2305" s="1" t="str">
        <f t="shared" si="400"/>
        <v/>
      </c>
      <c r="T2305" s="1" t="str">
        <f>IF(ISNA(VLOOKUP(P2305,'NEW XEQM.c'!D:D,1,0)),"--",VLOOKUP(P2305,'NEW XEQM.c'!D:G,3,0))</f>
        <v>--</v>
      </c>
      <c r="W2305" t="e">
        <f t="shared" ref="W2305:W2368" si="401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2075</v>
      </c>
      <c r="R2306" s="1"/>
      <c r="S2306" s="1" t="str">
        <f t="shared" si="400"/>
        <v/>
      </c>
      <c r="T2306" s="1" t="str">
        <f>IF(ISNA(VLOOKUP(P2306,'NEW XEQM.c'!D:D,1,0)),"--",VLOOKUP(P2306,'NEW XEQM.c'!D:G,3,0))</f>
        <v>--</v>
      </c>
      <c r="W2306" t="e">
        <f t="shared" si="401"/>
        <v>#VALUE!</v>
      </c>
    </row>
    <row r="2307" spans="9:23">
      <c r="I2307" s="61"/>
      <c r="N2307" s="22" t="s">
        <v>2075</v>
      </c>
      <c r="R2307" s="1"/>
      <c r="S2307" s="1" t="str">
        <f t="shared" si="400"/>
        <v/>
      </c>
      <c r="T2307" s="1" t="str">
        <f>IF(ISNA(VLOOKUP(P2307,'NEW XEQM.c'!D:D,1,0)),"--",VLOOKUP(P2307,'NEW XEQM.c'!D:G,3,0))</f>
        <v>--</v>
      </c>
      <c r="W2307" t="e">
        <f t="shared" si="401"/>
        <v>#VALUE!</v>
      </c>
    </row>
    <row r="2308" spans="9:23">
      <c r="I2308" s="61"/>
      <c r="N2308" s="22" t="s">
        <v>2075</v>
      </c>
      <c r="R2308" s="1"/>
      <c r="S2308" s="1" t="str">
        <f t="shared" si="400"/>
        <v/>
      </c>
      <c r="T2308" s="1" t="str">
        <f>IF(ISNA(VLOOKUP(P2308,'NEW XEQM.c'!D:D,1,0)),"--",VLOOKUP(P2308,'NEW XEQM.c'!D:G,3,0))</f>
        <v>--</v>
      </c>
      <c r="W2308" t="e">
        <f t="shared" si="401"/>
        <v>#VALUE!</v>
      </c>
    </row>
    <row r="2309" spans="9:23">
      <c r="I2309" s="61"/>
      <c r="N2309" s="22" t="s">
        <v>2075</v>
      </c>
      <c r="R2309" s="1"/>
      <c r="S2309" s="1" t="str">
        <f t="shared" si="400"/>
        <v/>
      </c>
      <c r="T2309" s="1" t="str">
        <f>IF(ISNA(VLOOKUP(P2309,'NEW XEQM.c'!D:D,1,0)),"--",VLOOKUP(P2309,'NEW XEQM.c'!D:G,3,0))</f>
        <v>--</v>
      </c>
      <c r="W2309" t="e">
        <f t="shared" si="401"/>
        <v>#VALUE!</v>
      </c>
    </row>
    <row r="2310" spans="9:23">
      <c r="I2310" s="61"/>
      <c r="N2310" s="22" t="s">
        <v>2075</v>
      </c>
      <c r="R2310" s="1"/>
      <c r="S2310" s="1" t="str">
        <f t="shared" si="400"/>
        <v/>
      </c>
      <c r="T2310" s="1" t="str">
        <f>IF(ISNA(VLOOKUP(P2310,'NEW XEQM.c'!D:D,1,0)),"--",VLOOKUP(P2310,'NEW XEQM.c'!D:G,3,0))</f>
        <v>--</v>
      </c>
      <c r="W2310" t="e">
        <f t="shared" si="401"/>
        <v>#VALUE!</v>
      </c>
    </row>
    <row r="2311" spans="9:23">
      <c r="I2311" s="61"/>
      <c r="N2311" s="22" t="s">
        <v>2075</v>
      </c>
      <c r="R2311" s="1"/>
      <c r="S2311" s="1" t="str">
        <f t="shared" si="400"/>
        <v/>
      </c>
      <c r="T2311" s="1" t="str">
        <f>IF(ISNA(VLOOKUP(P2311,'NEW XEQM.c'!D:D,1,0)),"--",VLOOKUP(P2311,'NEW XEQM.c'!D:G,3,0))</f>
        <v>--</v>
      </c>
      <c r="W2311" t="e">
        <f t="shared" si="401"/>
        <v>#VALUE!</v>
      </c>
    </row>
    <row r="2312" spans="9:23">
      <c r="I2312" s="61"/>
      <c r="N2312" s="22" t="s">
        <v>2075</v>
      </c>
      <c r="R2312" s="1"/>
      <c r="S2312" s="1" t="str">
        <f t="shared" si="400"/>
        <v/>
      </c>
      <c r="T2312" s="1" t="str">
        <f>IF(ISNA(VLOOKUP(P2312,'NEW XEQM.c'!D:D,1,0)),"--",VLOOKUP(P2312,'NEW XEQM.c'!D:G,3,0))</f>
        <v>--</v>
      </c>
      <c r="W2312" t="e">
        <f t="shared" si="401"/>
        <v>#VALUE!</v>
      </c>
    </row>
    <row r="2313" spans="9:23">
      <c r="I2313" s="61"/>
      <c r="N2313" s="22" t="s">
        <v>2075</v>
      </c>
      <c r="R2313" s="1"/>
      <c r="S2313" s="1" t="str">
        <f t="shared" si="400"/>
        <v/>
      </c>
      <c r="T2313" s="1" t="str">
        <f>IF(ISNA(VLOOKUP(P2313,'NEW XEQM.c'!D:D,1,0)),"--",VLOOKUP(P2313,'NEW XEQM.c'!D:G,3,0))</f>
        <v>--</v>
      </c>
      <c r="W2313" t="e">
        <f t="shared" si="401"/>
        <v>#VALUE!</v>
      </c>
    </row>
    <row r="2314" spans="9:23">
      <c r="I2314" s="61"/>
      <c r="N2314" s="22" t="s">
        <v>2075</v>
      </c>
      <c r="R2314" s="1"/>
      <c r="S2314" s="1" t="str">
        <f t="shared" si="400"/>
        <v/>
      </c>
      <c r="T2314" s="1" t="str">
        <f>IF(ISNA(VLOOKUP(P2314,'NEW XEQM.c'!D:D,1,0)),"--",VLOOKUP(P2314,'NEW XEQM.c'!D:G,3,0))</f>
        <v>--</v>
      </c>
      <c r="W2314" t="e">
        <f t="shared" si="401"/>
        <v>#VALUE!</v>
      </c>
    </row>
    <row r="2315" spans="9:23">
      <c r="I2315" s="61"/>
      <c r="N2315" s="22" t="s">
        <v>2075</v>
      </c>
      <c r="R2315" s="1"/>
      <c r="S2315" s="1" t="str">
        <f t="shared" si="400"/>
        <v/>
      </c>
      <c r="T2315" s="1" t="str">
        <f>IF(ISNA(VLOOKUP(P2315,'NEW XEQM.c'!D:D,1,0)),"--",VLOOKUP(P2315,'NEW XEQM.c'!D:G,3,0))</f>
        <v>--</v>
      </c>
      <c r="W2315" t="e">
        <f t="shared" si="401"/>
        <v>#VALUE!</v>
      </c>
    </row>
    <row r="2316" spans="9:23">
      <c r="I2316" s="61"/>
      <c r="N2316" s="22" t="s">
        <v>2075</v>
      </c>
      <c r="R2316" s="1"/>
      <c r="S2316" s="1" t="str">
        <f t="shared" si="400"/>
        <v/>
      </c>
      <c r="T2316" s="1" t="str">
        <f>IF(ISNA(VLOOKUP(P2316,'NEW XEQM.c'!D:D,1,0)),"--",VLOOKUP(P2316,'NEW XEQM.c'!D:G,3,0))</f>
        <v>--</v>
      </c>
      <c r="W2316" t="e">
        <f t="shared" si="401"/>
        <v>#VALUE!</v>
      </c>
    </row>
    <row r="2317" spans="9:23">
      <c r="I2317" s="61"/>
      <c r="N2317" s="22" t="s">
        <v>2075</v>
      </c>
      <c r="R2317" s="1"/>
      <c r="S2317" s="1" t="str">
        <f t="shared" si="400"/>
        <v/>
      </c>
      <c r="T2317" s="1" t="str">
        <f>IF(ISNA(VLOOKUP(P2317,'NEW XEQM.c'!D:D,1,0)),"--",VLOOKUP(P2317,'NEW XEQM.c'!D:G,3,0))</f>
        <v>--</v>
      </c>
      <c r="W2317" t="e">
        <f t="shared" si="401"/>
        <v>#VALUE!</v>
      </c>
    </row>
    <row r="2318" spans="9:23">
      <c r="I2318" s="61"/>
      <c r="N2318" s="22" t="s">
        <v>2075</v>
      </c>
      <c r="R2318" s="1"/>
      <c r="S2318" s="1" t="str">
        <f t="shared" si="400"/>
        <v/>
      </c>
      <c r="T2318" s="1" t="str">
        <f>IF(ISNA(VLOOKUP(P2318,'NEW XEQM.c'!D:D,1,0)),"--",VLOOKUP(P2318,'NEW XEQM.c'!D:G,3,0))</f>
        <v>--</v>
      </c>
      <c r="W2318" t="e">
        <f t="shared" si="401"/>
        <v>#VALUE!</v>
      </c>
    </row>
    <row r="2319" spans="9:23">
      <c r="I2319" s="61"/>
      <c r="N2319" s="22" t="s">
        <v>2075</v>
      </c>
      <c r="R2319" s="1"/>
      <c r="S2319" s="1" t="str">
        <f t="shared" si="400"/>
        <v/>
      </c>
      <c r="T2319" s="1" t="str">
        <f>IF(ISNA(VLOOKUP(P2319,'NEW XEQM.c'!D:D,1,0)),"--",VLOOKUP(P2319,'NEW XEQM.c'!D:G,3,0))</f>
        <v>--</v>
      </c>
      <c r="W2319" t="e">
        <f t="shared" si="401"/>
        <v>#VALUE!</v>
      </c>
    </row>
    <row r="2320" spans="9:23">
      <c r="I2320" s="61"/>
      <c r="N2320" s="22" t="s">
        <v>2075</v>
      </c>
      <c r="R2320" s="1"/>
      <c r="S2320" s="1" t="str">
        <f t="shared" si="400"/>
        <v/>
      </c>
      <c r="T2320" s="1" t="str">
        <f>IF(ISNA(VLOOKUP(P2320,'NEW XEQM.c'!D:D,1,0)),"--",VLOOKUP(P2320,'NEW XEQM.c'!D:G,3,0))</f>
        <v>--</v>
      </c>
      <c r="W2320" t="e">
        <f t="shared" si="401"/>
        <v>#VALUE!</v>
      </c>
    </row>
    <row r="2321" spans="9:23">
      <c r="I2321" s="61"/>
      <c r="N2321" s="22" t="s">
        <v>2075</v>
      </c>
      <c r="R2321" s="1"/>
      <c r="S2321" s="1" t="str">
        <f t="shared" si="400"/>
        <v/>
      </c>
      <c r="T2321" s="1" t="str">
        <f>IF(ISNA(VLOOKUP(P2321,'NEW XEQM.c'!D:D,1,0)),"--",VLOOKUP(P2321,'NEW XEQM.c'!D:G,3,0))</f>
        <v>--</v>
      </c>
      <c r="W2321" t="e">
        <f t="shared" si="401"/>
        <v>#VALUE!</v>
      </c>
    </row>
    <row r="2322" spans="9:23">
      <c r="I2322" s="61"/>
      <c r="N2322" s="22" t="s">
        <v>2075</v>
      </c>
      <c r="R2322" s="1"/>
      <c r="S2322" s="1" t="str">
        <f t="shared" si="400"/>
        <v/>
      </c>
      <c r="T2322" s="1" t="str">
        <f>IF(ISNA(VLOOKUP(P2322,'NEW XEQM.c'!D:D,1,0)),"--",VLOOKUP(P2322,'NEW XEQM.c'!D:G,3,0))</f>
        <v>--</v>
      </c>
      <c r="W2322" t="e">
        <f t="shared" si="401"/>
        <v>#VALUE!</v>
      </c>
    </row>
    <row r="2323" spans="9:23">
      <c r="I2323" s="61"/>
      <c r="N2323" s="22" t="s">
        <v>2075</v>
      </c>
      <c r="R2323" s="1"/>
      <c r="S2323" s="1" t="str">
        <f t="shared" si="400"/>
        <v/>
      </c>
      <c r="T2323" s="1" t="str">
        <f>IF(ISNA(VLOOKUP(P2323,'NEW XEQM.c'!D:D,1,0)),"--",VLOOKUP(P2323,'NEW XEQM.c'!D:G,3,0))</f>
        <v>--</v>
      </c>
      <c r="W2323" t="e">
        <f t="shared" si="401"/>
        <v>#VALUE!</v>
      </c>
    </row>
    <row r="2324" spans="9:23">
      <c r="I2324" s="61"/>
      <c r="N2324" s="22" t="s">
        <v>2075</v>
      </c>
      <c r="R2324" s="1"/>
      <c r="S2324" s="1" t="str">
        <f t="shared" si="400"/>
        <v/>
      </c>
      <c r="T2324" s="1" t="str">
        <f>IF(ISNA(VLOOKUP(P2324,'NEW XEQM.c'!D:D,1,0)),"--",VLOOKUP(P2324,'NEW XEQM.c'!D:G,3,0))</f>
        <v>--</v>
      </c>
      <c r="W2324" t="e">
        <f t="shared" si="401"/>
        <v>#VALUE!</v>
      </c>
    </row>
    <row r="2325" spans="9:23">
      <c r="I2325" s="61"/>
      <c r="N2325" s="22" t="s">
        <v>2075</v>
      </c>
      <c r="R2325" s="1"/>
      <c r="S2325" s="1" t="str">
        <f t="shared" si="400"/>
        <v/>
      </c>
      <c r="T2325" s="1" t="str">
        <f>IF(ISNA(VLOOKUP(P2325,'NEW XEQM.c'!D:D,1,0)),"--",VLOOKUP(P2325,'NEW XEQM.c'!D:G,3,0))</f>
        <v>--</v>
      </c>
      <c r="W2325" t="e">
        <f t="shared" si="401"/>
        <v>#VALUE!</v>
      </c>
    </row>
    <row r="2326" spans="9:23">
      <c r="I2326" s="61"/>
      <c r="N2326" s="22" t="s">
        <v>2075</v>
      </c>
      <c r="R2326" s="1"/>
      <c r="S2326" s="1" t="str">
        <f t="shared" si="400"/>
        <v/>
      </c>
      <c r="T2326" s="1" t="str">
        <f>IF(ISNA(VLOOKUP(P2326,'NEW XEQM.c'!D:D,1,0)),"--",VLOOKUP(P2326,'NEW XEQM.c'!D:G,3,0))</f>
        <v>--</v>
      </c>
      <c r="W2326" t="e">
        <f t="shared" si="401"/>
        <v>#VALUE!</v>
      </c>
    </row>
    <row r="2327" spans="9:23">
      <c r="I2327" s="61"/>
      <c r="N2327" s="22" t="s">
        <v>2075</v>
      </c>
      <c r="R2327" s="1"/>
      <c r="S2327" s="1" t="str">
        <f t="shared" si="400"/>
        <v/>
      </c>
      <c r="T2327" s="1" t="str">
        <f>IF(ISNA(VLOOKUP(P2327,'NEW XEQM.c'!D:D,1,0)),"--",VLOOKUP(P2327,'NEW XEQM.c'!D:G,3,0))</f>
        <v>--</v>
      </c>
      <c r="W2327" t="e">
        <f t="shared" si="401"/>
        <v>#VALUE!</v>
      </c>
    </row>
    <row r="2328" spans="9:23">
      <c r="I2328" s="61"/>
      <c r="N2328" s="22" t="s">
        <v>2075</v>
      </c>
      <c r="R2328" s="1"/>
      <c r="S2328" s="1" t="str">
        <f t="shared" si="400"/>
        <v/>
      </c>
      <c r="T2328" s="1" t="str">
        <f>IF(ISNA(VLOOKUP(P2328,'NEW XEQM.c'!D:D,1,0)),"--",VLOOKUP(P2328,'NEW XEQM.c'!D:G,3,0))</f>
        <v>--</v>
      </c>
      <c r="W2328" t="e">
        <f t="shared" si="401"/>
        <v>#VALUE!</v>
      </c>
    </row>
    <row r="2329" spans="9:23">
      <c r="I2329" s="61"/>
      <c r="N2329" s="22" t="s">
        <v>2075</v>
      </c>
      <c r="R2329" s="1"/>
      <c r="S2329" s="1" t="str">
        <f t="shared" si="400"/>
        <v/>
      </c>
      <c r="T2329" s="1" t="str">
        <f>IF(ISNA(VLOOKUP(P2329,'NEW XEQM.c'!D:D,1,0)),"--",VLOOKUP(P2329,'NEW XEQM.c'!D:G,3,0))</f>
        <v>--</v>
      </c>
      <c r="W2329" t="e">
        <f t="shared" si="401"/>
        <v>#VALUE!</v>
      </c>
    </row>
    <row r="2330" spans="9:23">
      <c r="I2330" s="61"/>
      <c r="N2330" s="22" t="s">
        <v>2075</v>
      </c>
      <c r="R2330" s="1"/>
      <c r="S2330" s="1" t="str">
        <f t="shared" si="400"/>
        <v/>
      </c>
      <c r="T2330" s="1" t="str">
        <f>IF(ISNA(VLOOKUP(P2330,'NEW XEQM.c'!D:D,1,0)),"--",VLOOKUP(P2330,'NEW XEQM.c'!D:G,3,0))</f>
        <v>--</v>
      </c>
      <c r="W2330" t="e">
        <f t="shared" si="401"/>
        <v>#VALUE!</v>
      </c>
    </row>
    <row r="2331" spans="9:23">
      <c r="I2331" s="61"/>
      <c r="N2331" s="22" t="s">
        <v>2075</v>
      </c>
      <c r="R2331" s="1"/>
      <c r="S2331" s="1" t="str">
        <f t="shared" si="400"/>
        <v/>
      </c>
      <c r="T2331" s="1" t="str">
        <f>IF(ISNA(VLOOKUP(P2331,'NEW XEQM.c'!D:D,1,0)),"--",VLOOKUP(P2331,'NEW XEQM.c'!D:G,3,0))</f>
        <v>--</v>
      </c>
      <c r="W2331" t="e">
        <f t="shared" si="401"/>
        <v>#VALUE!</v>
      </c>
    </row>
    <row r="2332" spans="9:23">
      <c r="I2332" s="61"/>
      <c r="N2332" s="22" t="s">
        <v>2075</v>
      </c>
      <c r="R2332" s="1"/>
      <c r="S2332" s="1" t="str">
        <f t="shared" si="400"/>
        <v/>
      </c>
      <c r="T2332" s="1" t="str">
        <f>IF(ISNA(VLOOKUP(P2332,'NEW XEQM.c'!D:D,1,0)),"--",VLOOKUP(P2332,'NEW XEQM.c'!D:G,3,0))</f>
        <v>--</v>
      </c>
      <c r="W2332" t="e">
        <f t="shared" si="401"/>
        <v>#VALUE!</v>
      </c>
    </row>
    <row r="2333" spans="9:23">
      <c r="I2333" s="61"/>
      <c r="N2333" s="22" t="s">
        <v>2075</v>
      </c>
      <c r="R2333" s="1"/>
      <c r="S2333" s="1" t="str">
        <f t="shared" si="400"/>
        <v/>
      </c>
      <c r="T2333" s="1" t="str">
        <f>IF(ISNA(VLOOKUP(P2333,'NEW XEQM.c'!D:D,1,0)),"--",VLOOKUP(P2333,'NEW XEQM.c'!D:G,3,0))</f>
        <v>--</v>
      </c>
      <c r="W2333" t="e">
        <f t="shared" si="401"/>
        <v>#VALUE!</v>
      </c>
    </row>
    <row r="2334" spans="9:23">
      <c r="I2334" s="61"/>
      <c r="N2334" s="22" t="s">
        <v>2075</v>
      </c>
      <c r="R2334" s="1"/>
      <c r="S2334" s="1" t="str">
        <f t="shared" si="400"/>
        <v/>
      </c>
      <c r="T2334" s="1" t="str">
        <f>IF(ISNA(VLOOKUP(P2334,'NEW XEQM.c'!D:D,1,0)),"--",VLOOKUP(P2334,'NEW XEQM.c'!D:G,3,0))</f>
        <v>--</v>
      </c>
      <c r="W2334" t="e">
        <f t="shared" si="401"/>
        <v>#VALUE!</v>
      </c>
    </row>
    <row r="2335" spans="9:23">
      <c r="I2335" s="61"/>
      <c r="N2335" s="22" t="s">
        <v>2075</v>
      </c>
      <c r="R2335" s="1"/>
      <c r="S2335" s="1" t="str">
        <f t="shared" si="400"/>
        <v/>
      </c>
      <c r="T2335" s="1" t="str">
        <f>IF(ISNA(VLOOKUP(P2335,'NEW XEQM.c'!D:D,1,0)),"--",VLOOKUP(P2335,'NEW XEQM.c'!D:G,3,0))</f>
        <v>--</v>
      </c>
      <c r="W2335" t="e">
        <f t="shared" si="401"/>
        <v>#VALUE!</v>
      </c>
    </row>
    <row r="2336" spans="9:23">
      <c r="I2336" s="61"/>
      <c r="N2336" s="22" t="s">
        <v>2075</v>
      </c>
      <c r="R2336" s="1"/>
      <c r="S2336" s="1" t="str">
        <f t="shared" si="400"/>
        <v/>
      </c>
      <c r="T2336" s="1" t="str">
        <f>IF(ISNA(VLOOKUP(P2336,'NEW XEQM.c'!D:D,1,0)),"--",VLOOKUP(P2336,'NEW XEQM.c'!D:G,3,0))</f>
        <v>--</v>
      </c>
      <c r="W2336" t="e">
        <f t="shared" si="401"/>
        <v>#VALUE!</v>
      </c>
    </row>
    <row r="2337" spans="9:23">
      <c r="I2337" s="61"/>
      <c r="N2337" s="22" t="s">
        <v>2075</v>
      </c>
      <c r="R2337" s="1"/>
      <c r="S2337" s="1" t="str">
        <f t="shared" si="400"/>
        <v/>
      </c>
      <c r="T2337" s="1" t="str">
        <f>IF(ISNA(VLOOKUP(P2337,'NEW XEQM.c'!D:D,1,0)),"--",VLOOKUP(P2337,'NEW XEQM.c'!D:G,3,0))</f>
        <v>--</v>
      </c>
      <c r="W2337" t="e">
        <f t="shared" si="401"/>
        <v>#VALUE!</v>
      </c>
    </row>
    <row r="2338" spans="9:23">
      <c r="I2338" s="61"/>
      <c r="N2338" s="22" t="s">
        <v>2075</v>
      </c>
      <c r="R2338" s="1"/>
      <c r="S2338" s="1" t="str">
        <f t="shared" si="400"/>
        <v/>
      </c>
      <c r="T2338" s="1" t="str">
        <f>IF(ISNA(VLOOKUP(P2338,'NEW XEQM.c'!D:D,1,0)),"--",VLOOKUP(P2338,'NEW XEQM.c'!D:G,3,0))</f>
        <v>--</v>
      </c>
      <c r="W2338" t="e">
        <f t="shared" si="401"/>
        <v>#VALUE!</v>
      </c>
    </row>
    <row r="2339" spans="9:23">
      <c r="I2339" s="61"/>
      <c r="N2339" s="22" t="s">
        <v>2075</v>
      </c>
      <c r="R2339" s="1"/>
      <c r="S2339" s="1" t="str">
        <f t="shared" si="400"/>
        <v/>
      </c>
      <c r="T2339" s="1" t="str">
        <f>IF(ISNA(VLOOKUP(P2339,'NEW XEQM.c'!D:D,1,0)),"--",VLOOKUP(P2339,'NEW XEQM.c'!D:G,3,0))</f>
        <v>--</v>
      </c>
      <c r="W2339" t="e">
        <f t="shared" si="401"/>
        <v>#VALUE!</v>
      </c>
    </row>
    <row r="2340" spans="9:23">
      <c r="I2340" s="61"/>
      <c r="N2340" s="22" t="s">
        <v>2075</v>
      </c>
      <c r="R2340" s="1"/>
      <c r="S2340" s="1" t="str">
        <f t="shared" si="400"/>
        <v/>
      </c>
      <c r="T2340" s="1" t="str">
        <f>IF(ISNA(VLOOKUP(P2340,'NEW XEQM.c'!D:D,1,0)),"--",VLOOKUP(P2340,'NEW XEQM.c'!D:G,3,0))</f>
        <v>--</v>
      </c>
      <c r="W2340" t="e">
        <f t="shared" si="401"/>
        <v>#VALUE!</v>
      </c>
    </row>
    <row r="2341" spans="9:23">
      <c r="I2341" s="61"/>
      <c r="N2341" s="22" t="s">
        <v>2075</v>
      </c>
      <c r="R2341" s="1"/>
      <c r="S2341" s="1" t="str">
        <f t="shared" si="400"/>
        <v/>
      </c>
      <c r="T2341" s="1" t="str">
        <f>IF(ISNA(VLOOKUP(P2341,'NEW XEQM.c'!D:D,1,0)),"--",VLOOKUP(P2341,'NEW XEQM.c'!D:G,3,0))</f>
        <v>--</v>
      </c>
      <c r="W2341" t="e">
        <f t="shared" si="401"/>
        <v>#VALUE!</v>
      </c>
    </row>
    <row r="2342" spans="9:23">
      <c r="I2342" s="61"/>
      <c r="N2342" s="22" t="s">
        <v>2075</v>
      </c>
      <c r="R2342" s="1"/>
      <c r="S2342" s="1" t="str">
        <f t="shared" si="400"/>
        <v/>
      </c>
      <c r="T2342" s="1" t="str">
        <f>IF(ISNA(VLOOKUP(P2342,'NEW XEQM.c'!D:D,1,0)),"--",VLOOKUP(P2342,'NEW XEQM.c'!D:G,3,0))</f>
        <v>--</v>
      </c>
      <c r="W2342" t="e">
        <f t="shared" si="401"/>
        <v>#VALUE!</v>
      </c>
    </row>
    <row r="2343" spans="9:23">
      <c r="I2343" s="61"/>
      <c r="N2343" s="22" t="s">
        <v>2075</v>
      </c>
      <c r="R2343" s="1"/>
      <c r="S2343" s="1" t="str">
        <f t="shared" si="400"/>
        <v/>
      </c>
      <c r="T2343" s="1" t="str">
        <f>IF(ISNA(VLOOKUP(P2343,'NEW XEQM.c'!D:D,1,0)),"--",VLOOKUP(P2343,'NEW XEQM.c'!D:G,3,0))</f>
        <v>--</v>
      </c>
      <c r="W2343" t="e">
        <f t="shared" si="401"/>
        <v>#VALUE!</v>
      </c>
    </row>
    <row r="2344" spans="9:23">
      <c r="I2344" s="61"/>
      <c r="N2344" s="22" t="s">
        <v>2075</v>
      </c>
      <c r="R2344" s="1"/>
      <c r="S2344" s="1" t="str">
        <f t="shared" si="400"/>
        <v/>
      </c>
      <c r="T2344" s="1" t="str">
        <f>IF(ISNA(VLOOKUP(P2344,'NEW XEQM.c'!D:D,1,0)),"--",VLOOKUP(P2344,'NEW XEQM.c'!D:G,3,0))</f>
        <v>--</v>
      </c>
      <c r="W2344" t="e">
        <f t="shared" si="401"/>
        <v>#VALUE!</v>
      </c>
    </row>
    <row r="2345" spans="9:23">
      <c r="I2345" s="61"/>
      <c r="N2345" s="22" t="s">
        <v>2075</v>
      </c>
      <c r="R2345" s="1"/>
      <c r="S2345" s="1" t="str">
        <f t="shared" si="400"/>
        <v/>
      </c>
      <c r="T2345" s="1" t="str">
        <f>IF(ISNA(VLOOKUP(P2345,'NEW XEQM.c'!D:D,1,0)),"--",VLOOKUP(P2345,'NEW XEQM.c'!D:G,3,0))</f>
        <v>--</v>
      </c>
      <c r="W2345" t="e">
        <f t="shared" si="401"/>
        <v>#VALUE!</v>
      </c>
    </row>
    <row r="2346" spans="9:23">
      <c r="I2346" s="61"/>
      <c r="N2346" s="22" t="s">
        <v>2075</v>
      </c>
      <c r="R2346" s="1"/>
      <c r="S2346" s="1" t="str">
        <f t="shared" ref="S2346:S2409" si="402">IF(E2346=F2346,"","NOT EQUAL")</f>
        <v/>
      </c>
      <c r="T2346" s="1" t="str">
        <f>IF(ISNA(VLOOKUP(P2346,'NEW XEQM.c'!D:D,1,0)),"--",VLOOKUP(P2346,'NEW XEQM.c'!D:G,3,0))</f>
        <v>--</v>
      </c>
      <c r="W2346" t="e">
        <f t="shared" si="401"/>
        <v>#VALUE!</v>
      </c>
    </row>
    <row r="2347" spans="9:23">
      <c r="I2347" s="61"/>
      <c r="N2347" s="22" t="s">
        <v>2075</v>
      </c>
      <c r="R2347" s="1"/>
      <c r="S2347" s="1" t="str">
        <f t="shared" si="402"/>
        <v/>
      </c>
      <c r="T2347" s="1" t="str">
        <f>IF(ISNA(VLOOKUP(P2347,'NEW XEQM.c'!D:D,1,0)),"--",VLOOKUP(P2347,'NEW XEQM.c'!D:G,3,0))</f>
        <v>--</v>
      </c>
      <c r="W2347" t="e">
        <f t="shared" si="401"/>
        <v>#VALUE!</v>
      </c>
    </row>
    <row r="2348" spans="9:23">
      <c r="I2348" s="61"/>
      <c r="N2348" s="22" t="s">
        <v>2075</v>
      </c>
      <c r="R2348" s="1"/>
      <c r="S2348" s="1" t="str">
        <f t="shared" si="402"/>
        <v/>
      </c>
      <c r="T2348" s="1" t="str">
        <f>IF(ISNA(VLOOKUP(P2348,'NEW XEQM.c'!D:D,1,0)),"--",VLOOKUP(P2348,'NEW XEQM.c'!D:G,3,0))</f>
        <v>--</v>
      </c>
      <c r="W2348" t="e">
        <f t="shared" si="401"/>
        <v>#VALUE!</v>
      </c>
    </row>
    <row r="2349" spans="9:23">
      <c r="I2349" s="61"/>
      <c r="N2349" s="22" t="s">
        <v>2075</v>
      </c>
      <c r="R2349" s="1"/>
      <c r="S2349" s="1" t="str">
        <f t="shared" si="402"/>
        <v/>
      </c>
      <c r="T2349" s="1" t="str">
        <f>IF(ISNA(VLOOKUP(P2349,'NEW XEQM.c'!D:D,1,0)),"--",VLOOKUP(P2349,'NEW XEQM.c'!D:G,3,0))</f>
        <v>--</v>
      </c>
      <c r="W2349" t="e">
        <f t="shared" si="401"/>
        <v>#VALUE!</v>
      </c>
    </row>
    <row r="2350" spans="9:23">
      <c r="I2350" s="61"/>
      <c r="N2350" s="22" t="s">
        <v>2075</v>
      </c>
      <c r="R2350" s="1"/>
      <c r="S2350" s="1" t="str">
        <f t="shared" si="402"/>
        <v/>
      </c>
      <c r="T2350" s="1" t="str">
        <f>IF(ISNA(VLOOKUP(P2350,'NEW XEQM.c'!D:D,1,0)),"--",VLOOKUP(P2350,'NEW XEQM.c'!D:G,3,0))</f>
        <v>--</v>
      </c>
      <c r="W2350" t="e">
        <f t="shared" si="401"/>
        <v>#VALUE!</v>
      </c>
    </row>
    <row r="2351" spans="9:23">
      <c r="I2351" s="61"/>
      <c r="N2351" s="22" t="s">
        <v>2075</v>
      </c>
      <c r="R2351" s="1"/>
      <c r="S2351" s="1" t="str">
        <f t="shared" si="402"/>
        <v/>
      </c>
      <c r="T2351" s="1" t="str">
        <f>IF(ISNA(VLOOKUP(P2351,'NEW XEQM.c'!D:D,1,0)),"--",VLOOKUP(P2351,'NEW XEQM.c'!D:G,3,0))</f>
        <v>--</v>
      </c>
      <c r="W2351" t="e">
        <f t="shared" si="401"/>
        <v>#VALUE!</v>
      </c>
    </row>
    <row r="2352" spans="9:23">
      <c r="I2352" s="61"/>
      <c r="N2352" s="22" t="s">
        <v>2075</v>
      </c>
      <c r="R2352" s="1"/>
      <c r="S2352" s="1" t="str">
        <f t="shared" si="402"/>
        <v/>
      </c>
      <c r="T2352" s="1" t="str">
        <f>IF(ISNA(VLOOKUP(P2352,'NEW XEQM.c'!D:D,1,0)),"--",VLOOKUP(P2352,'NEW XEQM.c'!D:G,3,0))</f>
        <v>--</v>
      </c>
      <c r="W2352" t="e">
        <f t="shared" si="401"/>
        <v>#VALUE!</v>
      </c>
    </row>
    <row r="2353" spans="9:23">
      <c r="I2353" s="61"/>
      <c r="N2353" s="22" t="s">
        <v>2075</v>
      </c>
      <c r="R2353" s="1"/>
      <c r="S2353" s="1" t="str">
        <f t="shared" si="402"/>
        <v/>
      </c>
      <c r="T2353" s="1" t="str">
        <f>IF(ISNA(VLOOKUP(P2353,'NEW XEQM.c'!D:D,1,0)),"--",VLOOKUP(P2353,'NEW XEQM.c'!D:G,3,0))</f>
        <v>--</v>
      </c>
      <c r="W2353" t="e">
        <f t="shared" si="401"/>
        <v>#VALUE!</v>
      </c>
    </row>
    <row r="2354" spans="9:23">
      <c r="I2354" s="61"/>
      <c r="N2354" s="22" t="s">
        <v>2075</v>
      </c>
      <c r="R2354" s="1"/>
      <c r="S2354" s="1" t="str">
        <f t="shared" si="402"/>
        <v/>
      </c>
      <c r="T2354" s="1" t="str">
        <f>IF(ISNA(VLOOKUP(P2354,'NEW XEQM.c'!D:D,1,0)),"--",VLOOKUP(P2354,'NEW XEQM.c'!D:G,3,0))</f>
        <v>--</v>
      </c>
      <c r="W2354" t="e">
        <f t="shared" si="401"/>
        <v>#VALUE!</v>
      </c>
    </row>
    <row r="2355" spans="9:23">
      <c r="I2355" s="61"/>
      <c r="N2355" s="22" t="s">
        <v>2075</v>
      </c>
      <c r="R2355" s="1"/>
      <c r="S2355" s="1" t="str">
        <f t="shared" si="402"/>
        <v/>
      </c>
      <c r="T2355" s="1" t="str">
        <f>IF(ISNA(VLOOKUP(P2355,'NEW XEQM.c'!D:D,1,0)),"--",VLOOKUP(P2355,'NEW XEQM.c'!D:G,3,0))</f>
        <v>--</v>
      </c>
      <c r="W2355" t="e">
        <f t="shared" si="401"/>
        <v>#VALUE!</v>
      </c>
    </row>
    <row r="2356" spans="9:23">
      <c r="I2356" s="61"/>
      <c r="N2356" s="22" t="s">
        <v>2075</v>
      </c>
      <c r="R2356" s="1"/>
      <c r="S2356" s="1" t="str">
        <f t="shared" si="402"/>
        <v/>
      </c>
      <c r="T2356" s="1" t="str">
        <f>IF(ISNA(VLOOKUP(P2356,'NEW XEQM.c'!D:D,1,0)),"--",VLOOKUP(P2356,'NEW XEQM.c'!D:G,3,0))</f>
        <v>--</v>
      </c>
      <c r="W2356" t="e">
        <f t="shared" si="401"/>
        <v>#VALUE!</v>
      </c>
    </row>
    <row r="2357" spans="9:23">
      <c r="I2357" s="61"/>
      <c r="N2357" s="22" t="s">
        <v>2075</v>
      </c>
      <c r="R2357" s="1"/>
      <c r="S2357" s="1" t="str">
        <f t="shared" si="402"/>
        <v/>
      </c>
      <c r="T2357" s="1" t="str">
        <f>IF(ISNA(VLOOKUP(P2357,'NEW XEQM.c'!D:D,1,0)),"--",VLOOKUP(P2357,'NEW XEQM.c'!D:G,3,0))</f>
        <v>--</v>
      </c>
      <c r="W2357" t="e">
        <f t="shared" si="401"/>
        <v>#VALUE!</v>
      </c>
    </row>
    <row r="2358" spans="9:23">
      <c r="I2358" s="61"/>
      <c r="N2358" s="22" t="s">
        <v>2075</v>
      </c>
      <c r="R2358" s="1"/>
      <c r="S2358" s="1" t="str">
        <f t="shared" si="402"/>
        <v/>
      </c>
      <c r="T2358" s="1" t="str">
        <f>IF(ISNA(VLOOKUP(P2358,'NEW XEQM.c'!D:D,1,0)),"--",VLOOKUP(P2358,'NEW XEQM.c'!D:G,3,0))</f>
        <v>--</v>
      </c>
      <c r="W2358" t="e">
        <f t="shared" si="401"/>
        <v>#VALUE!</v>
      </c>
    </row>
    <row r="2359" spans="9:23">
      <c r="I2359" s="61"/>
      <c r="N2359" s="22" t="s">
        <v>2075</v>
      </c>
      <c r="R2359" s="1"/>
      <c r="S2359" s="1" t="str">
        <f t="shared" si="402"/>
        <v/>
      </c>
      <c r="T2359" s="1" t="str">
        <f>IF(ISNA(VLOOKUP(P2359,'NEW XEQM.c'!D:D,1,0)),"--",VLOOKUP(P2359,'NEW XEQM.c'!D:G,3,0))</f>
        <v>--</v>
      </c>
      <c r="W2359" t="e">
        <f t="shared" si="401"/>
        <v>#VALUE!</v>
      </c>
    </row>
    <row r="2360" spans="9:23">
      <c r="I2360" s="61"/>
      <c r="N2360" s="22" t="s">
        <v>2075</v>
      </c>
      <c r="R2360" s="1"/>
      <c r="S2360" s="1" t="str">
        <f t="shared" si="402"/>
        <v/>
      </c>
      <c r="T2360" s="1" t="str">
        <f>IF(ISNA(VLOOKUP(P2360,'NEW XEQM.c'!D:D,1,0)),"--",VLOOKUP(P2360,'NEW XEQM.c'!D:G,3,0))</f>
        <v>--</v>
      </c>
      <c r="W2360" t="e">
        <f t="shared" si="401"/>
        <v>#VALUE!</v>
      </c>
    </row>
    <row r="2361" spans="9:23">
      <c r="I2361" s="61"/>
      <c r="N2361" s="22" t="s">
        <v>2075</v>
      </c>
      <c r="R2361" s="1"/>
      <c r="S2361" s="1" t="str">
        <f t="shared" si="402"/>
        <v/>
      </c>
      <c r="T2361" s="1" t="str">
        <f>IF(ISNA(VLOOKUP(P2361,'NEW XEQM.c'!D:D,1,0)),"--",VLOOKUP(P2361,'NEW XEQM.c'!D:G,3,0))</f>
        <v>--</v>
      </c>
      <c r="W2361" t="e">
        <f t="shared" si="401"/>
        <v>#VALUE!</v>
      </c>
    </row>
    <row r="2362" spans="9:23">
      <c r="I2362" s="61"/>
      <c r="N2362" s="22" t="s">
        <v>2075</v>
      </c>
      <c r="R2362" s="1"/>
      <c r="S2362" s="1" t="str">
        <f t="shared" si="402"/>
        <v/>
      </c>
      <c r="T2362" s="1" t="str">
        <f>IF(ISNA(VLOOKUP(P2362,'NEW XEQM.c'!D:D,1,0)),"--",VLOOKUP(P2362,'NEW XEQM.c'!D:G,3,0))</f>
        <v>--</v>
      </c>
      <c r="W2362" t="e">
        <f t="shared" si="401"/>
        <v>#VALUE!</v>
      </c>
    </row>
    <row r="2363" spans="9:23">
      <c r="I2363" s="61"/>
      <c r="N2363" s="22" t="s">
        <v>2075</v>
      </c>
      <c r="R2363" s="1"/>
      <c r="S2363" s="1" t="str">
        <f t="shared" si="402"/>
        <v/>
      </c>
      <c r="T2363" s="1" t="str">
        <f>IF(ISNA(VLOOKUP(P2363,'NEW XEQM.c'!D:D,1,0)),"--",VLOOKUP(P2363,'NEW XEQM.c'!D:G,3,0))</f>
        <v>--</v>
      </c>
      <c r="W2363" t="e">
        <f t="shared" si="401"/>
        <v>#VALUE!</v>
      </c>
    </row>
    <row r="2364" spans="9:23">
      <c r="I2364" s="61"/>
      <c r="N2364" s="22" t="s">
        <v>2075</v>
      </c>
      <c r="R2364" s="1"/>
      <c r="S2364" s="1" t="str">
        <f t="shared" si="402"/>
        <v/>
      </c>
      <c r="T2364" s="1" t="str">
        <f>IF(ISNA(VLOOKUP(P2364,'NEW XEQM.c'!D:D,1,0)),"--",VLOOKUP(P2364,'NEW XEQM.c'!D:G,3,0))</f>
        <v>--</v>
      </c>
      <c r="W2364" t="e">
        <f t="shared" si="401"/>
        <v>#VALUE!</v>
      </c>
    </row>
    <row r="2365" spans="9:23">
      <c r="I2365" s="61"/>
      <c r="N2365" s="22" t="s">
        <v>2075</v>
      </c>
      <c r="R2365" s="1"/>
      <c r="S2365" s="1" t="str">
        <f t="shared" si="402"/>
        <v/>
      </c>
      <c r="T2365" s="1" t="str">
        <f>IF(ISNA(VLOOKUP(P2365,'NEW XEQM.c'!D:D,1,0)),"--",VLOOKUP(P2365,'NEW XEQM.c'!D:G,3,0))</f>
        <v>--</v>
      </c>
      <c r="W2365" t="e">
        <f t="shared" si="401"/>
        <v>#VALUE!</v>
      </c>
    </row>
    <row r="2366" spans="9:23">
      <c r="I2366" s="61"/>
      <c r="N2366" s="22" t="s">
        <v>2075</v>
      </c>
      <c r="R2366" s="1"/>
      <c r="S2366" s="1" t="str">
        <f t="shared" si="402"/>
        <v/>
      </c>
      <c r="T2366" s="1" t="str">
        <f>IF(ISNA(VLOOKUP(P2366,'NEW XEQM.c'!D:D,1,0)),"--",VLOOKUP(P2366,'NEW XEQM.c'!D:G,3,0))</f>
        <v>--</v>
      </c>
      <c r="W2366" t="e">
        <f t="shared" si="401"/>
        <v>#VALUE!</v>
      </c>
    </row>
    <row r="2367" spans="9:23">
      <c r="I2367" s="61"/>
      <c r="N2367" s="22" t="s">
        <v>2075</v>
      </c>
      <c r="R2367" s="1"/>
      <c r="S2367" s="1" t="str">
        <f t="shared" si="402"/>
        <v/>
      </c>
      <c r="T2367" s="1" t="str">
        <f>IF(ISNA(VLOOKUP(P2367,'NEW XEQM.c'!D:D,1,0)),"--",VLOOKUP(P2367,'NEW XEQM.c'!D:G,3,0))</f>
        <v>--</v>
      </c>
      <c r="W2367" t="e">
        <f t="shared" si="401"/>
        <v>#VALUE!</v>
      </c>
    </row>
    <row r="2368" spans="9:23">
      <c r="I2368" s="61"/>
      <c r="N2368" s="22" t="s">
        <v>2075</v>
      </c>
      <c r="R2368" s="1"/>
      <c r="S2368" s="1" t="str">
        <f t="shared" si="402"/>
        <v/>
      </c>
      <c r="T2368" s="1" t="str">
        <f>IF(ISNA(VLOOKUP(P2368,'NEW XEQM.c'!D:D,1,0)),"--",VLOOKUP(P2368,'NEW XEQM.c'!D:G,3,0))</f>
        <v>--</v>
      </c>
      <c r="W2368" t="e">
        <f t="shared" si="401"/>
        <v>#VALUE!</v>
      </c>
    </row>
    <row r="2369" spans="9:23">
      <c r="I2369" s="61"/>
      <c r="N2369" s="22" t="s">
        <v>2075</v>
      </c>
      <c r="R2369" s="1"/>
      <c r="S2369" s="1" t="str">
        <f t="shared" si="402"/>
        <v/>
      </c>
      <c r="T2369" s="1" t="str">
        <f>IF(ISNA(VLOOKUP(P2369,'NEW XEQM.c'!D:D,1,0)),"--",VLOOKUP(P2369,'NEW XEQM.c'!D:G,3,0))</f>
        <v>--</v>
      </c>
      <c r="W2369" t="e">
        <f t="shared" ref="W2369:W2432" si="403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2075</v>
      </c>
      <c r="R2370" s="1"/>
      <c r="S2370" s="1" t="str">
        <f t="shared" si="402"/>
        <v/>
      </c>
      <c r="T2370" s="1" t="str">
        <f>IF(ISNA(VLOOKUP(P2370,'NEW XEQM.c'!D:D,1,0)),"--",VLOOKUP(P2370,'NEW XEQM.c'!D:G,3,0))</f>
        <v>--</v>
      </c>
      <c r="W2370" t="e">
        <f t="shared" si="403"/>
        <v>#VALUE!</v>
      </c>
    </row>
    <row r="2371" spans="9:23">
      <c r="I2371" s="61"/>
      <c r="N2371" s="22" t="s">
        <v>2075</v>
      </c>
      <c r="R2371" s="1"/>
      <c r="S2371" s="1" t="str">
        <f t="shared" si="402"/>
        <v/>
      </c>
      <c r="T2371" s="1" t="str">
        <f>IF(ISNA(VLOOKUP(P2371,'NEW XEQM.c'!D:D,1,0)),"--",VLOOKUP(P2371,'NEW XEQM.c'!D:G,3,0))</f>
        <v>--</v>
      </c>
      <c r="W2371" t="e">
        <f t="shared" si="403"/>
        <v>#VALUE!</v>
      </c>
    </row>
    <row r="2372" spans="9:23">
      <c r="I2372" s="61"/>
      <c r="N2372" s="22" t="s">
        <v>2075</v>
      </c>
      <c r="R2372" s="1"/>
      <c r="S2372" s="1" t="str">
        <f t="shared" si="402"/>
        <v/>
      </c>
      <c r="T2372" s="1" t="str">
        <f>IF(ISNA(VLOOKUP(P2372,'NEW XEQM.c'!D:D,1,0)),"--",VLOOKUP(P2372,'NEW XEQM.c'!D:G,3,0))</f>
        <v>--</v>
      </c>
      <c r="W2372" t="e">
        <f t="shared" si="403"/>
        <v>#VALUE!</v>
      </c>
    </row>
    <row r="2373" spans="9:23">
      <c r="I2373" s="61"/>
      <c r="N2373" s="22" t="s">
        <v>2075</v>
      </c>
      <c r="R2373" s="1"/>
      <c r="S2373" s="1" t="str">
        <f t="shared" si="402"/>
        <v/>
      </c>
      <c r="T2373" s="1" t="str">
        <f>IF(ISNA(VLOOKUP(P2373,'NEW XEQM.c'!D:D,1,0)),"--",VLOOKUP(P2373,'NEW XEQM.c'!D:G,3,0))</f>
        <v>--</v>
      </c>
      <c r="W2373" t="e">
        <f t="shared" si="403"/>
        <v>#VALUE!</v>
      </c>
    </row>
    <row r="2374" spans="9:23">
      <c r="I2374" s="61"/>
      <c r="N2374" s="22" t="s">
        <v>2075</v>
      </c>
      <c r="R2374" s="1"/>
      <c r="S2374" s="1" t="str">
        <f t="shared" si="402"/>
        <v/>
      </c>
      <c r="T2374" s="1" t="str">
        <f>IF(ISNA(VLOOKUP(P2374,'NEW XEQM.c'!D:D,1,0)),"--",VLOOKUP(P2374,'NEW XEQM.c'!D:G,3,0))</f>
        <v>--</v>
      </c>
      <c r="W2374" t="e">
        <f t="shared" si="403"/>
        <v>#VALUE!</v>
      </c>
    </row>
    <row r="2375" spans="9:23">
      <c r="I2375" s="61"/>
      <c r="N2375" s="22" t="s">
        <v>2075</v>
      </c>
      <c r="R2375" s="1"/>
      <c r="S2375" s="1" t="str">
        <f t="shared" si="402"/>
        <v/>
      </c>
      <c r="T2375" s="1" t="str">
        <f>IF(ISNA(VLOOKUP(P2375,'NEW XEQM.c'!D:D,1,0)),"--",VLOOKUP(P2375,'NEW XEQM.c'!D:G,3,0))</f>
        <v>--</v>
      </c>
      <c r="W2375" t="e">
        <f t="shared" si="403"/>
        <v>#VALUE!</v>
      </c>
    </row>
    <row r="2376" spans="9:23">
      <c r="I2376" s="61"/>
      <c r="N2376" s="22" t="s">
        <v>2075</v>
      </c>
      <c r="R2376" s="1"/>
      <c r="S2376" s="1" t="str">
        <f t="shared" si="402"/>
        <v/>
      </c>
      <c r="T2376" s="1" t="str">
        <f>IF(ISNA(VLOOKUP(P2376,'NEW XEQM.c'!D:D,1,0)),"--",VLOOKUP(P2376,'NEW XEQM.c'!D:G,3,0))</f>
        <v>--</v>
      </c>
      <c r="W2376" t="e">
        <f t="shared" si="403"/>
        <v>#VALUE!</v>
      </c>
    </row>
    <row r="2377" spans="9:23">
      <c r="I2377" s="61"/>
      <c r="N2377" s="22" t="s">
        <v>2075</v>
      </c>
      <c r="R2377" s="1"/>
      <c r="S2377" s="1" t="str">
        <f t="shared" si="402"/>
        <v/>
      </c>
      <c r="T2377" s="1" t="str">
        <f>IF(ISNA(VLOOKUP(P2377,'NEW XEQM.c'!D:D,1,0)),"--",VLOOKUP(P2377,'NEW XEQM.c'!D:G,3,0))</f>
        <v>--</v>
      </c>
      <c r="W2377" t="e">
        <f t="shared" si="403"/>
        <v>#VALUE!</v>
      </c>
    </row>
    <row r="2378" spans="9:23">
      <c r="I2378" s="61"/>
      <c r="N2378" s="22" t="s">
        <v>2075</v>
      </c>
      <c r="R2378" s="1"/>
      <c r="S2378" s="1" t="str">
        <f t="shared" si="402"/>
        <v/>
      </c>
      <c r="T2378" s="1" t="str">
        <f>IF(ISNA(VLOOKUP(P2378,'NEW XEQM.c'!D:D,1,0)),"--",VLOOKUP(P2378,'NEW XEQM.c'!D:G,3,0))</f>
        <v>--</v>
      </c>
      <c r="W2378" t="e">
        <f t="shared" si="403"/>
        <v>#VALUE!</v>
      </c>
    </row>
    <row r="2379" spans="9:23">
      <c r="I2379" s="61"/>
      <c r="N2379" s="22" t="s">
        <v>2075</v>
      </c>
      <c r="R2379" s="1"/>
      <c r="S2379" s="1" t="str">
        <f t="shared" si="402"/>
        <v/>
      </c>
      <c r="T2379" s="1" t="str">
        <f>IF(ISNA(VLOOKUP(P2379,'NEW XEQM.c'!D:D,1,0)),"--",VLOOKUP(P2379,'NEW XEQM.c'!D:G,3,0))</f>
        <v>--</v>
      </c>
      <c r="W2379" t="e">
        <f t="shared" si="403"/>
        <v>#VALUE!</v>
      </c>
    </row>
    <row r="2380" spans="9:23">
      <c r="I2380" s="61"/>
      <c r="N2380" s="22" t="s">
        <v>2075</v>
      </c>
      <c r="R2380" s="1"/>
      <c r="S2380" s="1" t="str">
        <f t="shared" si="402"/>
        <v/>
      </c>
      <c r="T2380" s="1" t="str">
        <f>IF(ISNA(VLOOKUP(P2380,'NEW XEQM.c'!D:D,1,0)),"--",VLOOKUP(P2380,'NEW XEQM.c'!D:G,3,0))</f>
        <v>--</v>
      </c>
      <c r="W2380" t="e">
        <f t="shared" si="403"/>
        <v>#VALUE!</v>
      </c>
    </row>
    <row r="2381" spans="9:23">
      <c r="I2381" s="61"/>
      <c r="N2381" s="22" t="s">
        <v>2075</v>
      </c>
      <c r="R2381" s="1"/>
      <c r="S2381" s="1" t="str">
        <f t="shared" si="402"/>
        <v/>
      </c>
      <c r="T2381" s="1" t="str">
        <f>IF(ISNA(VLOOKUP(P2381,'NEW XEQM.c'!D:D,1,0)),"--",VLOOKUP(P2381,'NEW XEQM.c'!D:G,3,0))</f>
        <v>--</v>
      </c>
      <c r="W2381" t="e">
        <f t="shared" si="403"/>
        <v>#VALUE!</v>
      </c>
    </row>
    <row r="2382" spans="9:23">
      <c r="I2382" s="61"/>
      <c r="N2382" s="22" t="s">
        <v>2075</v>
      </c>
      <c r="R2382" s="1"/>
      <c r="S2382" s="1" t="str">
        <f t="shared" si="402"/>
        <v/>
      </c>
      <c r="T2382" s="1" t="str">
        <f>IF(ISNA(VLOOKUP(P2382,'NEW XEQM.c'!D:D,1,0)),"--",VLOOKUP(P2382,'NEW XEQM.c'!D:G,3,0))</f>
        <v>--</v>
      </c>
      <c r="W2382" t="e">
        <f t="shared" si="403"/>
        <v>#VALUE!</v>
      </c>
    </row>
    <row r="2383" spans="9:23">
      <c r="I2383" s="61"/>
      <c r="N2383" s="22" t="s">
        <v>2075</v>
      </c>
      <c r="R2383" s="1"/>
      <c r="S2383" s="1" t="str">
        <f t="shared" si="402"/>
        <v/>
      </c>
      <c r="T2383" s="1" t="str">
        <f>IF(ISNA(VLOOKUP(P2383,'NEW XEQM.c'!D:D,1,0)),"--",VLOOKUP(P2383,'NEW XEQM.c'!D:G,3,0))</f>
        <v>--</v>
      </c>
      <c r="W2383" t="e">
        <f t="shared" si="403"/>
        <v>#VALUE!</v>
      </c>
    </row>
    <row r="2384" spans="9:23">
      <c r="I2384" s="61"/>
      <c r="N2384" s="22" t="s">
        <v>2075</v>
      </c>
      <c r="R2384" s="1"/>
      <c r="S2384" s="1" t="str">
        <f t="shared" si="402"/>
        <v/>
      </c>
      <c r="T2384" s="1" t="str">
        <f>IF(ISNA(VLOOKUP(P2384,'NEW XEQM.c'!D:D,1,0)),"--",VLOOKUP(P2384,'NEW XEQM.c'!D:G,3,0))</f>
        <v>--</v>
      </c>
      <c r="W2384" t="e">
        <f t="shared" si="403"/>
        <v>#VALUE!</v>
      </c>
    </row>
    <row r="2385" spans="9:23">
      <c r="I2385" s="61"/>
      <c r="N2385" s="22" t="s">
        <v>2075</v>
      </c>
      <c r="R2385" s="1"/>
      <c r="S2385" s="1" t="str">
        <f t="shared" si="402"/>
        <v/>
      </c>
      <c r="T2385" s="1" t="str">
        <f>IF(ISNA(VLOOKUP(P2385,'NEW XEQM.c'!D:D,1,0)),"--",VLOOKUP(P2385,'NEW XEQM.c'!D:G,3,0))</f>
        <v>--</v>
      </c>
      <c r="W2385" t="e">
        <f t="shared" si="403"/>
        <v>#VALUE!</v>
      </c>
    </row>
    <row r="2386" spans="9:23">
      <c r="I2386" s="61"/>
      <c r="N2386" s="22" t="s">
        <v>2075</v>
      </c>
      <c r="R2386" s="1"/>
      <c r="S2386" s="1" t="str">
        <f t="shared" si="402"/>
        <v/>
      </c>
      <c r="T2386" s="1" t="str">
        <f>IF(ISNA(VLOOKUP(P2386,'NEW XEQM.c'!D:D,1,0)),"--",VLOOKUP(P2386,'NEW XEQM.c'!D:G,3,0))</f>
        <v>--</v>
      </c>
      <c r="W2386" t="e">
        <f t="shared" si="403"/>
        <v>#VALUE!</v>
      </c>
    </row>
    <row r="2387" spans="9:23">
      <c r="I2387" s="61"/>
      <c r="N2387" s="22" t="s">
        <v>2075</v>
      </c>
      <c r="R2387" s="1"/>
      <c r="S2387" s="1" t="str">
        <f t="shared" si="402"/>
        <v/>
      </c>
      <c r="T2387" s="1" t="str">
        <f>IF(ISNA(VLOOKUP(P2387,'NEW XEQM.c'!D:D,1,0)),"--",VLOOKUP(P2387,'NEW XEQM.c'!D:G,3,0))</f>
        <v>--</v>
      </c>
      <c r="W2387" t="e">
        <f t="shared" si="403"/>
        <v>#VALUE!</v>
      </c>
    </row>
    <row r="2388" spans="9:23">
      <c r="I2388" s="61"/>
      <c r="N2388" s="22" t="s">
        <v>2075</v>
      </c>
      <c r="R2388" s="1"/>
      <c r="S2388" s="1" t="str">
        <f t="shared" si="402"/>
        <v/>
      </c>
      <c r="T2388" s="1" t="str">
        <f>IF(ISNA(VLOOKUP(P2388,'NEW XEQM.c'!D:D,1,0)),"--",VLOOKUP(P2388,'NEW XEQM.c'!D:G,3,0))</f>
        <v>--</v>
      </c>
      <c r="W2388" t="e">
        <f t="shared" si="403"/>
        <v>#VALUE!</v>
      </c>
    </row>
    <row r="2389" spans="9:23">
      <c r="I2389" s="61"/>
      <c r="N2389" s="22" t="s">
        <v>2075</v>
      </c>
      <c r="R2389" s="1"/>
      <c r="S2389" s="1" t="str">
        <f t="shared" si="402"/>
        <v/>
      </c>
      <c r="T2389" s="1" t="str">
        <f>IF(ISNA(VLOOKUP(P2389,'NEW XEQM.c'!D:D,1,0)),"--",VLOOKUP(P2389,'NEW XEQM.c'!D:G,3,0))</f>
        <v>--</v>
      </c>
      <c r="W2389" t="e">
        <f t="shared" si="403"/>
        <v>#VALUE!</v>
      </c>
    </row>
    <row r="2390" spans="9:23">
      <c r="I2390" s="61"/>
      <c r="N2390" s="22" t="s">
        <v>2075</v>
      </c>
      <c r="R2390" s="1"/>
      <c r="S2390" s="1" t="str">
        <f t="shared" si="402"/>
        <v/>
      </c>
      <c r="T2390" s="1" t="str">
        <f>IF(ISNA(VLOOKUP(P2390,'NEW XEQM.c'!D:D,1,0)),"--",VLOOKUP(P2390,'NEW XEQM.c'!D:G,3,0))</f>
        <v>--</v>
      </c>
      <c r="W2390" t="e">
        <f t="shared" si="403"/>
        <v>#VALUE!</v>
      </c>
    </row>
    <row r="2391" spans="9:23">
      <c r="I2391" s="61"/>
      <c r="N2391" s="22" t="s">
        <v>2075</v>
      </c>
      <c r="R2391" s="1"/>
      <c r="S2391" s="1" t="str">
        <f t="shared" si="402"/>
        <v/>
      </c>
      <c r="T2391" s="1" t="str">
        <f>IF(ISNA(VLOOKUP(P2391,'NEW XEQM.c'!D:D,1,0)),"--",VLOOKUP(P2391,'NEW XEQM.c'!D:G,3,0))</f>
        <v>--</v>
      </c>
      <c r="W2391" t="e">
        <f t="shared" si="403"/>
        <v>#VALUE!</v>
      </c>
    </row>
    <row r="2392" spans="9:23">
      <c r="I2392" s="61"/>
      <c r="N2392" s="22" t="s">
        <v>2075</v>
      </c>
      <c r="R2392" s="1"/>
      <c r="S2392" s="1" t="str">
        <f t="shared" si="402"/>
        <v/>
      </c>
      <c r="T2392" s="1" t="str">
        <f>IF(ISNA(VLOOKUP(P2392,'NEW XEQM.c'!D:D,1,0)),"--",VLOOKUP(P2392,'NEW XEQM.c'!D:G,3,0))</f>
        <v>--</v>
      </c>
      <c r="W2392" t="e">
        <f t="shared" si="403"/>
        <v>#VALUE!</v>
      </c>
    </row>
    <row r="2393" spans="9:23">
      <c r="I2393" s="61"/>
      <c r="N2393" s="22" t="s">
        <v>2075</v>
      </c>
      <c r="R2393" s="1"/>
      <c r="S2393" s="1" t="str">
        <f t="shared" si="402"/>
        <v/>
      </c>
      <c r="T2393" s="1" t="str">
        <f>IF(ISNA(VLOOKUP(P2393,'NEW XEQM.c'!D:D,1,0)),"--",VLOOKUP(P2393,'NEW XEQM.c'!D:G,3,0))</f>
        <v>--</v>
      </c>
      <c r="W2393" t="e">
        <f t="shared" si="403"/>
        <v>#VALUE!</v>
      </c>
    </row>
    <row r="2394" spans="9:23">
      <c r="I2394" s="61"/>
      <c r="N2394" s="22" t="s">
        <v>2075</v>
      </c>
      <c r="R2394" s="1"/>
      <c r="S2394" s="1" t="str">
        <f t="shared" si="402"/>
        <v/>
      </c>
      <c r="T2394" s="1" t="str">
        <f>IF(ISNA(VLOOKUP(P2394,'NEW XEQM.c'!D:D,1,0)),"--",VLOOKUP(P2394,'NEW XEQM.c'!D:G,3,0))</f>
        <v>--</v>
      </c>
      <c r="W2394" t="e">
        <f t="shared" si="403"/>
        <v>#VALUE!</v>
      </c>
    </row>
    <row r="2395" spans="9:23">
      <c r="I2395" s="61"/>
      <c r="N2395" s="22" t="s">
        <v>2075</v>
      </c>
      <c r="R2395" s="1"/>
      <c r="S2395" s="1" t="str">
        <f t="shared" si="402"/>
        <v/>
      </c>
      <c r="T2395" s="1" t="str">
        <f>IF(ISNA(VLOOKUP(P2395,'NEW XEQM.c'!D:D,1,0)),"--",VLOOKUP(P2395,'NEW XEQM.c'!D:G,3,0))</f>
        <v>--</v>
      </c>
      <c r="W2395" t="e">
        <f t="shared" si="403"/>
        <v>#VALUE!</v>
      </c>
    </row>
    <row r="2396" spans="9:23">
      <c r="I2396" s="61"/>
      <c r="N2396" s="22" t="s">
        <v>2075</v>
      </c>
      <c r="R2396" s="1"/>
      <c r="S2396" s="1" t="str">
        <f t="shared" si="402"/>
        <v/>
      </c>
      <c r="T2396" s="1" t="str">
        <f>IF(ISNA(VLOOKUP(P2396,'NEW XEQM.c'!D:D,1,0)),"--",VLOOKUP(P2396,'NEW XEQM.c'!D:G,3,0))</f>
        <v>--</v>
      </c>
      <c r="W2396" t="e">
        <f t="shared" si="403"/>
        <v>#VALUE!</v>
      </c>
    </row>
    <row r="2397" spans="9:23">
      <c r="I2397" s="61"/>
      <c r="N2397" s="22" t="s">
        <v>2075</v>
      </c>
      <c r="R2397" s="1"/>
      <c r="S2397" s="1" t="str">
        <f t="shared" si="402"/>
        <v/>
      </c>
      <c r="T2397" s="1" t="str">
        <f>IF(ISNA(VLOOKUP(P2397,'NEW XEQM.c'!D:D,1,0)),"--",VLOOKUP(P2397,'NEW XEQM.c'!D:G,3,0))</f>
        <v>--</v>
      </c>
      <c r="W2397" t="e">
        <f t="shared" si="403"/>
        <v>#VALUE!</v>
      </c>
    </row>
    <row r="2398" spans="9:23">
      <c r="I2398" s="61"/>
      <c r="N2398" s="22" t="s">
        <v>2075</v>
      </c>
      <c r="R2398" s="1"/>
      <c r="S2398" s="1" t="str">
        <f t="shared" si="402"/>
        <v/>
      </c>
      <c r="T2398" s="1" t="str">
        <f>IF(ISNA(VLOOKUP(P2398,'NEW XEQM.c'!D:D,1,0)),"--",VLOOKUP(P2398,'NEW XEQM.c'!D:G,3,0))</f>
        <v>--</v>
      </c>
      <c r="W2398" t="e">
        <f t="shared" si="403"/>
        <v>#VALUE!</v>
      </c>
    </row>
    <row r="2399" spans="9:23">
      <c r="I2399" s="61"/>
      <c r="N2399" s="22" t="s">
        <v>2075</v>
      </c>
      <c r="R2399" s="1"/>
      <c r="S2399" s="1" t="str">
        <f t="shared" si="402"/>
        <v/>
      </c>
      <c r="T2399" s="1" t="str">
        <f>IF(ISNA(VLOOKUP(P2399,'NEW XEQM.c'!D:D,1,0)),"--",VLOOKUP(P2399,'NEW XEQM.c'!D:G,3,0))</f>
        <v>--</v>
      </c>
      <c r="W2399" t="e">
        <f t="shared" si="403"/>
        <v>#VALUE!</v>
      </c>
    </row>
    <row r="2400" spans="9:23">
      <c r="I2400" s="61"/>
      <c r="N2400" s="22" t="s">
        <v>2075</v>
      </c>
      <c r="R2400" s="1"/>
      <c r="S2400" s="1" t="str">
        <f t="shared" si="402"/>
        <v/>
      </c>
      <c r="T2400" s="1" t="str">
        <f>IF(ISNA(VLOOKUP(P2400,'NEW XEQM.c'!D:D,1,0)),"--",VLOOKUP(P2400,'NEW XEQM.c'!D:G,3,0))</f>
        <v>--</v>
      </c>
      <c r="W2400" t="e">
        <f t="shared" si="403"/>
        <v>#VALUE!</v>
      </c>
    </row>
    <row r="2401" spans="9:23">
      <c r="I2401" s="61"/>
      <c r="N2401" s="22" t="s">
        <v>2075</v>
      </c>
      <c r="R2401" s="1"/>
      <c r="S2401" s="1" t="str">
        <f t="shared" si="402"/>
        <v/>
      </c>
      <c r="T2401" s="1" t="str">
        <f>IF(ISNA(VLOOKUP(P2401,'NEW XEQM.c'!D:D,1,0)),"--",VLOOKUP(P2401,'NEW XEQM.c'!D:G,3,0))</f>
        <v>--</v>
      </c>
      <c r="W2401" t="e">
        <f t="shared" si="403"/>
        <v>#VALUE!</v>
      </c>
    </row>
    <row r="2402" spans="9:23">
      <c r="I2402" s="61"/>
      <c r="N2402" s="22" t="s">
        <v>2075</v>
      </c>
      <c r="R2402" s="1"/>
      <c r="S2402" s="1" t="str">
        <f t="shared" si="402"/>
        <v/>
      </c>
      <c r="T2402" s="1" t="str">
        <f>IF(ISNA(VLOOKUP(P2402,'NEW XEQM.c'!D:D,1,0)),"--",VLOOKUP(P2402,'NEW XEQM.c'!D:G,3,0))</f>
        <v>--</v>
      </c>
      <c r="W2402" t="e">
        <f t="shared" si="403"/>
        <v>#VALUE!</v>
      </c>
    </row>
    <row r="2403" spans="9:23">
      <c r="I2403" s="61"/>
      <c r="N2403" s="22" t="s">
        <v>2075</v>
      </c>
      <c r="R2403" s="1"/>
      <c r="S2403" s="1" t="str">
        <f t="shared" si="402"/>
        <v/>
      </c>
      <c r="T2403" s="1" t="str">
        <f>IF(ISNA(VLOOKUP(P2403,'NEW XEQM.c'!D:D,1,0)),"--",VLOOKUP(P2403,'NEW XEQM.c'!D:G,3,0))</f>
        <v>--</v>
      </c>
      <c r="W2403" t="e">
        <f t="shared" si="403"/>
        <v>#VALUE!</v>
      </c>
    </row>
    <row r="2404" spans="9:23">
      <c r="I2404" s="61"/>
      <c r="N2404" s="22" t="s">
        <v>2075</v>
      </c>
      <c r="R2404" s="1"/>
      <c r="S2404" s="1" t="str">
        <f t="shared" si="402"/>
        <v/>
      </c>
      <c r="T2404" s="1" t="str">
        <f>IF(ISNA(VLOOKUP(P2404,'NEW XEQM.c'!D:D,1,0)),"--",VLOOKUP(P2404,'NEW XEQM.c'!D:G,3,0))</f>
        <v>--</v>
      </c>
      <c r="W2404" t="e">
        <f t="shared" si="403"/>
        <v>#VALUE!</v>
      </c>
    </row>
    <row r="2405" spans="9:23">
      <c r="I2405" s="61"/>
      <c r="N2405" s="22" t="s">
        <v>2075</v>
      </c>
      <c r="R2405" s="1"/>
      <c r="S2405" s="1" t="str">
        <f t="shared" si="402"/>
        <v/>
      </c>
      <c r="T2405" s="1" t="str">
        <f>IF(ISNA(VLOOKUP(P2405,'NEW XEQM.c'!D:D,1,0)),"--",VLOOKUP(P2405,'NEW XEQM.c'!D:G,3,0))</f>
        <v>--</v>
      </c>
      <c r="W2405" t="e">
        <f t="shared" si="403"/>
        <v>#VALUE!</v>
      </c>
    </row>
    <row r="2406" spans="9:23">
      <c r="I2406" s="61"/>
      <c r="N2406" s="22" t="s">
        <v>2075</v>
      </c>
      <c r="R2406" s="1"/>
      <c r="S2406" s="1" t="str">
        <f t="shared" si="402"/>
        <v/>
      </c>
      <c r="T2406" s="1" t="str">
        <f>IF(ISNA(VLOOKUP(P2406,'NEW XEQM.c'!D:D,1,0)),"--",VLOOKUP(P2406,'NEW XEQM.c'!D:G,3,0))</f>
        <v>--</v>
      </c>
      <c r="W2406" t="e">
        <f t="shared" si="403"/>
        <v>#VALUE!</v>
      </c>
    </row>
    <row r="2407" spans="9:23">
      <c r="I2407" s="61"/>
      <c r="N2407" s="22" t="s">
        <v>2075</v>
      </c>
      <c r="R2407" s="1"/>
      <c r="S2407" s="1" t="str">
        <f t="shared" si="402"/>
        <v/>
      </c>
      <c r="T2407" s="1" t="str">
        <f>IF(ISNA(VLOOKUP(P2407,'NEW XEQM.c'!D:D,1,0)),"--",VLOOKUP(P2407,'NEW XEQM.c'!D:G,3,0))</f>
        <v>--</v>
      </c>
      <c r="W2407" t="e">
        <f t="shared" si="403"/>
        <v>#VALUE!</v>
      </c>
    </row>
    <row r="2408" spans="9:23">
      <c r="I2408" s="61"/>
      <c r="N2408" s="22" t="s">
        <v>2075</v>
      </c>
      <c r="R2408" s="1"/>
      <c r="S2408" s="1" t="str">
        <f t="shared" si="402"/>
        <v/>
      </c>
      <c r="T2408" s="1" t="str">
        <f>IF(ISNA(VLOOKUP(P2408,'NEW XEQM.c'!D:D,1,0)),"--",VLOOKUP(P2408,'NEW XEQM.c'!D:G,3,0))</f>
        <v>--</v>
      </c>
      <c r="W2408" t="e">
        <f t="shared" si="403"/>
        <v>#VALUE!</v>
      </c>
    </row>
    <row r="2409" spans="9:23">
      <c r="I2409" s="61"/>
      <c r="N2409" s="22" t="s">
        <v>2075</v>
      </c>
      <c r="R2409" s="1"/>
      <c r="S2409" s="1" t="str">
        <f t="shared" si="402"/>
        <v/>
      </c>
      <c r="T2409" s="1" t="str">
        <f>IF(ISNA(VLOOKUP(P2409,'NEW XEQM.c'!D:D,1,0)),"--",VLOOKUP(P2409,'NEW XEQM.c'!D:G,3,0))</f>
        <v>--</v>
      </c>
      <c r="W2409" t="e">
        <f t="shared" si="403"/>
        <v>#VALUE!</v>
      </c>
    </row>
    <row r="2410" spans="9:23">
      <c r="I2410" s="61"/>
      <c r="N2410" s="22" t="s">
        <v>2075</v>
      </c>
      <c r="R2410" s="1"/>
      <c r="S2410" s="1" t="str">
        <f t="shared" ref="S2410:S2473" si="404">IF(E2410=F2410,"","NOT EQUAL")</f>
        <v/>
      </c>
      <c r="T2410" s="1" t="str">
        <f>IF(ISNA(VLOOKUP(P2410,'NEW XEQM.c'!D:D,1,0)),"--",VLOOKUP(P2410,'NEW XEQM.c'!D:G,3,0))</f>
        <v>--</v>
      </c>
      <c r="W2410" t="e">
        <f t="shared" si="403"/>
        <v>#VALUE!</v>
      </c>
    </row>
    <row r="2411" spans="9:23">
      <c r="I2411" s="61"/>
      <c r="N2411" s="22" t="s">
        <v>2075</v>
      </c>
      <c r="R2411" s="1"/>
      <c r="S2411" s="1" t="str">
        <f t="shared" si="404"/>
        <v/>
      </c>
      <c r="T2411" s="1" t="str">
        <f>IF(ISNA(VLOOKUP(P2411,'NEW XEQM.c'!D:D,1,0)),"--",VLOOKUP(P2411,'NEW XEQM.c'!D:G,3,0))</f>
        <v>--</v>
      </c>
      <c r="W2411" t="e">
        <f t="shared" si="403"/>
        <v>#VALUE!</v>
      </c>
    </row>
    <row r="2412" spans="9:23">
      <c r="I2412" s="61"/>
      <c r="N2412" s="22" t="s">
        <v>2075</v>
      </c>
      <c r="R2412" s="1"/>
      <c r="S2412" s="1" t="str">
        <f t="shared" si="404"/>
        <v/>
      </c>
      <c r="T2412" s="1" t="str">
        <f>IF(ISNA(VLOOKUP(P2412,'NEW XEQM.c'!D:D,1,0)),"--",VLOOKUP(P2412,'NEW XEQM.c'!D:G,3,0))</f>
        <v>--</v>
      </c>
      <c r="W2412" t="e">
        <f t="shared" si="403"/>
        <v>#VALUE!</v>
      </c>
    </row>
    <row r="2413" spans="9:23">
      <c r="I2413" s="61"/>
      <c r="N2413" s="22" t="s">
        <v>2075</v>
      </c>
      <c r="R2413" s="1"/>
      <c r="S2413" s="1" t="str">
        <f t="shared" si="404"/>
        <v/>
      </c>
      <c r="T2413" s="1" t="str">
        <f>IF(ISNA(VLOOKUP(P2413,'NEW XEQM.c'!D:D,1,0)),"--",VLOOKUP(P2413,'NEW XEQM.c'!D:G,3,0))</f>
        <v>--</v>
      </c>
      <c r="W2413" t="e">
        <f t="shared" si="403"/>
        <v>#VALUE!</v>
      </c>
    </row>
    <row r="2414" spans="9:23">
      <c r="I2414" s="61"/>
      <c r="N2414" s="22" t="s">
        <v>2075</v>
      </c>
      <c r="R2414" s="1"/>
      <c r="S2414" s="1" t="str">
        <f t="shared" si="404"/>
        <v/>
      </c>
      <c r="T2414" s="1" t="str">
        <f>IF(ISNA(VLOOKUP(P2414,'NEW XEQM.c'!D:D,1,0)),"--",VLOOKUP(P2414,'NEW XEQM.c'!D:G,3,0))</f>
        <v>--</v>
      </c>
      <c r="W2414" t="e">
        <f t="shared" si="403"/>
        <v>#VALUE!</v>
      </c>
    </row>
    <row r="2415" spans="9:23">
      <c r="I2415" s="61"/>
      <c r="N2415" s="22" t="s">
        <v>2075</v>
      </c>
      <c r="R2415" s="1"/>
      <c r="S2415" s="1" t="str">
        <f t="shared" si="404"/>
        <v/>
      </c>
      <c r="T2415" s="1" t="str">
        <f>IF(ISNA(VLOOKUP(P2415,'NEW XEQM.c'!D:D,1,0)),"--",VLOOKUP(P2415,'NEW XEQM.c'!D:G,3,0))</f>
        <v>--</v>
      </c>
      <c r="W2415" t="e">
        <f t="shared" si="403"/>
        <v>#VALUE!</v>
      </c>
    </row>
    <row r="2416" spans="9:23">
      <c r="I2416" s="61"/>
      <c r="N2416" s="22" t="s">
        <v>2075</v>
      </c>
      <c r="R2416" s="1"/>
      <c r="S2416" s="1" t="str">
        <f t="shared" si="404"/>
        <v/>
      </c>
      <c r="T2416" s="1" t="str">
        <f>IF(ISNA(VLOOKUP(P2416,'NEW XEQM.c'!D:D,1,0)),"--",VLOOKUP(P2416,'NEW XEQM.c'!D:G,3,0))</f>
        <v>--</v>
      </c>
      <c r="W2416" t="e">
        <f t="shared" si="403"/>
        <v>#VALUE!</v>
      </c>
    </row>
    <row r="2417" spans="9:23">
      <c r="I2417" s="61"/>
      <c r="N2417" s="22" t="s">
        <v>2075</v>
      </c>
      <c r="R2417" s="1"/>
      <c r="S2417" s="1" t="str">
        <f t="shared" si="404"/>
        <v/>
      </c>
      <c r="T2417" s="1" t="str">
        <f>IF(ISNA(VLOOKUP(P2417,'NEW XEQM.c'!D:D,1,0)),"--",VLOOKUP(P2417,'NEW XEQM.c'!D:G,3,0))</f>
        <v>--</v>
      </c>
      <c r="W2417" t="e">
        <f t="shared" si="403"/>
        <v>#VALUE!</v>
      </c>
    </row>
    <row r="2418" spans="9:23">
      <c r="I2418" s="61"/>
      <c r="N2418" s="22" t="s">
        <v>2075</v>
      </c>
      <c r="R2418" s="1"/>
      <c r="S2418" s="1" t="str">
        <f t="shared" si="404"/>
        <v/>
      </c>
      <c r="T2418" s="1" t="str">
        <f>IF(ISNA(VLOOKUP(P2418,'NEW XEQM.c'!D:D,1,0)),"--",VLOOKUP(P2418,'NEW XEQM.c'!D:G,3,0))</f>
        <v>--</v>
      </c>
      <c r="W2418" t="e">
        <f t="shared" si="403"/>
        <v>#VALUE!</v>
      </c>
    </row>
    <row r="2419" spans="9:23">
      <c r="I2419" s="61"/>
      <c r="N2419" s="22" t="s">
        <v>2075</v>
      </c>
      <c r="R2419" s="1"/>
      <c r="S2419" s="1" t="str">
        <f t="shared" si="404"/>
        <v/>
      </c>
      <c r="T2419" s="1" t="str">
        <f>IF(ISNA(VLOOKUP(P2419,'NEW XEQM.c'!D:D,1,0)),"--",VLOOKUP(P2419,'NEW XEQM.c'!D:G,3,0))</f>
        <v>--</v>
      </c>
      <c r="W2419" t="e">
        <f t="shared" si="403"/>
        <v>#VALUE!</v>
      </c>
    </row>
    <row r="2420" spans="9:23">
      <c r="I2420" s="61"/>
      <c r="N2420" s="22" t="s">
        <v>2075</v>
      </c>
      <c r="R2420" s="1"/>
      <c r="S2420" s="1" t="str">
        <f t="shared" si="404"/>
        <v/>
      </c>
      <c r="T2420" s="1" t="str">
        <f>IF(ISNA(VLOOKUP(P2420,'NEW XEQM.c'!D:D,1,0)),"--",VLOOKUP(P2420,'NEW XEQM.c'!D:G,3,0))</f>
        <v>--</v>
      </c>
      <c r="W2420" t="e">
        <f t="shared" si="403"/>
        <v>#VALUE!</v>
      </c>
    </row>
    <row r="2421" spans="9:23">
      <c r="I2421" s="61"/>
      <c r="N2421" s="22" t="s">
        <v>2075</v>
      </c>
      <c r="R2421" s="1"/>
      <c r="S2421" s="1" t="str">
        <f t="shared" si="404"/>
        <v/>
      </c>
      <c r="T2421" s="1" t="str">
        <f>IF(ISNA(VLOOKUP(P2421,'NEW XEQM.c'!D:D,1,0)),"--",VLOOKUP(P2421,'NEW XEQM.c'!D:G,3,0))</f>
        <v>--</v>
      </c>
      <c r="W2421" t="e">
        <f t="shared" si="403"/>
        <v>#VALUE!</v>
      </c>
    </row>
    <row r="2422" spans="9:23">
      <c r="I2422" s="61"/>
      <c r="N2422" s="22" t="s">
        <v>2075</v>
      </c>
      <c r="R2422" s="1"/>
      <c r="S2422" s="1" t="str">
        <f t="shared" si="404"/>
        <v/>
      </c>
      <c r="T2422" s="1" t="str">
        <f>IF(ISNA(VLOOKUP(P2422,'NEW XEQM.c'!D:D,1,0)),"--",VLOOKUP(P2422,'NEW XEQM.c'!D:G,3,0))</f>
        <v>--</v>
      </c>
      <c r="W2422" t="e">
        <f t="shared" si="403"/>
        <v>#VALUE!</v>
      </c>
    </row>
    <row r="2423" spans="9:23">
      <c r="I2423" s="61"/>
      <c r="N2423" s="22" t="s">
        <v>2075</v>
      </c>
      <c r="R2423" s="1"/>
      <c r="S2423" s="1" t="str">
        <f t="shared" si="404"/>
        <v/>
      </c>
      <c r="T2423" s="1" t="str">
        <f>IF(ISNA(VLOOKUP(P2423,'NEW XEQM.c'!D:D,1,0)),"--",VLOOKUP(P2423,'NEW XEQM.c'!D:G,3,0))</f>
        <v>--</v>
      </c>
      <c r="W2423" t="e">
        <f t="shared" si="403"/>
        <v>#VALUE!</v>
      </c>
    </row>
    <row r="2424" spans="9:23">
      <c r="I2424" s="61"/>
      <c r="N2424" s="22" t="s">
        <v>2075</v>
      </c>
      <c r="R2424" s="1"/>
      <c r="S2424" s="1" t="str">
        <f t="shared" si="404"/>
        <v/>
      </c>
      <c r="T2424" s="1" t="str">
        <f>IF(ISNA(VLOOKUP(P2424,'NEW XEQM.c'!D:D,1,0)),"--",VLOOKUP(P2424,'NEW XEQM.c'!D:G,3,0))</f>
        <v>--</v>
      </c>
      <c r="W2424" t="e">
        <f t="shared" si="403"/>
        <v>#VALUE!</v>
      </c>
    </row>
    <row r="2425" spans="9:23">
      <c r="I2425" s="61"/>
      <c r="N2425" s="22" t="s">
        <v>2075</v>
      </c>
      <c r="R2425" s="1"/>
      <c r="S2425" s="1" t="str">
        <f t="shared" si="404"/>
        <v/>
      </c>
      <c r="T2425" s="1" t="str">
        <f>IF(ISNA(VLOOKUP(P2425,'NEW XEQM.c'!D:D,1,0)),"--",VLOOKUP(P2425,'NEW XEQM.c'!D:G,3,0))</f>
        <v>--</v>
      </c>
      <c r="W2425" t="e">
        <f t="shared" si="403"/>
        <v>#VALUE!</v>
      </c>
    </row>
    <row r="2426" spans="9:23">
      <c r="I2426" s="61"/>
      <c r="N2426" s="22" t="s">
        <v>2075</v>
      </c>
      <c r="R2426" s="1"/>
      <c r="S2426" s="1" t="str">
        <f t="shared" si="404"/>
        <v/>
      </c>
      <c r="T2426" s="1" t="str">
        <f>IF(ISNA(VLOOKUP(P2426,'NEW XEQM.c'!D:D,1,0)),"--",VLOOKUP(P2426,'NEW XEQM.c'!D:G,3,0))</f>
        <v>--</v>
      </c>
      <c r="W2426" t="e">
        <f t="shared" si="403"/>
        <v>#VALUE!</v>
      </c>
    </row>
    <row r="2427" spans="9:23">
      <c r="I2427" s="61"/>
      <c r="N2427" s="22" t="s">
        <v>2075</v>
      </c>
      <c r="R2427" s="1"/>
      <c r="S2427" s="1" t="str">
        <f t="shared" si="404"/>
        <v/>
      </c>
      <c r="T2427" s="1" t="str">
        <f>IF(ISNA(VLOOKUP(P2427,'NEW XEQM.c'!D:D,1,0)),"--",VLOOKUP(P2427,'NEW XEQM.c'!D:G,3,0))</f>
        <v>--</v>
      </c>
      <c r="W2427" t="e">
        <f t="shared" si="403"/>
        <v>#VALUE!</v>
      </c>
    </row>
    <row r="2428" spans="9:23">
      <c r="I2428" s="61"/>
      <c r="N2428" s="22" t="s">
        <v>2075</v>
      </c>
      <c r="R2428" s="1"/>
      <c r="S2428" s="1" t="str">
        <f t="shared" si="404"/>
        <v/>
      </c>
      <c r="T2428" s="1" t="str">
        <f>IF(ISNA(VLOOKUP(P2428,'NEW XEQM.c'!D:D,1,0)),"--",VLOOKUP(P2428,'NEW XEQM.c'!D:G,3,0))</f>
        <v>--</v>
      </c>
      <c r="W2428" t="e">
        <f t="shared" si="403"/>
        <v>#VALUE!</v>
      </c>
    </row>
    <row r="2429" spans="9:23">
      <c r="I2429" s="61"/>
      <c r="N2429" s="22" t="s">
        <v>2075</v>
      </c>
      <c r="R2429" s="1"/>
      <c r="S2429" s="1" t="str">
        <f t="shared" si="404"/>
        <v/>
      </c>
      <c r="T2429" s="1" t="str">
        <f>IF(ISNA(VLOOKUP(P2429,'NEW XEQM.c'!D:D,1,0)),"--",VLOOKUP(P2429,'NEW XEQM.c'!D:G,3,0))</f>
        <v>--</v>
      </c>
      <c r="W2429" t="e">
        <f t="shared" si="403"/>
        <v>#VALUE!</v>
      </c>
    </row>
    <row r="2430" spans="9:23">
      <c r="I2430" s="61"/>
      <c r="N2430" s="22" t="s">
        <v>2075</v>
      </c>
      <c r="R2430" s="1"/>
      <c r="S2430" s="1" t="str">
        <f t="shared" si="404"/>
        <v/>
      </c>
      <c r="T2430" s="1" t="str">
        <f>IF(ISNA(VLOOKUP(P2430,'NEW XEQM.c'!D:D,1,0)),"--",VLOOKUP(P2430,'NEW XEQM.c'!D:G,3,0))</f>
        <v>--</v>
      </c>
      <c r="W2430" t="e">
        <f t="shared" si="403"/>
        <v>#VALUE!</v>
      </c>
    </row>
    <row r="2431" spans="9:23">
      <c r="I2431" s="61"/>
      <c r="N2431" s="22" t="s">
        <v>2075</v>
      </c>
      <c r="R2431" s="1"/>
      <c r="S2431" s="1" t="str">
        <f t="shared" si="404"/>
        <v/>
      </c>
      <c r="T2431" s="1" t="str">
        <f>IF(ISNA(VLOOKUP(P2431,'NEW XEQM.c'!D:D,1,0)),"--",VLOOKUP(P2431,'NEW XEQM.c'!D:G,3,0))</f>
        <v>--</v>
      </c>
      <c r="W2431" t="e">
        <f t="shared" si="403"/>
        <v>#VALUE!</v>
      </c>
    </row>
    <row r="2432" spans="9:23">
      <c r="I2432" s="61"/>
      <c r="N2432" s="22" t="s">
        <v>2075</v>
      </c>
      <c r="R2432" s="1"/>
      <c r="S2432" s="1" t="str">
        <f t="shared" si="404"/>
        <v/>
      </c>
      <c r="T2432" s="1" t="str">
        <f>IF(ISNA(VLOOKUP(P2432,'NEW XEQM.c'!D:D,1,0)),"--",VLOOKUP(P2432,'NEW XEQM.c'!D:G,3,0))</f>
        <v>--</v>
      </c>
      <c r="W2432" t="e">
        <f t="shared" si="403"/>
        <v>#VALUE!</v>
      </c>
    </row>
    <row r="2433" spans="9:23">
      <c r="I2433" s="61"/>
      <c r="N2433" s="22" t="s">
        <v>2075</v>
      </c>
      <c r="R2433" s="1"/>
      <c r="S2433" s="1" t="str">
        <f t="shared" si="404"/>
        <v/>
      </c>
      <c r="T2433" s="1" t="str">
        <f>IF(ISNA(VLOOKUP(P2433,'NEW XEQM.c'!D:D,1,0)),"--",VLOOKUP(P2433,'NEW XEQM.c'!D:G,3,0))</f>
        <v>--</v>
      </c>
      <c r="W2433" t="e">
        <f t="shared" ref="W2433:W2496" si="405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2075</v>
      </c>
      <c r="R2434" s="1"/>
      <c r="S2434" s="1" t="str">
        <f t="shared" si="404"/>
        <v/>
      </c>
      <c r="T2434" s="1" t="str">
        <f>IF(ISNA(VLOOKUP(P2434,'NEW XEQM.c'!D:D,1,0)),"--",VLOOKUP(P2434,'NEW XEQM.c'!D:G,3,0))</f>
        <v>--</v>
      </c>
      <c r="W2434" t="e">
        <f t="shared" si="405"/>
        <v>#VALUE!</v>
      </c>
    </row>
    <row r="2435" spans="9:23">
      <c r="I2435" s="61"/>
      <c r="N2435" s="22" t="s">
        <v>2075</v>
      </c>
      <c r="R2435" s="1"/>
      <c r="S2435" s="1" t="str">
        <f t="shared" si="404"/>
        <v/>
      </c>
      <c r="T2435" s="1" t="str">
        <f>IF(ISNA(VLOOKUP(P2435,'NEW XEQM.c'!D:D,1,0)),"--",VLOOKUP(P2435,'NEW XEQM.c'!D:G,3,0))</f>
        <v>--</v>
      </c>
      <c r="W2435" t="e">
        <f t="shared" si="405"/>
        <v>#VALUE!</v>
      </c>
    </row>
    <row r="2436" spans="9:23">
      <c r="I2436" s="61"/>
      <c r="N2436" s="22" t="s">
        <v>2075</v>
      </c>
      <c r="R2436" s="1"/>
      <c r="S2436" s="1" t="str">
        <f t="shared" si="404"/>
        <v/>
      </c>
      <c r="T2436" s="1" t="str">
        <f>IF(ISNA(VLOOKUP(P2436,'NEW XEQM.c'!D:D,1,0)),"--",VLOOKUP(P2436,'NEW XEQM.c'!D:G,3,0))</f>
        <v>--</v>
      </c>
      <c r="W2436" t="e">
        <f t="shared" si="405"/>
        <v>#VALUE!</v>
      </c>
    </row>
    <row r="2437" spans="9:23">
      <c r="I2437" s="61"/>
      <c r="N2437" s="22" t="s">
        <v>2075</v>
      </c>
      <c r="R2437" s="1"/>
      <c r="S2437" s="1" t="str">
        <f t="shared" si="404"/>
        <v/>
      </c>
      <c r="T2437" s="1" t="str">
        <f>IF(ISNA(VLOOKUP(P2437,'NEW XEQM.c'!D:D,1,0)),"--",VLOOKUP(P2437,'NEW XEQM.c'!D:G,3,0))</f>
        <v>--</v>
      </c>
      <c r="W2437" t="e">
        <f t="shared" si="405"/>
        <v>#VALUE!</v>
      </c>
    </row>
    <row r="2438" spans="9:23">
      <c r="I2438" s="61"/>
      <c r="N2438" s="22" t="s">
        <v>2075</v>
      </c>
      <c r="R2438" s="1"/>
      <c r="S2438" s="1" t="str">
        <f t="shared" si="404"/>
        <v/>
      </c>
      <c r="T2438" s="1" t="str">
        <f>IF(ISNA(VLOOKUP(P2438,'NEW XEQM.c'!D:D,1,0)),"--",VLOOKUP(P2438,'NEW XEQM.c'!D:G,3,0))</f>
        <v>--</v>
      </c>
      <c r="W2438" t="e">
        <f t="shared" si="405"/>
        <v>#VALUE!</v>
      </c>
    </row>
    <row r="2439" spans="9:23">
      <c r="I2439" s="61"/>
      <c r="N2439" s="22" t="s">
        <v>2075</v>
      </c>
      <c r="R2439" s="1"/>
      <c r="S2439" s="1" t="str">
        <f t="shared" si="404"/>
        <v/>
      </c>
      <c r="T2439" s="1" t="str">
        <f>IF(ISNA(VLOOKUP(P2439,'NEW XEQM.c'!D:D,1,0)),"--",VLOOKUP(P2439,'NEW XEQM.c'!D:G,3,0))</f>
        <v>--</v>
      </c>
      <c r="W2439" t="e">
        <f t="shared" si="405"/>
        <v>#VALUE!</v>
      </c>
    </row>
    <row r="2440" spans="9:23">
      <c r="I2440" s="61"/>
      <c r="N2440" s="22" t="s">
        <v>2075</v>
      </c>
      <c r="R2440" s="1"/>
      <c r="S2440" s="1" t="str">
        <f t="shared" si="404"/>
        <v/>
      </c>
      <c r="T2440" s="1" t="str">
        <f>IF(ISNA(VLOOKUP(P2440,'NEW XEQM.c'!D:D,1,0)),"--",VLOOKUP(P2440,'NEW XEQM.c'!D:G,3,0))</f>
        <v>--</v>
      </c>
      <c r="W2440" t="e">
        <f t="shared" si="405"/>
        <v>#VALUE!</v>
      </c>
    </row>
    <row r="2441" spans="9:23">
      <c r="I2441" s="61"/>
      <c r="N2441" s="22" t="s">
        <v>2075</v>
      </c>
      <c r="R2441" s="1"/>
      <c r="S2441" s="1" t="str">
        <f t="shared" si="404"/>
        <v/>
      </c>
      <c r="T2441" s="1" t="str">
        <f>IF(ISNA(VLOOKUP(P2441,'NEW XEQM.c'!D:D,1,0)),"--",VLOOKUP(P2441,'NEW XEQM.c'!D:G,3,0))</f>
        <v>--</v>
      </c>
      <c r="W2441" t="e">
        <f t="shared" si="405"/>
        <v>#VALUE!</v>
      </c>
    </row>
    <row r="2442" spans="9:23">
      <c r="I2442" s="61"/>
      <c r="N2442" s="22" t="s">
        <v>2075</v>
      </c>
      <c r="R2442" s="1"/>
      <c r="S2442" s="1" t="str">
        <f t="shared" si="404"/>
        <v/>
      </c>
      <c r="T2442" s="1" t="str">
        <f>IF(ISNA(VLOOKUP(P2442,'NEW XEQM.c'!D:D,1,0)),"--",VLOOKUP(P2442,'NEW XEQM.c'!D:G,3,0))</f>
        <v>--</v>
      </c>
      <c r="W2442" t="e">
        <f t="shared" si="405"/>
        <v>#VALUE!</v>
      </c>
    </row>
    <row r="2443" spans="9:23">
      <c r="I2443" s="61"/>
      <c r="N2443" s="22" t="s">
        <v>2075</v>
      </c>
      <c r="R2443" s="1"/>
      <c r="S2443" s="1" t="str">
        <f t="shared" si="404"/>
        <v/>
      </c>
      <c r="T2443" s="1" t="str">
        <f>IF(ISNA(VLOOKUP(P2443,'NEW XEQM.c'!D:D,1,0)),"--",VLOOKUP(P2443,'NEW XEQM.c'!D:G,3,0))</f>
        <v>--</v>
      </c>
      <c r="W2443" t="e">
        <f t="shared" si="405"/>
        <v>#VALUE!</v>
      </c>
    </row>
    <row r="2444" spans="9:23">
      <c r="I2444" s="61"/>
      <c r="N2444" s="22" t="s">
        <v>2075</v>
      </c>
      <c r="R2444" s="1"/>
      <c r="S2444" s="1" t="str">
        <f t="shared" si="404"/>
        <v/>
      </c>
      <c r="T2444" s="1" t="str">
        <f>IF(ISNA(VLOOKUP(P2444,'NEW XEQM.c'!D:D,1,0)),"--",VLOOKUP(P2444,'NEW XEQM.c'!D:G,3,0))</f>
        <v>--</v>
      </c>
      <c r="W2444" t="e">
        <f t="shared" si="405"/>
        <v>#VALUE!</v>
      </c>
    </row>
    <row r="2445" spans="9:23">
      <c r="I2445" s="61"/>
      <c r="N2445" s="22" t="s">
        <v>2075</v>
      </c>
      <c r="R2445" s="1"/>
      <c r="S2445" s="1" t="str">
        <f t="shared" si="404"/>
        <v/>
      </c>
      <c r="T2445" s="1" t="str">
        <f>IF(ISNA(VLOOKUP(P2445,'NEW XEQM.c'!D:D,1,0)),"--",VLOOKUP(P2445,'NEW XEQM.c'!D:G,3,0))</f>
        <v>--</v>
      </c>
      <c r="W2445" t="e">
        <f t="shared" si="405"/>
        <v>#VALUE!</v>
      </c>
    </row>
    <row r="2446" spans="9:23">
      <c r="I2446" s="61"/>
      <c r="N2446" s="22" t="s">
        <v>2075</v>
      </c>
      <c r="R2446" s="1"/>
      <c r="S2446" s="1" t="str">
        <f t="shared" si="404"/>
        <v/>
      </c>
      <c r="T2446" s="1" t="str">
        <f>IF(ISNA(VLOOKUP(P2446,'NEW XEQM.c'!D:D,1,0)),"--",VLOOKUP(P2446,'NEW XEQM.c'!D:G,3,0))</f>
        <v>--</v>
      </c>
      <c r="W2446" t="e">
        <f t="shared" si="405"/>
        <v>#VALUE!</v>
      </c>
    </row>
    <row r="2447" spans="9:23">
      <c r="I2447" s="61"/>
      <c r="N2447" s="22" t="s">
        <v>2075</v>
      </c>
      <c r="R2447" s="1"/>
      <c r="S2447" s="1" t="str">
        <f t="shared" si="404"/>
        <v/>
      </c>
      <c r="T2447" s="1" t="str">
        <f>IF(ISNA(VLOOKUP(P2447,'NEW XEQM.c'!D:D,1,0)),"--",VLOOKUP(P2447,'NEW XEQM.c'!D:G,3,0))</f>
        <v>--</v>
      </c>
      <c r="W2447" t="e">
        <f t="shared" si="405"/>
        <v>#VALUE!</v>
      </c>
    </row>
    <row r="2448" spans="9:23">
      <c r="I2448" s="61"/>
      <c r="N2448" s="22" t="s">
        <v>2075</v>
      </c>
      <c r="R2448" s="1"/>
      <c r="S2448" s="1" t="str">
        <f t="shared" si="404"/>
        <v/>
      </c>
      <c r="T2448" s="1" t="str">
        <f>IF(ISNA(VLOOKUP(P2448,'NEW XEQM.c'!D:D,1,0)),"--",VLOOKUP(P2448,'NEW XEQM.c'!D:G,3,0))</f>
        <v>--</v>
      </c>
      <c r="W2448" t="e">
        <f t="shared" si="405"/>
        <v>#VALUE!</v>
      </c>
    </row>
    <row r="2449" spans="9:23">
      <c r="I2449" s="61"/>
      <c r="N2449" s="22" t="s">
        <v>2075</v>
      </c>
      <c r="R2449" s="1"/>
      <c r="S2449" s="1" t="str">
        <f t="shared" si="404"/>
        <v/>
      </c>
      <c r="T2449" s="1" t="str">
        <f>IF(ISNA(VLOOKUP(P2449,'NEW XEQM.c'!D:D,1,0)),"--",VLOOKUP(P2449,'NEW XEQM.c'!D:G,3,0))</f>
        <v>--</v>
      </c>
      <c r="W2449" t="e">
        <f t="shared" si="405"/>
        <v>#VALUE!</v>
      </c>
    </row>
    <row r="2450" spans="9:23">
      <c r="I2450" s="61"/>
      <c r="N2450" s="22" t="s">
        <v>2075</v>
      </c>
      <c r="R2450" s="1"/>
      <c r="S2450" s="1" t="str">
        <f t="shared" si="404"/>
        <v/>
      </c>
      <c r="T2450" s="1" t="str">
        <f>IF(ISNA(VLOOKUP(P2450,'NEW XEQM.c'!D:D,1,0)),"--",VLOOKUP(P2450,'NEW XEQM.c'!D:G,3,0))</f>
        <v>--</v>
      </c>
      <c r="W2450" t="e">
        <f t="shared" si="405"/>
        <v>#VALUE!</v>
      </c>
    </row>
    <row r="2451" spans="9:23">
      <c r="I2451" s="61"/>
      <c r="N2451" s="22" t="s">
        <v>2075</v>
      </c>
      <c r="R2451" s="1"/>
      <c r="S2451" s="1" t="str">
        <f t="shared" si="404"/>
        <v/>
      </c>
      <c r="T2451" s="1" t="str">
        <f>IF(ISNA(VLOOKUP(P2451,'NEW XEQM.c'!D:D,1,0)),"--",VLOOKUP(P2451,'NEW XEQM.c'!D:G,3,0))</f>
        <v>--</v>
      </c>
      <c r="W2451" t="e">
        <f t="shared" si="405"/>
        <v>#VALUE!</v>
      </c>
    </row>
    <row r="2452" spans="9:23">
      <c r="I2452" s="61"/>
      <c r="N2452" s="22" t="s">
        <v>2075</v>
      </c>
      <c r="R2452" s="1"/>
      <c r="S2452" s="1" t="str">
        <f t="shared" si="404"/>
        <v/>
      </c>
      <c r="T2452" s="1" t="str">
        <f>IF(ISNA(VLOOKUP(P2452,'NEW XEQM.c'!D:D,1,0)),"--",VLOOKUP(P2452,'NEW XEQM.c'!D:G,3,0))</f>
        <v>--</v>
      </c>
      <c r="W2452" t="e">
        <f t="shared" si="405"/>
        <v>#VALUE!</v>
      </c>
    </row>
    <row r="2453" spans="9:23">
      <c r="I2453" s="61"/>
      <c r="N2453" s="22" t="s">
        <v>2075</v>
      </c>
      <c r="R2453" s="1"/>
      <c r="S2453" s="1" t="str">
        <f t="shared" si="404"/>
        <v/>
      </c>
      <c r="T2453" s="1" t="str">
        <f>IF(ISNA(VLOOKUP(P2453,'NEW XEQM.c'!D:D,1,0)),"--",VLOOKUP(P2453,'NEW XEQM.c'!D:G,3,0))</f>
        <v>--</v>
      </c>
      <c r="W2453" t="e">
        <f t="shared" si="405"/>
        <v>#VALUE!</v>
      </c>
    </row>
    <row r="2454" spans="9:23">
      <c r="I2454" s="61"/>
      <c r="N2454" s="22" t="s">
        <v>2075</v>
      </c>
      <c r="R2454" s="1"/>
      <c r="S2454" s="1" t="str">
        <f t="shared" si="404"/>
        <v/>
      </c>
      <c r="T2454" s="1" t="str">
        <f>IF(ISNA(VLOOKUP(P2454,'NEW XEQM.c'!D:D,1,0)),"--",VLOOKUP(P2454,'NEW XEQM.c'!D:G,3,0))</f>
        <v>--</v>
      </c>
      <c r="W2454" t="e">
        <f t="shared" si="405"/>
        <v>#VALUE!</v>
      </c>
    </row>
    <row r="2455" spans="9:23">
      <c r="I2455" s="61"/>
      <c r="N2455" s="22" t="s">
        <v>2075</v>
      </c>
      <c r="R2455" s="1"/>
      <c r="S2455" s="1" t="str">
        <f t="shared" si="404"/>
        <v/>
      </c>
      <c r="T2455" s="1" t="str">
        <f>IF(ISNA(VLOOKUP(P2455,'NEW XEQM.c'!D:D,1,0)),"--",VLOOKUP(P2455,'NEW XEQM.c'!D:G,3,0))</f>
        <v>--</v>
      </c>
      <c r="W2455" t="e">
        <f t="shared" si="405"/>
        <v>#VALUE!</v>
      </c>
    </row>
    <row r="2456" spans="9:23">
      <c r="I2456" s="61"/>
      <c r="N2456" s="22" t="s">
        <v>2075</v>
      </c>
      <c r="R2456" s="1"/>
      <c r="S2456" s="1" t="str">
        <f t="shared" si="404"/>
        <v/>
      </c>
      <c r="T2456" s="1" t="str">
        <f>IF(ISNA(VLOOKUP(P2456,'NEW XEQM.c'!D:D,1,0)),"--",VLOOKUP(P2456,'NEW XEQM.c'!D:G,3,0))</f>
        <v>--</v>
      </c>
      <c r="W2456" t="e">
        <f t="shared" si="405"/>
        <v>#VALUE!</v>
      </c>
    </row>
    <row r="2457" spans="9:23">
      <c r="I2457" s="61"/>
      <c r="N2457" s="22" t="s">
        <v>2075</v>
      </c>
      <c r="R2457" s="1"/>
      <c r="S2457" s="1" t="str">
        <f t="shared" si="404"/>
        <v/>
      </c>
      <c r="T2457" s="1" t="str">
        <f>IF(ISNA(VLOOKUP(P2457,'NEW XEQM.c'!D:D,1,0)),"--",VLOOKUP(P2457,'NEW XEQM.c'!D:G,3,0))</f>
        <v>--</v>
      </c>
      <c r="W2457" t="e">
        <f t="shared" si="405"/>
        <v>#VALUE!</v>
      </c>
    </row>
    <row r="2458" spans="9:23">
      <c r="I2458" s="61"/>
      <c r="N2458" s="22" t="s">
        <v>2075</v>
      </c>
      <c r="R2458" s="1"/>
      <c r="S2458" s="1" t="str">
        <f t="shared" si="404"/>
        <v/>
      </c>
      <c r="T2458" s="1" t="str">
        <f>IF(ISNA(VLOOKUP(P2458,'NEW XEQM.c'!D:D,1,0)),"--",VLOOKUP(P2458,'NEW XEQM.c'!D:G,3,0))</f>
        <v>--</v>
      </c>
      <c r="W2458" t="e">
        <f t="shared" si="405"/>
        <v>#VALUE!</v>
      </c>
    </row>
    <row r="2459" spans="9:23">
      <c r="I2459" s="61"/>
      <c r="N2459" s="22" t="s">
        <v>2075</v>
      </c>
      <c r="R2459" s="1"/>
      <c r="S2459" s="1" t="str">
        <f t="shared" si="404"/>
        <v/>
      </c>
      <c r="T2459" s="1" t="str">
        <f>IF(ISNA(VLOOKUP(P2459,'NEW XEQM.c'!D:D,1,0)),"--",VLOOKUP(P2459,'NEW XEQM.c'!D:G,3,0))</f>
        <v>--</v>
      </c>
      <c r="W2459" t="e">
        <f t="shared" si="405"/>
        <v>#VALUE!</v>
      </c>
    </row>
    <row r="2460" spans="9:23">
      <c r="I2460" s="61"/>
      <c r="N2460" s="22" t="s">
        <v>2075</v>
      </c>
      <c r="R2460" s="1"/>
      <c r="S2460" s="1" t="str">
        <f t="shared" si="404"/>
        <v/>
      </c>
      <c r="T2460" s="1" t="str">
        <f>IF(ISNA(VLOOKUP(P2460,'NEW XEQM.c'!D:D,1,0)),"--",VLOOKUP(P2460,'NEW XEQM.c'!D:G,3,0))</f>
        <v>--</v>
      </c>
      <c r="W2460" t="e">
        <f t="shared" si="405"/>
        <v>#VALUE!</v>
      </c>
    </row>
    <row r="2461" spans="9:23">
      <c r="I2461" s="61"/>
      <c r="N2461" s="22" t="s">
        <v>2075</v>
      </c>
      <c r="R2461" s="1"/>
      <c r="S2461" s="1" t="str">
        <f t="shared" si="404"/>
        <v/>
      </c>
      <c r="T2461" s="1" t="str">
        <f>IF(ISNA(VLOOKUP(P2461,'NEW XEQM.c'!D:D,1,0)),"--",VLOOKUP(P2461,'NEW XEQM.c'!D:G,3,0))</f>
        <v>--</v>
      </c>
      <c r="W2461" t="e">
        <f t="shared" si="405"/>
        <v>#VALUE!</v>
      </c>
    </row>
    <row r="2462" spans="9:23">
      <c r="I2462" s="61"/>
      <c r="N2462" s="22" t="s">
        <v>2075</v>
      </c>
      <c r="R2462" s="1"/>
      <c r="S2462" s="1" t="str">
        <f t="shared" si="404"/>
        <v/>
      </c>
      <c r="T2462" s="1" t="str">
        <f>IF(ISNA(VLOOKUP(P2462,'NEW XEQM.c'!D:D,1,0)),"--",VLOOKUP(P2462,'NEW XEQM.c'!D:G,3,0))</f>
        <v>--</v>
      </c>
      <c r="W2462" t="e">
        <f t="shared" si="405"/>
        <v>#VALUE!</v>
      </c>
    </row>
    <row r="2463" spans="9:23">
      <c r="I2463" s="61"/>
      <c r="N2463" s="22" t="s">
        <v>2075</v>
      </c>
      <c r="R2463" s="1"/>
      <c r="S2463" s="1" t="str">
        <f t="shared" si="404"/>
        <v/>
      </c>
      <c r="T2463" s="1" t="str">
        <f>IF(ISNA(VLOOKUP(P2463,'NEW XEQM.c'!D:D,1,0)),"--",VLOOKUP(P2463,'NEW XEQM.c'!D:G,3,0))</f>
        <v>--</v>
      </c>
      <c r="W2463" t="e">
        <f t="shared" si="405"/>
        <v>#VALUE!</v>
      </c>
    </row>
    <row r="2464" spans="9:23">
      <c r="I2464" s="61"/>
      <c r="N2464" s="22" t="s">
        <v>2075</v>
      </c>
      <c r="R2464" s="1"/>
      <c r="S2464" s="1" t="str">
        <f t="shared" si="404"/>
        <v/>
      </c>
      <c r="T2464" s="1" t="str">
        <f>IF(ISNA(VLOOKUP(P2464,'NEW XEQM.c'!D:D,1,0)),"--",VLOOKUP(P2464,'NEW XEQM.c'!D:G,3,0))</f>
        <v>--</v>
      </c>
      <c r="W2464" t="e">
        <f t="shared" si="405"/>
        <v>#VALUE!</v>
      </c>
    </row>
    <row r="2465" spans="9:23">
      <c r="I2465" s="61"/>
      <c r="N2465" s="22" t="s">
        <v>2075</v>
      </c>
      <c r="R2465" s="1"/>
      <c r="S2465" s="1" t="str">
        <f t="shared" si="404"/>
        <v/>
      </c>
      <c r="T2465" s="1" t="str">
        <f>IF(ISNA(VLOOKUP(P2465,'NEW XEQM.c'!D:D,1,0)),"--",VLOOKUP(P2465,'NEW XEQM.c'!D:G,3,0))</f>
        <v>--</v>
      </c>
      <c r="W2465" t="e">
        <f t="shared" si="405"/>
        <v>#VALUE!</v>
      </c>
    </row>
    <row r="2466" spans="9:23">
      <c r="I2466" s="61"/>
      <c r="N2466" s="22" t="s">
        <v>2075</v>
      </c>
      <c r="R2466" s="1"/>
      <c r="S2466" s="1" t="str">
        <f t="shared" si="404"/>
        <v/>
      </c>
      <c r="T2466" s="1" t="str">
        <f>IF(ISNA(VLOOKUP(P2466,'NEW XEQM.c'!D:D,1,0)),"--",VLOOKUP(P2466,'NEW XEQM.c'!D:G,3,0))</f>
        <v>--</v>
      </c>
      <c r="W2466" t="e">
        <f t="shared" si="405"/>
        <v>#VALUE!</v>
      </c>
    </row>
    <row r="2467" spans="9:23">
      <c r="I2467" s="61"/>
      <c r="N2467" s="22" t="s">
        <v>2075</v>
      </c>
      <c r="R2467" s="1"/>
      <c r="S2467" s="1" t="str">
        <f t="shared" si="404"/>
        <v/>
      </c>
      <c r="T2467" s="1" t="str">
        <f>IF(ISNA(VLOOKUP(P2467,'NEW XEQM.c'!D:D,1,0)),"--",VLOOKUP(P2467,'NEW XEQM.c'!D:G,3,0))</f>
        <v>--</v>
      </c>
      <c r="W2467" t="e">
        <f t="shared" si="405"/>
        <v>#VALUE!</v>
      </c>
    </row>
    <row r="2468" spans="9:23">
      <c r="I2468" s="61"/>
      <c r="N2468" s="22" t="s">
        <v>2075</v>
      </c>
      <c r="R2468" s="1"/>
      <c r="S2468" s="1" t="str">
        <f t="shared" si="404"/>
        <v/>
      </c>
      <c r="T2468" s="1" t="str">
        <f>IF(ISNA(VLOOKUP(P2468,'NEW XEQM.c'!D:D,1,0)),"--",VLOOKUP(P2468,'NEW XEQM.c'!D:G,3,0))</f>
        <v>--</v>
      </c>
      <c r="W2468" t="e">
        <f t="shared" si="405"/>
        <v>#VALUE!</v>
      </c>
    </row>
    <row r="2469" spans="9:23">
      <c r="I2469" s="61"/>
      <c r="N2469" s="22" t="s">
        <v>2075</v>
      </c>
      <c r="R2469" s="1"/>
      <c r="S2469" s="1" t="str">
        <f t="shared" si="404"/>
        <v/>
      </c>
      <c r="T2469" s="1" t="str">
        <f>IF(ISNA(VLOOKUP(P2469,'NEW XEQM.c'!D:D,1,0)),"--",VLOOKUP(P2469,'NEW XEQM.c'!D:G,3,0))</f>
        <v>--</v>
      </c>
      <c r="W2469" t="e">
        <f t="shared" si="405"/>
        <v>#VALUE!</v>
      </c>
    </row>
    <row r="2470" spans="9:23">
      <c r="I2470" s="61"/>
      <c r="N2470" s="22" t="s">
        <v>2075</v>
      </c>
      <c r="R2470" s="1"/>
      <c r="S2470" s="1" t="str">
        <f t="shared" si="404"/>
        <v/>
      </c>
      <c r="T2470" s="1" t="str">
        <f>IF(ISNA(VLOOKUP(P2470,'NEW XEQM.c'!D:D,1,0)),"--",VLOOKUP(P2470,'NEW XEQM.c'!D:G,3,0))</f>
        <v>--</v>
      </c>
      <c r="W2470" t="e">
        <f t="shared" si="405"/>
        <v>#VALUE!</v>
      </c>
    </row>
    <row r="2471" spans="9:23">
      <c r="I2471" s="61"/>
      <c r="N2471" s="22" t="s">
        <v>2075</v>
      </c>
      <c r="R2471" s="1"/>
      <c r="S2471" s="1" t="str">
        <f t="shared" si="404"/>
        <v/>
      </c>
      <c r="T2471" s="1" t="str">
        <f>IF(ISNA(VLOOKUP(P2471,'NEW XEQM.c'!D:D,1,0)),"--",VLOOKUP(P2471,'NEW XEQM.c'!D:G,3,0))</f>
        <v>--</v>
      </c>
      <c r="W2471" t="e">
        <f t="shared" si="405"/>
        <v>#VALUE!</v>
      </c>
    </row>
    <row r="2472" spans="9:23">
      <c r="I2472" s="61"/>
      <c r="N2472" s="22" t="s">
        <v>2075</v>
      </c>
      <c r="R2472" s="1"/>
      <c r="S2472" s="1" t="str">
        <f t="shared" si="404"/>
        <v/>
      </c>
      <c r="T2472" s="1" t="str">
        <f>IF(ISNA(VLOOKUP(P2472,'NEW XEQM.c'!D:D,1,0)),"--",VLOOKUP(P2472,'NEW XEQM.c'!D:G,3,0))</f>
        <v>--</v>
      </c>
      <c r="W2472" t="e">
        <f t="shared" si="405"/>
        <v>#VALUE!</v>
      </c>
    </row>
    <row r="2473" spans="9:23">
      <c r="I2473" s="61"/>
      <c r="N2473" s="22" t="s">
        <v>2075</v>
      </c>
      <c r="R2473" s="1"/>
      <c r="S2473" s="1" t="str">
        <f t="shared" si="404"/>
        <v/>
      </c>
      <c r="T2473" s="1" t="str">
        <f>IF(ISNA(VLOOKUP(P2473,'NEW XEQM.c'!D:D,1,0)),"--",VLOOKUP(P2473,'NEW XEQM.c'!D:G,3,0))</f>
        <v>--</v>
      </c>
      <c r="W2473" t="e">
        <f t="shared" si="405"/>
        <v>#VALUE!</v>
      </c>
    </row>
    <row r="2474" spans="9:23">
      <c r="I2474" s="61"/>
      <c r="N2474" s="22" t="s">
        <v>2075</v>
      </c>
      <c r="R2474" s="1"/>
      <c r="S2474" s="1" t="str">
        <f t="shared" ref="S2474:S2516" si="406">IF(E2474=F2474,"","NOT EQUAL")</f>
        <v/>
      </c>
      <c r="T2474" s="1" t="str">
        <f>IF(ISNA(VLOOKUP(P2474,'NEW XEQM.c'!D:D,1,0)),"--",VLOOKUP(P2474,'NEW XEQM.c'!D:G,3,0))</f>
        <v>--</v>
      </c>
      <c r="W2474" t="e">
        <f t="shared" si="405"/>
        <v>#VALUE!</v>
      </c>
    </row>
    <row r="2475" spans="9:23">
      <c r="I2475" s="61"/>
      <c r="N2475" s="22" t="s">
        <v>2075</v>
      </c>
      <c r="R2475" s="1"/>
      <c r="S2475" s="1" t="str">
        <f t="shared" si="406"/>
        <v/>
      </c>
      <c r="T2475" s="1" t="str">
        <f>IF(ISNA(VLOOKUP(P2475,'NEW XEQM.c'!D:D,1,0)),"--",VLOOKUP(P2475,'NEW XEQM.c'!D:G,3,0))</f>
        <v>--</v>
      </c>
      <c r="W2475" t="e">
        <f t="shared" si="405"/>
        <v>#VALUE!</v>
      </c>
    </row>
    <row r="2476" spans="9:23">
      <c r="I2476" s="61"/>
      <c r="N2476" s="22" t="s">
        <v>2075</v>
      </c>
      <c r="R2476" s="1"/>
      <c r="S2476" s="1" t="str">
        <f t="shared" si="406"/>
        <v/>
      </c>
      <c r="T2476" s="1" t="str">
        <f>IF(ISNA(VLOOKUP(P2476,'NEW XEQM.c'!D:D,1,0)),"--",VLOOKUP(P2476,'NEW XEQM.c'!D:G,3,0))</f>
        <v>--</v>
      </c>
      <c r="W2476" t="e">
        <f t="shared" si="405"/>
        <v>#VALUE!</v>
      </c>
    </row>
    <row r="2477" spans="9:23">
      <c r="I2477" s="61"/>
      <c r="N2477" s="22" t="s">
        <v>2075</v>
      </c>
      <c r="R2477" s="1"/>
      <c r="S2477" s="1" t="str">
        <f t="shared" si="406"/>
        <v/>
      </c>
      <c r="T2477" s="1" t="str">
        <f>IF(ISNA(VLOOKUP(P2477,'NEW XEQM.c'!D:D,1,0)),"--",VLOOKUP(P2477,'NEW XEQM.c'!D:G,3,0))</f>
        <v>--</v>
      </c>
      <c r="W2477" t="e">
        <f t="shared" si="405"/>
        <v>#VALUE!</v>
      </c>
    </row>
    <row r="2478" spans="9:23">
      <c r="I2478" s="61"/>
      <c r="N2478" s="22" t="s">
        <v>2075</v>
      </c>
      <c r="R2478" s="1"/>
      <c r="S2478" s="1" t="str">
        <f t="shared" si="406"/>
        <v/>
      </c>
      <c r="T2478" s="1" t="str">
        <f>IF(ISNA(VLOOKUP(P2478,'NEW XEQM.c'!D:D,1,0)),"--",VLOOKUP(P2478,'NEW XEQM.c'!D:G,3,0))</f>
        <v>--</v>
      </c>
      <c r="W2478" t="e">
        <f t="shared" si="405"/>
        <v>#VALUE!</v>
      </c>
    </row>
    <row r="2479" spans="9:23">
      <c r="I2479" s="61"/>
      <c r="N2479" s="22" t="s">
        <v>2075</v>
      </c>
      <c r="R2479" s="1"/>
      <c r="S2479" s="1" t="str">
        <f t="shared" si="406"/>
        <v/>
      </c>
      <c r="T2479" s="1" t="str">
        <f>IF(ISNA(VLOOKUP(P2479,'NEW XEQM.c'!D:D,1,0)),"--",VLOOKUP(P2479,'NEW XEQM.c'!D:G,3,0))</f>
        <v>--</v>
      </c>
      <c r="W2479" t="e">
        <f t="shared" si="405"/>
        <v>#VALUE!</v>
      </c>
    </row>
    <row r="2480" spans="9:23">
      <c r="I2480" s="61"/>
      <c r="N2480" s="22" t="s">
        <v>2075</v>
      </c>
      <c r="R2480" s="1"/>
      <c r="S2480" s="1" t="str">
        <f t="shared" si="406"/>
        <v/>
      </c>
      <c r="T2480" s="1" t="str">
        <f>IF(ISNA(VLOOKUP(P2480,'NEW XEQM.c'!D:D,1,0)),"--",VLOOKUP(P2480,'NEW XEQM.c'!D:G,3,0))</f>
        <v>--</v>
      </c>
      <c r="W2480" t="e">
        <f t="shared" si="405"/>
        <v>#VALUE!</v>
      </c>
    </row>
    <row r="2481" spans="9:23">
      <c r="I2481" s="61"/>
      <c r="N2481" s="22" t="s">
        <v>2075</v>
      </c>
      <c r="R2481" s="1"/>
      <c r="S2481" s="1" t="str">
        <f t="shared" si="406"/>
        <v/>
      </c>
      <c r="T2481" s="1" t="str">
        <f>IF(ISNA(VLOOKUP(P2481,'NEW XEQM.c'!D:D,1,0)),"--",VLOOKUP(P2481,'NEW XEQM.c'!D:G,3,0))</f>
        <v>--</v>
      </c>
      <c r="W2481" t="e">
        <f t="shared" si="405"/>
        <v>#VALUE!</v>
      </c>
    </row>
    <row r="2482" spans="9:23">
      <c r="I2482" s="61"/>
      <c r="N2482" s="22" t="s">
        <v>2075</v>
      </c>
      <c r="R2482" s="1"/>
      <c r="S2482" s="1" t="str">
        <f t="shared" si="406"/>
        <v/>
      </c>
      <c r="T2482" s="1" t="str">
        <f>IF(ISNA(VLOOKUP(P2482,'NEW XEQM.c'!D:D,1,0)),"--",VLOOKUP(P2482,'NEW XEQM.c'!D:G,3,0))</f>
        <v>--</v>
      </c>
      <c r="W2482" t="e">
        <f t="shared" si="405"/>
        <v>#VALUE!</v>
      </c>
    </row>
    <row r="2483" spans="9:23">
      <c r="I2483" s="61"/>
      <c r="N2483" s="22" t="s">
        <v>2075</v>
      </c>
      <c r="R2483" s="1"/>
      <c r="S2483" s="1" t="str">
        <f t="shared" si="406"/>
        <v/>
      </c>
      <c r="T2483" s="1" t="str">
        <f>IF(ISNA(VLOOKUP(P2483,'NEW XEQM.c'!D:D,1,0)),"--",VLOOKUP(P2483,'NEW XEQM.c'!D:G,3,0))</f>
        <v>--</v>
      </c>
      <c r="W2483" t="e">
        <f t="shared" si="405"/>
        <v>#VALUE!</v>
      </c>
    </row>
    <row r="2484" spans="9:23">
      <c r="I2484" s="61"/>
      <c r="N2484" s="22" t="s">
        <v>2075</v>
      </c>
      <c r="R2484" s="1"/>
      <c r="S2484" s="1" t="str">
        <f t="shared" si="406"/>
        <v/>
      </c>
      <c r="T2484" s="1" t="str">
        <f>IF(ISNA(VLOOKUP(P2484,'NEW XEQM.c'!D:D,1,0)),"--",VLOOKUP(P2484,'NEW XEQM.c'!D:G,3,0))</f>
        <v>--</v>
      </c>
      <c r="W2484" t="e">
        <f t="shared" si="405"/>
        <v>#VALUE!</v>
      </c>
    </row>
    <row r="2485" spans="9:23">
      <c r="I2485" s="61"/>
      <c r="N2485" s="22" t="s">
        <v>2075</v>
      </c>
      <c r="R2485" s="1"/>
      <c r="S2485" s="1" t="str">
        <f t="shared" si="406"/>
        <v/>
      </c>
      <c r="T2485" s="1" t="str">
        <f>IF(ISNA(VLOOKUP(P2485,'NEW XEQM.c'!D:D,1,0)),"--",VLOOKUP(P2485,'NEW XEQM.c'!D:G,3,0))</f>
        <v>--</v>
      </c>
      <c r="W2485" t="e">
        <f t="shared" si="405"/>
        <v>#VALUE!</v>
      </c>
    </row>
    <row r="2486" spans="9:23">
      <c r="I2486" s="61"/>
      <c r="N2486" s="22" t="s">
        <v>2075</v>
      </c>
      <c r="R2486" s="1"/>
      <c r="S2486" s="1" t="str">
        <f t="shared" si="406"/>
        <v/>
      </c>
      <c r="T2486" s="1" t="str">
        <f>IF(ISNA(VLOOKUP(P2486,'NEW XEQM.c'!D:D,1,0)),"--",VLOOKUP(P2486,'NEW XEQM.c'!D:G,3,0))</f>
        <v>--</v>
      </c>
      <c r="W2486" t="e">
        <f t="shared" si="405"/>
        <v>#VALUE!</v>
      </c>
    </row>
    <row r="2487" spans="9:23">
      <c r="I2487" s="61"/>
      <c r="N2487" s="22" t="s">
        <v>2075</v>
      </c>
      <c r="R2487" s="1"/>
      <c r="S2487" s="1" t="str">
        <f t="shared" si="406"/>
        <v/>
      </c>
      <c r="T2487" s="1" t="str">
        <f>IF(ISNA(VLOOKUP(P2487,'NEW XEQM.c'!D:D,1,0)),"--",VLOOKUP(P2487,'NEW XEQM.c'!D:G,3,0))</f>
        <v>--</v>
      </c>
      <c r="W2487" t="e">
        <f t="shared" si="405"/>
        <v>#VALUE!</v>
      </c>
    </row>
    <row r="2488" spans="9:23">
      <c r="I2488" s="61"/>
      <c r="N2488" s="22" t="s">
        <v>2075</v>
      </c>
      <c r="R2488" s="1"/>
      <c r="S2488" s="1" t="str">
        <f t="shared" si="406"/>
        <v/>
      </c>
      <c r="T2488" s="1" t="str">
        <f>IF(ISNA(VLOOKUP(P2488,'NEW XEQM.c'!D:D,1,0)),"--",VLOOKUP(P2488,'NEW XEQM.c'!D:G,3,0))</f>
        <v>--</v>
      </c>
      <c r="W2488" t="e">
        <f t="shared" si="405"/>
        <v>#VALUE!</v>
      </c>
    </row>
    <row r="2489" spans="9:23">
      <c r="I2489" s="61"/>
      <c r="N2489" s="22" t="s">
        <v>2075</v>
      </c>
      <c r="R2489" s="1"/>
      <c r="S2489" s="1" t="str">
        <f t="shared" si="406"/>
        <v/>
      </c>
      <c r="T2489" s="1" t="str">
        <f>IF(ISNA(VLOOKUP(P2489,'NEW XEQM.c'!D:D,1,0)),"--",VLOOKUP(P2489,'NEW XEQM.c'!D:G,3,0))</f>
        <v>--</v>
      </c>
      <c r="W2489" t="e">
        <f t="shared" si="405"/>
        <v>#VALUE!</v>
      </c>
    </row>
    <row r="2490" spans="9:23">
      <c r="I2490" s="61"/>
      <c r="N2490" s="22" t="s">
        <v>2075</v>
      </c>
      <c r="R2490" s="1"/>
      <c r="S2490" s="1" t="str">
        <f t="shared" si="406"/>
        <v/>
      </c>
      <c r="T2490" s="1" t="str">
        <f>IF(ISNA(VLOOKUP(P2490,'NEW XEQM.c'!D:D,1,0)),"--",VLOOKUP(P2490,'NEW XEQM.c'!D:G,3,0))</f>
        <v>--</v>
      </c>
      <c r="W2490" t="e">
        <f t="shared" si="405"/>
        <v>#VALUE!</v>
      </c>
    </row>
    <row r="2491" spans="9:23">
      <c r="I2491" s="61"/>
      <c r="N2491" s="22" t="s">
        <v>2075</v>
      </c>
      <c r="R2491" s="1"/>
      <c r="S2491" s="1" t="str">
        <f t="shared" si="406"/>
        <v/>
      </c>
      <c r="T2491" s="1" t="str">
        <f>IF(ISNA(VLOOKUP(P2491,'NEW XEQM.c'!D:D,1,0)),"--",VLOOKUP(P2491,'NEW XEQM.c'!D:G,3,0))</f>
        <v>--</v>
      </c>
      <c r="W2491" t="e">
        <f t="shared" si="405"/>
        <v>#VALUE!</v>
      </c>
    </row>
    <row r="2492" spans="9:23">
      <c r="I2492" s="61"/>
      <c r="N2492" s="22" t="s">
        <v>2075</v>
      </c>
      <c r="R2492" s="1"/>
      <c r="S2492" s="1" t="str">
        <f t="shared" si="406"/>
        <v/>
      </c>
      <c r="T2492" s="1" t="str">
        <f>IF(ISNA(VLOOKUP(P2492,'NEW XEQM.c'!D:D,1,0)),"--",VLOOKUP(P2492,'NEW XEQM.c'!D:G,3,0))</f>
        <v>--</v>
      </c>
      <c r="W2492" t="e">
        <f t="shared" si="405"/>
        <v>#VALUE!</v>
      </c>
    </row>
    <row r="2493" spans="9:23">
      <c r="I2493" s="61"/>
      <c r="N2493" s="22" t="s">
        <v>2075</v>
      </c>
      <c r="R2493" s="1"/>
      <c r="S2493" s="1" t="str">
        <f t="shared" si="406"/>
        <v/>
      </c>
      <c r="T2493" s="1" t="str">
        <f>IF(ISNA(VLOOKUP(P2493,'NEW XEQM.c'!D:D,1,0)),"--",VLOOKUP(P2493,'NEW XEQM.c'!D:G,3,0))</f>
        <v>--</v>
      </c>
      <c r="W2493" t="e">
        <f t="shared" si="405"/>
        <v>#VALUE!</v>
      </c>
    </row>
    <row r="2494" spans="9:23">
      <c r="I2494" s="61"/>
      <c r="N2494" s="22" t="s">
        <v>2075</v>
      </c>
      <c r="R2494" s="1"/>
      <c r="S2494" s="1" t="str">
        <f t="shared" si="406"/>
        <v/>
      </c>
      <c r="T2494" s="1" t="str">
        <f>IF(ISNA(VLOOKUP(P2494,'NEW XEQM.c'!D:D,1,0)),"--",VLOOKUP(P2494,'NEW XEQM.c'!D:G,3,0))</f>
        <v>--</v>
      </c>
      <c r="W2494" t="e">
        <f t="shared" si="405"/>
        <v>#VALUE!</v>
      </c>
    </row>
    <row r="2495" spans="9:23">
      <c r="I2495" s="61"/>
      <c r="N2495" s="22" t="s">
        <v>2075</v>
      </c>
      <c r="R2495" s="1"/>
      <c r="S2495" s="1" t="str">
        <f t="shared" si="406"/>
        <v/>
      </c>
      <c r="T2495" s="1" t="str">
        <f>IF(ISNA(VLOOKUP(P2495,'NEW XEQM.c'!D:D,1,0)),"--",VLOOKUP(P2495,'NEW XEQM.c'!D:G,3,0))</f>
        <v>--</v>
      </c>
      <c r="W2495" t="e">
        <f t="shared" si="405"/>
        <v>#VALUE!</v>
      </c>
    </row>
    <row r="2496" spans="9:23">
      <c r="I2496" s="61"/>
      <c r="N2496" s="22" t="s">
        <v>2075</v>
      </c>
      <c r="R2496" s="1"/>
      <c r="S2496" s="1" t="str">
        <f t="shared" si="406"/>
        <v/>
      </c>
      <c r="T2496" s="1" t="str">
        <f>IF(ISNA(VLOOKUP(P2496,'NEW XEQM.c'!D:D,1,0)),"--",VLOOKUP(P2496,'NEW XEQM.c'!D:G,3,0))</f>
        <v>--</v>
      </c>
      <c r="W2496" t="e">
        <f t="shared" si="405"/>
        <v>#VALUE!</v>
      </c>
    </row>
    <row r="2497" spans="9:23">
      <c r="I2497" s="61"/>
      <c r="N2497" s="22" t="s">
        <v>2075</v>
      </c>
      <c r="R2497" s="1"/>
      <c r="S2497" s="1" t="str">
        <f t="shared" si="406"/>
        <v/>
      </c>
      <c r="T2497" s="1" t="str">
        <f>IF(ISNA(VLOOKUP(P2497,'NEW XEQM.c'!D:D,1,0)),"--",VLOOKUP(P2497,'NEW XEQM.c'!D:G,3,0))</f>
        <v>--</v>
      </c>
      <c r="W2497" t="e">
        <f t="shared" ref="W2497:W2520" si="407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2075</v>
      </c>
      <c r="R2498" s="1"/>
      <c r="S2498" s="1" t="str">
        <f t="shared" si="406"/>
        <v/>
      </c>
      <c r="T2498" s="1" t="str">
        <f>IF(ISNA(VLOOKUP(P2498,'NEW XEQM.c'!D:D,1,0)),"--",VLOOKUP(P2498,'NEW XEQM.c'!D:G,3,0))</f>
        <v>--</v>
      </c>
      <c r="W2498" t="e">
        <f t="shared" si="407"/>
        <v>#VALUE!</v>
      </c>
    </row>
    <row r="2499" spans="9:23">
      <c r="I2499" s="61"/>
      <c r="N2499" s="22" t="s">
        <v>2075</v>
      </c>
      <c r="R2499" s="1"/>
      <c r="S2499" s="1" t="str">
        <f t="shared" si="406"/>
        <v/>
      </c>
      <c r="T2499" s="1" t="str">
        <f>IF(ISNA(VLOOKUP(P2499,'NEW XEQM.c'!D:D,1,0)),"--",VLOOKUP(P2499,'NEW XEQM.c'!D:G,3,0))</f>
        <v>--</v>
      </c>
      <c r="W2499" t="e">
        <f t="shared" si="407"/>
        <v>#VALUE!</v>
      </c>
    </row>
    <row r="2500" spans="9:23">
      <c r="I2500" s="61"/>
      <c r="N2500" s="22" t="s">
        <v>2075</v>
      </c>
      <c r="R2500" s="1"/>
      <c r="S2500" s="1" t="str">
        <f t="shared" si="406"/>
        <v/>
      </c>
      <c r="T2500" s="1" t="str">
        <f>IF(ISNA(VLOOKUP(P2500,'NEW XEQM.c'!D:D,1,0)),"--",VLOOKUP(P2500,'NEW XEQM.c'!D:G,3,0))</f>
        <v>--</v>
      </c>
      <c r="W2500" t="e">
        <f t="shared" si="407"/>
        <v>#VALUE!</v>
      </c>
    </row>
    <row r="2501" spans="9:23">
      <c r="I2501" s="61"/>
      <c r="N2501" s="22" t="s">
        <v>2075</v>
      </c>
      <c r="R2501" s="1"/>
      <c r="S2501" s="1" t="str">
        <f t="shared" si="406"/>
        <v/>
      </c>
      <c r="T2501" s="1" t="str">
        <f>IF(ISNA(VLOOKUP(P2501,'NEW XEQM.c'!D:D,1,0)),"--",VLOOKUP(P2501,'NEW XEQM.c'!D:G,3,0))</f>
        <v>--</v>
      </c>
      <c r="W2501" t="e">
        <f t="shared" si="407"/>
        <v>#VALUE!</v>
      </c>
    </row>
    <row r="2502" spans="9:23">
      <c r="I2502" s="61"/>
      <c r="N2502" s="22" t="s">
        <v>2075</v>
      </c>
      <c r="R2502" s="1"/>
      <c r="S2502" s="1" t="str">
        <f t="shared" si="406"/>
        <v/>
      </c>
      <c r="T2502" s="1" t="str">
        <f>IF(ISNA(VLOOKUP(P2502,'NEW XEQM.c'!D:D,1,0)),"--",VLOOKUP(P2502,'NEW XEQM.c'!D:G,3,0))</f>
        <v>--</v>
      </c>
      <c r="W2502" t="e">
        <f t="shared" si="407"/>
        <v>#VALUE!</v>
      </c>
    </row>
    <row r="2503" spans="9:23">
      <c r="I2503" s="61"/>
      <c r="N2503" s="22" t="s">
        <v>2075</v>
      </c>
      <c r="R2503" s="1"/>
      <c r="S2503" s="1" t="str">
        <f t="shared" si="406"/>
        <v/>
      </c>
      <c r="T2503" s="1" t="str">
        <f>IF(ISNA(VLOOKUP(P2503,'NEW XEQM.c'!D:D,1,0)),"--",VLOOKUP(P2503,'NEW XEQM.c'!D:G,3,0))</f>
        <v>--</v>
      </c>
      <c r="W2503" t="e">
        <f t="shared" si="407"/>
        <v>#VALUE!</v>
      </c>
    </row>
    <row r="2504" spans="9:23">
      <c r="I2504" s="61"/>
      <c r="N2504" s="22" t="s">
        <v>2075</v>
      </c>
      <c r="R2504" s="1"/>
      <c r="S2504" s="1" t="str">
        <f t="shared" si="406"/>
        <v/>
      </c>
      <c r="T2504" s="1" t="str">
        <f>IF(ISNA(VLOOKUP(P2504,'NEW XEQM.c'!D:D,1,0)),"--",VLOOKUP(P2504,'NEW XEQM.c'!D:G,3,0))</f>
        <v>--</v>
      </c>
      <c r="W2504" t="e">
        <f t="shared" si="407"/>
        <v>#VALUE!</v>
      </c>
    </row>
    <row r="2505" spans="9:23">
      <c r="I2505" s="61"/>
      <c r="N2505" s="22" t="s">
        <v>2075</v>
      </c>
      <c r="R2505" s="1"/>
      <c r="S2505" s="1" t="str">
        <f t="shared" si="406"/>
        <v/>
      </c>
      <c r="T2505" s="1" t="str">
        <f>IF(ISNA(VLOOKUP(P2505,'NEW XEQM.c'!D:D,1,0)),"--",VLOOKUP(P2505,'NEW XEQM.c'!D:G,3,0))</f>
        <v>--</v>
      </c>
      <c r="W2505" t="e">
        <f t="shared" si="407"/>
        <v>#VALUE!</v>
      </c>
    </row>
    <row r="2506" spans="9:23">
      <c r="I2506" s="61"/>
      <c r="N2506" s="22" t="s">
        <v>2075</v>
      </c>
      <c r="R2506" s="1"/>
      <c r="S2506" s="1" t="str">
        <f t="shared" si="406"/>
        <v/>
      </c>
      <c r="T2506" s="1" t="str">
        <f>IF(ISNA(VLOOKUP(P2506,'NEW XEQM.c'!D:D,1,0)),"--",VLOOKUP(P2506,'NEW XEQM.c'!D:G,3,0))</f>
        <v>--</v>
      </c>
      <c r="W2506" t="e">
        <f t="shared" si="407"/>
        <v>#VALUE!</v>
      </c>
    </row>
    <row r="2507" spans="9:23">
      <c r="I2507" s="61"/>
      <c r="N2507" s="22" t="s">
        <v>2075</v>
      </c>
      <c r="R2507" s="1"/>
      <c r="S2507" s="1" t="str">
        <f t="shared" si="406"/>
        <v/>
      </c>
      <c r="T2507" s="1" t="str">
        <f>IF(ISNA(VLOOKUP(P2507,'NEW XEQM.c'!D:D,1,0)),"--",VLOOKUP(P2507,'NEW XEQM.c'!D:G,3,0))</f>
        <v>--</v>
      </c>
      <c r="W2507" t="e">
        <f t="shared" si="407"/>
        <v>#VALUE!</v>
      </c>
    </row>
    <row r="2508" spans="9:23">
      <c r="I2508" s="61"/>
      <c r="N2508" s="22" t="s">
        <v>2075</v>
      </c>
      <c r="R2508" s="1"/>
      <c r="S2508" s="1" t="str">
        <f t="shared" si="406"/>
        <v/>
      </c>
      <c r="T2508" s="1" t="str">
        <f>IF(ISNA(VLOOKUP(P2508,'NEW XEQM.c'!D:D,1,0)),"--",VLOOKUP(P2508,'NEW XEQM.c'!D:G,3,0))</f>
        <v>--</v>
      </c>
      <c r="W2508" t="e">
        <f t="shared" si="407"/>
        <v>#VALUE!</v>
      </c>
    </row>
    <row r="2509" spans="9:23">
      <c r="I2509" s="61"/>
      <c r="N2509" s="22" t="s">
        <v>2075</v>
      </c>
      <c r="R2509" s="1"/>
      <c r="S2509" s="1" t="str">
        <f t="shared" si="406"/>
        <v/>
      </c>
      <c r="T2509" s="1" t="str">
        <f>IF(ISNA(VLOOKUP(P2509,'NEW XEQM.c'!D:D,1,0)),"--",VLOOKUP(P2509,'NEW XEQM.c'!D:G,3,0))</f>
        <v>--</v>
      </c>
      <c r="W2509" t="e">
        <f t="shared" si="407"/>
        <v>#VALUE!</v>
      </c>
    </row>
    <row r="2510" spans="9:23">
      <c r="I2510" s="61"/>
      <c r="N2510" s="22" t="s">
        <v>2075</v>
      </c>
      <c r="R2510" s="1"/>
      <c r="S2510" s="1" t="str">
        <f t="shared" si="406"/>
        <v/>
      </c>
      <c r="T2510" s="1" t="str">
        <f>IF(ISNA(VLOOKUP(P2510,'NEW XEQM.c'!D:D,1,0)),"--",VLOOKUP(P2510,'NEW XEQM.c'!D:G,3,0))</f>
        <v>--</v>
      </c>
      <c r="W2510" t="e">
        <f t="shared" si="407"/>
        <v>#VALUE!</v>
      </c>
    </row>
    <row r="2511" spans="9:23">
      <c r="I2511" s="61"/>
      <c r="N2511" s="22" t="s">
        <v>2075</v>
      </c>
      <c r="R2511" s="1"/>
      <c r="S2511" s="1" t="str">
        <f t="shared" si="406"/>
        <v/>
      </c>
      <c r="T2511" s="1" t="str">
        <f>IF(ISNA(VLOOKUP(P2511,'NEW XEQM.c'!D:D,1,0)),"--",VLOOKUP(P2511,'NEW XEQM.c'!D:G,3,0))</f>
        <v>--</v>
      </c>
      <c r="W2511" t="e">
        <f t="shared" si="407"/>
        <v>#VALUE!</v>
      </c>
    </row>
    <row r="2512" spans="9:23">
      <c r="I2512" s="61"/>
      <c r="N2512" s="22" t="s">
        <v>2075</v>
      </c>
      <c r="R2512" s="1"/>
      <c r="S2512" s="1" t="str">
        <f t="shared" si="406"/>
        <v/>
      </c>
      <c r="T2512" s="1" t="str">
        <f>IF(ISNA(VLOOKUP(P2512,'NEW XEQM.c'!D:D,1,0)),"--",VLOOKUP(P2512,'NEW XEQM.c'!D:G,3,0))</f>
        <v>--</v>
      </c>
      <c r="W2512" t="e">
        <f t="shared" si="407"/>
        <v>#VALUE!</v>
      </c>
    </row>
    <row r="2513" spans="9:23">
      <c r="I2513" s="61"/>
      <c r="N2513" s="22" t="s">
        <v>2075</v>
      </c>
      <c r="R2513" s="1"/>
      <c r="S2513" s="1" t="str">
        <f t="shared" si="406"/>
        <v/>
      </c>
      <c r="T2513" s="1" t="str">
        <f>IF(ISNA(VLOOKUP(P2513,'NEW XEQM.c'!D:D,1,0)),"--",VLOOKUP(P2513,'NEW XEQM.c'!D:G,3,0))</f>
        <v>--</v>
      </c>
      <c r="W2513" t="e">
        <f t="shared" si="407"/>
        <v>#VALUE!</v>
      </c>
    </row>
    <row r="2514" spans="9:23">
      <c r="I2514" s="61"/>
      <c r="N2514" s="22" t="s">
        <v>2075</v>
      </c>
      <c r="R2514" s="1"/>
      <c r="S2514" s="1" t="str">
        <f t="shared" si="406"/>
        <v/>
      </c>
      <c r="T2514" s="1" t="str">
        <f>IF(ISNA(VLOOKUP(P2514,'NEW XEQM.c'!D:D,1,0)),"--",VLOOKUP(P2514,'NEW XEQM.c'!D:G,3,0))</f>
        <v>--</v>
      </c>
      <c r="W2514" t="e">
        <f t="shared" si="407"/>
        <v>#VALUE!</v>
      </c>
    </row>
    <row r="2515" spans="9:23">
      <c r="I2515" s="61"/>
      <c r="N2515" s="22" t="s">
        <v>2075</v>
      </c>
      <c r="R2515" s="1"/>
      <c r="S2515" s="1" t="str">
        <f t="shared" si="406"/>
        <v/>
      </c>
      <c r="T2515" s="1" t="str">
        <f>IF(ISNA(VLOOKUP(P2515,'NEW XEQM.c'!D:D,1,0)),"--",VLOOKUP(P2515,'NEW XEQM.c'!D:G,3,0))</f>
        <v>--</v>
      </c>
      <c r="W2515" t="e">
        <f t="shared" si="407"/>
        <v>#VALUE!</v>
      </c>
    </row>
    <row r="2516" spans="9:23">
      <c r="I2516" s="61"/>
      <c r="N2516" s="22" t="s">
        <v>2075</v>
      </c>
      <c r="R2516" s="1"/>
      <c r="S2516" s="1" t="str">
        <f t="shared" si="406"/>
        <v/>
      </c>
      <c r="T2516" s="1" t="str">
        <f>IF(ISNA(VLOOKUP(P2516,'NEW XEQM.c'!D:D,1,0)),"--",VLOOKUP(P2516,'NEW XEQM.c'!D:G,3,0))</f>
        <v>--</v>
      </c>
      <c r="W2516" t="e">
        <f t="shared" si="407"/>
        <v>#VALUE!</v>
      </c>
    </row>
    <row r="2517" spans="9:23">
      <c r="W2517" t="e">
        <f t="shared" si="407"/>
        <v>#VALUE!</v>
      </c>
    </row>
    <row r="2518" spans="9:23">
      <c r="W2518" t="e">
        <f t="shared" si="407"/>
        <v>#VALUE!</v>
      </c>
    </row>
    <row r="2519" spans="9:23">
      <c r="W2519" t="e">
        <f t="shared" si="407"/>
        <v>#VALUE!</v>
      </c>
    </row>
    <row r="2520" spans="9:23">
      <c r="W2520" t="e">
        <f t="shared" si="407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5" priority="4105" operator="greaterThanOrEqual">
      <formula>$B$1838</formula>
    </cfRule>
  </conditionalFormatting>
  <conditionalFormatting sqref="J1798:J1834 J1835:L1909 J1912:L2007 J2009:L2147 J2151:L2186 J2191:L2205 J2209:L2210 J2235:L2238 J2240:L2247 J2268:L2269 J2271:L1048576">
    <cfRule type="containsText" dxfId="24" priority="415" operator="containsText" text="DISABLED">
      <formula>NOT(ISERROR(SEARCH("DISABLED",J1798)))</formula>
    </cfRule>
  </conditionalFormatting>
  <conditionalFormatting sqref="J2267:K2267">
    <cfRule type="containsText" dxfId="23" priority="1" operator="containsText" text="DISABLED">
      <formula>NOT(ISERROR(SEARCH("DISABLED",J2267)))</formula>
    </cfRule>
  </conditionalFormatting>
  <conditionalFormatting sqref="J1:L1798">
    <cfRule type="containsText" dxfId="22" priority="12" operator="containsText" text="DISABLED">
      <formula>NOT(ISERROR(SEARCH("DISABLED",J1)))</formula>
    </cfRule>
  </conditionalFormatting>
  <conditionalFormatting sqref="J1:L1048576">
    <cfRule type="containsText" dxfId="21" priority="57" operator="containsText" text="ENABLED">
      <formula>NOT(ISERROR(SEARCH("ENABLED",J1)))</formula>
    </cfRule>
  </conditionalFormatting>
  <conditionalFormatting sqref="J1910:L1911">
    <cfRule type="containsText" dxfId="20" priority="30" operator="containsText" text="DISABLED">
      <formula>NOT(ISERROR(SEARCH("DISABLED",J1910)))</formula>
    </cfRule>
  </conditionalFormatting>
  <conditionalFormatting sqref="J2008:L2008">
    <cfRule type="containsText" dxfId="19" priority="13" operator="containsText" text="DISABLED">
      <formula>NOT(ISERROR(SEARCH("DISABLED",J2008)))</formula>
    </cfRule>
  </conditionalFormatting>
  <conditionalFormatting sqref="J2148:L2150">
    <cfRule type="containsText" dxfId="18" priority="9" operator="containsText" text="DISABLED">
      <formula>NOT(ISERROR(SEARCH("DISABLED",J2148)))</formula>
    </cfRule>
  </conditionalFormatting>
  <conditionalFormatting sqref="J2187:L2190">
    <cfRule type="containsText" dxfId="17" priority="32" operator="containsText" text="DISABLED">
      <formula>NOT(ISERROR(SEARCH("DISABLED",J2187)))</formula>
    </cfRule>
  </conditionalFormatting>
  <conditionalFormatting sqref="J2192:L2202">
    <cfRule type="containsText" dxfId="16" priority="34" operator="containsText" text="DISABLED">
      <formula>NOT(ISERROR(SEARCH("DISABLED",J2192)))</formula>
    </cfRule>
  </conditionalFormatting>
  <conditionalFormatting sqref="J2206:L2208">
    <cfRule type="containsText" dxfId="15" priority="19" operator="containsText" text="DISABLED">
      <formula>NOT(ISERROR(SEARCH("DISABLED",J2206)))</formula>
    </cfRule>
  </conditionalFormatting>
  <conditionalFormatting sqref="J2211:L2234">
    <cfRule type="containsText" dxfId="14" priority="25" operator="containsText" text="DISABLED">
      <formula>NOT(ISERROR(SEARCH("DISABLED",J2211)))</formula>
    </cfRule>
  </conditionalFormatting>
  <conditionalFormatting sqref="J2239:L2239">
    <cfRule type="containsText" dxfId="13" priority="18" operator="containsText" text="DISABLED">
      <formula>NOT(ISERROR(SEARCH("DISABLED",J2239)))</formula>
    </cfRule>
  </conditionalFormatting>
  <conditionalFormatting sqref="J2248:L2267">
    <cfRule type="containsText" dxfId="12" priority="3" operator="containsText" text="DISABLED">
      <formula>NOT(ISERROR(SEARCH("DISABLED",J2248)))</formula>
    </cfRule>
  </conditionalFormatting>
  <conditionalFormatting sqref="J2270:L2270">
    <cfRule type="containsText" dxfId="11" priority="4" operator="containsText" text="DISABLED">
      <formula>NOT(ISERROR(SEARCH("DISABLED",J2270)))</formula>
    </cfRule>
  </conditionalFormatting>
  <conditionalFormatting sqref="K1799:L1834">
    <cfRule type="containsText" dxfId="10" priority="411" operator="containsText" text="DISABLED">
      <formula>NOT(ISERROR(SEARCH("DISABLED",K1799)))</formula>
    </cfRule>
  </conditionalFormatting>
  <conditionalFormatting sqref="N1:N1048576">
    <cfRule type="containsText" dxfId="9" priority="2945" operator="containsText" text="DISABLED">
      <formula>NOT(ISERROR(SEARCH("DISABLED",N1)))</formula>
    </cfRule>
    <cfRule type="containsText" dxfId="8" priority="2946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5" stopIfTrue="1">
      <formula>I246=N246</formula>
    </cfRule>
  </conditionalFormatting>
  <conditionalFormatting sqref="N2128:N2145">
    <cfRule type="expression" dxfId="6" priority="104" stopIfTrue="1">
      <formula>I2128=N2128</formula>
    </cfRule>
  </conditionalFormatting>
  <conditionalFormatting sqref="N2211:N2234">
    <cfRule type="expression" dxfId="5" priority="28" stopIfTrue="1">
      <formula>I2211=N2211</formula>
    </cfRule>
  </conditionalFormatting>
  <conditionalFormatting sqref="N2248:N2265">
    <cfRule type="expression" dxfId="4" priority="6" stopIfTrue="1">
      <formula>I2248=N2248</formula>
    </cfRule>
  </conditionalFormatting>
  <conditionalFormatting sqref="O66:P66 O91 O94 O732 O895:P895">
    <cfRule type="containsText" dxfId="3" priority="3959" operator="containsText" text="DISABLED">
      <formula>NOT(ISERROR(SEARCH("DISABLED",O66)))</formula>
    </cfRule>
    <cfRule type="containsText" dxfId="2" priority="396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174" zoomScale="99" workbookViewId="0">
      <selection activeCell="A174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STD_RIGHT_OVER_LEFT_ARROW "y",             "x" STD_RIGHT_OVER_LEFT_ARROW "y",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"DROPx",                                       "DROPx",              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"DECR",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"INCR",                                        "INCR",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STD_RIGHT_OVER_LEFT_ARROW,                 "x" STD_RIGHT_OVER_LEFT_ARROW,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addItemToBuffer,              ITM_MICRO,                   "",                                            STD_MICRO,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addItemToBuffer,              ITM_ONE_HALF,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addItemToBuffer,              ITM_ONE_QUARTER,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addItemToBuffer,              ITM_RIGHT_SINGLE_QUOTE,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addItemToBuffer,              ITM_LEFT_DOUBLE_QUOTE,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addItemToBuffer,              ITM_PLANCK,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addItemToBuffer,              ITM_NATURAL_N,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addItemToBuffer,              ITM_RATIONAL_Q,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addItemToBuffer,              ITM_RIGHT_SHORT_ARROW,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addItemToBuffer,              ITM_HAMBURGER,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addItemToBuffer,              ITM_FOR_ALL,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addItemToBuffer,              ITM_COMPLEMENT,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addItemToBuffer,              ITM_PARTIAL_DIFF,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addItemToBuffer,              ITM_THERE_EXISTS,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addItemToBuffer,              ITM_THERE_DOES_NOT_EXIST,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addItemToBuffer,              ITM_INCREMENT,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addItemToBuffer,              ITM_NABLA,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addItemToBuffer,              ITM_ELEMENT_OF,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addItemToBuffer,              ITM_NOT_ELEMENT_OF,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addItemToBuffer,              ITM_CONTAINS,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addItemToBuffer,              ITM_RING,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addItemToBuffer,              ITM_PROPORTIONAL,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addItemToBuffer,              ITM_IRRATIONAL_I,            "",                                            STD_IRRATIONAL_I,                              (0 &lt;&lt; TAM_MAX_BITS) |     0, CAT_NONE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addItemToBuffer,              ITM_PARALLEL_SIGN,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addItemToBuffer,              ITM_INTERSECTION,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addItemToBuffer,              ITM_UNION,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addItemToBuffer,              ITM_DOUBLE_INTEGRAL,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addItemToBuffer,              ITM_ASYMPOTICALLY_EQUAL,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addItemToBuffer,              ITM_IDENTICAL_TO,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addItemToBuffer,              ITM_XOR,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addItemToBuffer,              ITM_NAND,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addItemToBuffer,              ITM_NOR,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addItemToBuffer,              ITM_MAT_TL,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addItemToBuffer,              ITM_MAT_ML,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addItemToBuffer,              ITM_MAT_BL,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addItemToBuffer,              ITM_MAT_TR,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addItemToBuffer,              ITM_MAT_MR,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addItemToBuffer,              ITM_MAT_BR,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addItemToBuffer,              ITM_UK, 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addItemToBuffer,              ITM_US, 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STD_RIGHT_OVER_LEFT_ARROW,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addItemToBuffer,              ITM_SUP_PLUS,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addItemToBuffer,              ITM_SUP_MINUS,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addItemToBuffer,              ITM_SUB_PLUS,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addItemToBuffer,              ITM_SUB_MINUS,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addItemToBuffer,              ITM_ALTERN_CURRENT,          "",                                            STD_AC,                                        (0 &lt;&lt; TAM_MAX_BITS) |     0, CAT_NONE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addItemToBuffer,              ITM_ANGLE,                   "",                                            STD_ANGLE,                                     (0 &lt;&lt; TAM_MAX_BITS) |     0, CAT_NONE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addItemToBuffer,              ITM_BST_char,                "",                                            STD_BST,                                       (0 &lt;&lt; TAM_MAX_BITS) |     0, CAT_NONE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addItemToBuffer,              ITM_CYCLIC,                  "",                                            STD_CYCLIC,                                    (0 &lt;&lt; TAM_MAX_BITS) |     0, CAT_NONE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addItemToBuffer,              ITM_DIRECT_CURRENT,          "",                                            STD_DC,                                        (0 &lt;&lt; TAM_MAX_BITS) |     0, CAT_NONE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addItemToBuffer,              ITM_DOWN_DASHARROW,          "",                                            STD_DOWN_DASHARROW,                            (0 &lt;&lt; TAM_MAX_BITS) |     0, CAT_NONE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addItemToBuffer,              ITM_EulerE,                  "",                                            STD_EulerE,                                    (0 &lt;&lt; TAM_MAX_BITS) |     0, CAT_NONE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addItemToBuffer,              ITM_INTEGER_Z,               "",                                            STD_INTEGER_Z,                                 (0 &lt;&lt; TAM_MAX_BITS) |     0, CAT_NONE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addItemToBuffer,              ITM_LEFT_DASHARROW,          "",                                            STD_LEFT_DASHARROW,                            (0 &lt;&lt; TAM_MAX_BITS) |     0, CAT_NONE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addItemToBuffer,              ITM_NOT_SUBSET_OF,           "",                                            STD_NOT_SUBSET_OF,                             (0 &lt;&lt; TAM_MAX_BITS) |     0, CAT_NONE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addItemToBuffer,              ITM_op_i_char,               "",                                            STD_op_i,                                      (0 &lt;&lt; TAM_MAX_BITS) |     0, CAT_NONE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addItemToBuffer,              ITM_op_j_char,               "",                                            STD_op_j,                                      (0 &lt;&lt; TAM_MAX_BITS) |     0, CAT_NONE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addItemToBuffer,              ITM_POLAR_char,              "",                                            STD_SUN,                                       (0 &lt;&lt; TAM_MAX_BITS) |     0, CAT_NONE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addItemToBuffer,              ITM_PRODUCT_char,            "",                                            STD_PRODUCT,                                   (0 &lt;&lt; TAM_MAX_BITS) |     0, CAT_NONE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addItemToBuffer,              ITM_RIGHT_DASHARROW,         "",                                            STD_RIGHT_DASHARROW,                           (0 &lt;&lt; TAM_MAX_BITS) |     0, CAT_NONE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addItemToBuffer,              ITM_RIGHT_DOUBLE_ARROW,      "",                                            STD_RIGHT_DOUBLE_ARROW,                        (0 &lt;&lt; TAM_MAX_BITS) |     0, CAT_NONE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addItemToBuffer,              ITM_RIGHT_TACK,              "",                                            STD_RIGHT_TACK,                                (0 &lt;&lt; TAM_MAX_BITS) |     0, CAT_NONE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addItemToBuffer,              ITM_SST_char,                "",                                            STD_SST,                                       (0 &lt;&lt; TAM_MAX_BITS) |     0, CAT_NONE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addItemToBuffer,              ITM_SUBSET_OF,               "",                                            STD_SUBSET_OF,                                 (0 &lt;&lt; TAM_MAX_BITS) |     0, CAT_NONE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addItemToBuffer,              ITM_SUM_char,                "",                                            STD_SUM,                                       (0 &lt;&lt; TAM_MAX_BITS) |     0, CAT_NONE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addItemToBuffer,              ITM_UP_DASHARROW,            "",                                            STD_UP_DASHARROW,                              (0 &lt;&lt; TAM_MAX_BITS) |     0, CAT_NONE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addItemToBuffer,              ITM_USB_SYMBOL,              "",                                            STD_USB_SYMBOL,                                (0 &lt;&lt; TAM_MAX_BITS) |     0, CAT_NONE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addItemToBuffer,              ITM_LEFT_RIGHT_DOUBLE_ARROW, "",                                            STD_LEFT_RIGHT_DOUBLE_ARROW,                   (0 &lt;&lt; TAM_MAX_BITS) |     0, CAT_NONE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"Misc",                              STD_alpha "Misc",    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STD_RIGHT_OVER_LEFT_ARROW "R",           "R" STD_RIGHT_OVER_LEFT_ARROW "R",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STD_RIGHT_OVER_LEFT_ARROW "Im",           "Re" STD_RIGHT_OVER_LEFT_ARROW "Im",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STD_RIGHT_OVER_LEFT_ARROW,                 "t" STD_RIGHT_OVER_LEFT_ARROW,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STD_RIGHT_OVER_LEFT_ARROW,                 "y" STD_RIGHT_OVER_LEFT_ARROW,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STD_RIGHT_OVER_LEFT_ARROW,                 "z" STD_RIGHT_OVER_LEFT_ARROW,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STD_PRODUCT STD_SUB_n,                         STD_PRODUCT STD_SUB_n,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STD_SUM STD_SUB_n,                             STD_SUM STD_SUB_n,  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STD_RIGHT_OVER_LEFT_ARROW,                     STD_RIGHT_OVER_LEFT_ARROW,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NOPARAM,                     STD_PARALLEL,                                  STD_PARALLEL,              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STD_PRODUCT STD_SUB_n,                     "i" STD_PRODUCT STD_SUB_n,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STD_SUM STD_SUB_n,                         "i" STD_SUM STD_SUB_n,  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fn_cnst_op_j_pol,             NOPARAM,                     "op_" STD_op_i STD_SUB_SUN,                    STD_op_i STD_SUB_SUN,                          (0 &lt;&lt; TAM_MAX_BITS) |     0, CAT_FNCT | SLS_ENABLED   | US_ENABLED   | EIM_DISABLED | PTP_NONE         },//JM Operator j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PTP_NONE    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SLS_ENABLED 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fnKeysManagement,             USER_MCPX,                   "M.CPX",                                       "M.CPX",                                       (0 &lt;&lt; TAM_MAX_BITS) |     0, CAT_FNCT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>/* 2223 */  { fnExecutePlusSkip,            TM_LABEL,                    "XEQ.SKP",                                     "XEQ.SKP",                                     (0 &lt;&lt; TAM_MAX_BITS) |    99, CAT_FNCT | SLS_ENABLED   | US_ENABLED   | EIM_DISABLED | PTP_LABEL        },</v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3744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ITM_MICRO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ITM_MICRO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ITM_IRRATIONAL_I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ITM_IRRATIONAL_I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ITM_ALTERN_CURRENT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ITM_ALTERN_CURRENT          1148</v>
      </c>
    </row>
    <row r="1173" spans="1:4">
      <c r="A1173">
        <f t="shared" si="21"/>
        <v>1149</v>
      </c>
      <c r="B1173" t="str">
        <f>VLOOKUP(A1173,SOURCE!B:S,15,0)</f>
        <v>ITM_ANGLE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ITM_ANGLE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ITM_BST_char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ITM_BST_char                1151</v>
      </c>
    </row>
    <row r="1176" spans="1:4">
      <c r="A1176">
        <f t="shared" si="21"/>
        <v>1152</v>
      </c>
      <c r="B1176" t="str">
        <f>VLOOKUP(A1176,SOURCE!B:S,15,0)</f>
        <v>ITM_CYCLIC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ITM_CYCLIC                  1152</v>
      </c>
    </row>
    <row r="1177" spans="1:4">
      <c r="A1177">
        <f t="shared" si="21"/>
        <v>1153</v>
      </c>
      <c r="B1177" t="str">
        <f>VLOOKUP(A1177,SOURCE!B:S,15,0)</f>
        <v>ITM_DIRECT_CURRENT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ITM_DIRECT_CURRENT          1153</v>
      </c>
    </row>
    <row r="1178" spans="1:4">
      <c r="A1178">
        <f t="shared" si="21"/>
        <v>1154</v>
      </c>
      <c r="B1178" t="str">
        <f>VLOOKUP(A1178,SOURCE!B:S,15,0)</f>
        <v>ITM_DOWN_DASHARROW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ITM_DOWN_DASHARROW          1154</v>
      </c>
    </row>
    <row r="1179" spans="1:4">
      <c r="A1179">
        <f t="shared" si="21"/>
        <v>1155</v>
      </c>
      <c r="B1179" t="str">
        <f>VLOOKUP(A1179,SOURCE!B:S,15,0)</f>
        <v>ITM_EulerE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ITM_EulerE                  1155</v>
      </c>
    </row>
    <row r="1180" spans="1:4">
      <c r="A1180">
        <f t="shared" si="21"/>
        <v>1156</v>
      </c>
      <c r="B1180" t="str">
        <f>VLOOKUP(A1180,SOURCE!B:S,15,0)</f>
        <v>ITM_INTEGER_Z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ITM_INTEGER_Z               1156</v>
      </c>
    </row>
    <row r="1181" spans="1:4">
      <c r="A1181">
        <f t="shared" si="21"/>
        <v>1157</v>
      </c>
      <c r="B1181" t="str">
        <f>VLOOKUP(A1181,SOURCE!B:S,15,0)</f>
        <v>ITM_LEFT_DASHARROW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ITM_LEFT_DASHARROW          1157</v>
      </c>
    </row>
    <row r="1182" spans="1:4">
      <c r="A1182">
        <f t="shared" si="21"/>
        <v>1158</v>
      </c>
      <c r="B1182" t="str">
        <f>VLOOKUP(A1182,SOURCE!B:S,15,0)</f>
        <v>ITM_NOT_SUBSET_OF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ITM_NOT_SUBSET_OF           1158</v>
      </c>
    </row>
    <row r="1183" spans="1:4">
      <c r="A1183">
        <f t="shared" si="21"/>
        <v>1159</v>
      </c>
      <c r="B1183" t="str">
        <f>VLOOKUP(A1183,SOURCE!B:S,15,0)</f>
        <v>ITM_op_i_char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ITM_op_i_char               1159</v>
      </c>
    </row>
    <row r="1184" spans="1:4">
      <c r="A1184">
        <f t="shared" si="21"/>
        <v>1160</v>
      </c>
      <c r="B1184" t="str">
        <f>VLOOKUP(A1184,SOURCE!B:S,15,0)</f>
        <v>ITM_op_j_char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ITM_op_j_char               1160</v>
      </c>
    </row>
    <row r="1185" spans="1:4">
      <c r="A1185">
        <f t="shared" si="21"/>
        <v>1161</v>
      </c>
      <c r="B1185" t="str">
        <f>VLOOKUP(A1185,SOURCE!B:S,15,0)</f>
        <v>ITM_POLAR_char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ITM_POLAR_char              1161</v>
      </c>
    </row>
    <row r="1186" spans="1:4">
      <c r="A1186">
        <f t="shared" si="21"/>
        <v>1162</v>
      </c>
      <c r="B1186" t="str">
        <f>VLOOKUP(A1186,SOURCE!B:S,15,0)</f>
        <v>ITM_PRODUCT_char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ITM_PRODUCT_char            1162</v>
      </c>
    </row>
    <row r="1187" spans="1:4">
      <c r="A1187">
        <f t="shared" si="21"/>
        <v>1163</v>
      </c>
      <c r="B1187" t="str">
        <f>VLOOKUP(A1187,SOURCE!B:S,15,0)</f>
        <v>ITM_RIGHT_DASHARROW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ITM_RIGHT_DASHARROW         1163</v>
      </c>
    </row>
    <row r="1188" spans="1:4">
      <c r="A1188">
        <f t="shared" si="21"/>
        <v>1164</v>
      </c>
      <c r="B1188" t="str">
        <f>VLOOKUP(A1188,SOURCE!B:S,15,0)</f>
        <v>ITM_RIGHT_DOUBLE_ARROW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ITM_RIGHT_DOUBLE_ARROW      1164</v>
      </c>
    </row>
    <row r="1189" spans="1:4">
      <c r="A1189">
        <f t="shared" si="21"/>
        <v>1165</v>
      </c>
      <c r="B1189" t="str">
        <f>VLOOKUP(A1189,SOURCE!B:S,15,0)</f>
        <v>ITM_RIGHT_TACK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ITM_RIGHT_TACK              1165</v>
      </c>
    </row>
    <row r="1190" spans="1:4">
      <c r="A1190">
        <f t="shared" si="21"/>
        <v>1166</v>
      </c>
      <c r="B1190" t="str">
        <f>VLOOKUP(A1190,SOURCE!B:S,15,0)</f>
        <v>ITM_SST_char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ITM_SST_char                1166</v>
      </c>
    </row>
    <row r="1191" spans="1:4">
      <c r="A1191">
        <f t="shared" si="21"/>
        <v>1167</v>
      </c>
      <c r="B1191" t="str">
        <f>VLOOKUP(A1191,SOURCE!B:S,15,0)</f>
        <v>ITM_SUBSET_OF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ITM_SUBSET_OF               1167</v>
      </c>
    </row>
    <row r="1192" spans="1:4">
      <c r="A1192">
        <f t="shared" si="21"/>
        <v>1168</v>
      </c>
      <c r="B1192" t="str">
        <f>VLOOKUP(A1192,SOURCE!B:S,15,0)</f>
        <v>ITM_SUM_char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ITM_SUM_char                1168</v>
      </c>
    </row>
    <row r="1193" spans="1:4">
      <c r="A1193">
        <f t="shared" si="21"/>
        <v>1169</v>
      </c>
      <c r="B1193" t="str">
        <f>VLOOKUP(A1193,SOURCE!B:S,15,0)</f>
        <v>ITM_UP_DASHARROW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ITM_UP_DASHARROW            1169</v>
      </c>
    </row>
    <row r="1194" spans="1:4">
      <c r="A1194">
        <f t="shared" si="21"/>
        <v>1170</v>
      </c>
      <c r="B1194" t="str">
        <f>VLOOKUP(A1194,SOURCE!B:S,15,0)</f>
        <v>ITM_USB_SYMBOL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ITM_USB_SYMBOL              1170</v>
      </c>
    </row>
    <row r="1195" spans="1:4">
      <c r="A1195">
        <f t="shared" si="21"/>
        <v>1171</v>
      </c>
      <c r="B1195" t="str">
        <f>VLOOKUP(A1195,SOURCE!B:S,15,0)</f>
        <v>ITM_LEFT_RIGHT_DOUBLE_ARROW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ITM_LEFT_RIGHT_DOUBLE_ARROW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MNU_ALPHAMISC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MNU_ALPHAMISC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ITM_op_j_pol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ITM_op_j_pol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ITM_BASE_CPX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ITM_BASE_CPX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>
        <f>IF(
ISNUMBER(INDEX(SOURCE!B:B,MATCH(A2266,SOURCE!B:B,0)+1)),
  VALUE(INDEX(SOURCE!B:B,MATCH(A2266,SOURCE!B:B,0)+1)),
  "")</f>
        <v>2223</v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>
        <f t="shared" si="38"/>
        <v>2223</v>
      </c>
      <c r="B2267" t="str">
        <f>VLOOKUP(A2267,SOURCE!B:S,15,0)</f>
        <v>ITM_XEQP1</v>
      </c>
      <c r="C2267" t="str">
        <f>IF(
ISNUMBER(INDEX(SOURCE!B:B,MATCH(A2267,SOURCE!B:B,0)+1)),
  VALUE(INDEX(SOURCE!B:B,MATCH(A2267,SOURCE!B:B,0)+1)),
  "")</f>
        <v/>
      </c>
      <c r="D2267" s="5" t="str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#define ITM_XEQP1                   2223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5451</v>
      </c>
      <c r="F1" s="221" t="s">
        <v>5138</v>
      </c>
      <c r="H1" t="str">
        <f>""""&amp;F1&amp;""""</f>
        <v>"yr.gregor"</v>
      </c>
    </row>
    <row r="2" spans="2:8" ht="19">
      <c r="B2" s="235" t="s">
        <v>5452</v>
      </c>
      <c r="F2" s="221" t="s">
        <v>5139</v>
      </c>
      <c r="H2" t="str">
        <f t="shared" ref="H2:H65" si="0">""""&amp;F2&amp;""""</f>
        <v>"rad.bohr"</v>
      </c>
    </row>
    <row r="3" spans="2:8">
      <c r="F3" s="221" t="s">
        <v>5140</v>
      </c>
      <c r="H3" t="str">
        <f t="shared" si="0"/>
        <v>"orb.moon"</v>
      </c>
    </row>
    <row r="4" spans="2:8">
      <c r="F4" s="221" t="s">
        <v>5141</v>
      </c>
      <c r="H4" t="str">
        <f t="shared" si="0"/>
        <v>"orb.earth"</v>
      </c>
    </row>
    <row r="5" spans="2:8">
      <c r="F5" s="221" t="s">
        <v>5128</v>
      </c>
      <c r="H5" t="str">
        <f t="shared" si="0"/>
        <v>"lightspeed"</v>
      </c>
    </row>
    <row r="6" spans="2:8">
      <c r="F6" s="221" t="s">
        <v>5142</v>
      </c>
      <c r="H6" t="str">
        <f t="shared" si="0"/>
        <v>"c.radiatn1"</v>
      </c>
    </row>
    <row r="7" spans="2:8">
      <c r="F7" s="221" t="s">
        <v>5143</v>
      </c>
      <c r="H7" t="str">
        <f t="shared" si="0"/>
        <v>"c.radiatn2"</v>
      </c>
    </row>
    <row r="8" spans="2:8">
      <c r="F8" s="221" t="s">
        <v>5061</v>
      </c>
      <c r="H8" t="str">
        <f t="shared" si="0"/>
        <v>"charge.elem"</v>
      </c>
    </row>
    <row r="9" spans="2:8">
      <c r="F9" s="221" t="s">
        <v>5062</v>
      </c>
      <c r="H9" t="str">
        <f t="shared" si="0"/>
        <v>"e.euler"</v>
      </c>
    </row>
    <row r="10" spans="2:8">
      <c r="F10" s="221" t="s">
        <v>5144</v>
      </c>
      <c r="H10" t="str">
        <f t="shared" si="0"/>
        <v>"c.faraday"</v>
      </c>
    </row>
    <row r="11" spans="2:8">
      <c r="F11" s="221" t="s">
        <v>5145</v>
      </c>
      <c r="H11" t="str">
        <f t="shared" si="0"/>
        <v>"α.feigenbm"</v>
      </c>
    </row>
    <row r="12" spans="2:8">
      <c r="F12" s="221" t="s">
        <v>5146</v>
      </c>
      <c r="H12" t="str">
        <f t="shared" si="0"/>
        <v>"δ.feigenbm"</v>
      </c>
    </row>
    <row r="13" spans="2:8">
      <c r="F13" s="221" t="s">
        <v>5147</v>
      </c>
      <c r="H13" t="str">
        <f t="shared" si="0"/>
        <v>"c.grav.nwt"</v>
      </c>
    </row>
    <row r="14" spans="2:8">
      <c r="F14" s="221" t="s">
        <v>5063</v>
      </c>
      <c r="H14" t="str">
        <f t="shared" si="0"/>
        <v>"cond.quant"</v>
      </c>
    </row>
    <row r="15" spans="2:8">
      <c r="F15" s="221" t="s">
        <v>5148</v>
      </c>
      <c r="H15" t="str">
        <f t="shared" si="0"/>
        <v>"c.catalan"</v>
      </c>
    </row>
    <row r="16" spans="2:8">
      <c r="F16" s="221" t="s">
        <v>5064</v>
      </c>
      <c r="H16" t="str">
        <f t="shared" si="0"/>
        <v>"gfact.elec"</v>
      </c>
    </row>
    <row r="17" spans="6:8">
      <c r="F17" s="221" t="s">
        <v>5149</v>
      </c>
      <c r="H17" t="str">
        <f t="shared" si="0"/>
        <v>"c.grav.geo"</v>
      </c>
    </row>
    <row r="18" spans="6:8">
      <c r="F18" s="221" t="s">
        <v>5150</v>
      </c>
      <c r="H18" t="str">
        <f t="shared" si="0"/>
        <v>"acc.earth"</v>
      </c>
    </row>
    <row r="19" spans="6:8">
      <c r="F19" s="221" t="s">
        <v>5151</v>
      </c>
      <c r="H19" t="str">
        <f t="shared" si="0"/>
        <v>"c.planck"</v>
      </c>
    </row>
    <row r="20" spans="6:8">
      <c r="F20" s="221" t="s">
        <v>5152</v>
      </c>
      <c r="H20" t="str">
        <f t="shared" si="0"/>
        <v>"red.planck"</v>
      </c>
    </row>
    <row r="21" spans="6:8">
      <c r="F21" s="221" t="s">
        <v>5153</v>
      </c>
      <c r="H21" t="str">
        <f t="shared" si="0"/>
        <v>"c.boltzmn"</v>
      </c>
    </row>
    <row r="22" spans="6:8">
      <c r="F22" s="221" t="s">
        <v>5154</v>
      </c>
      <c r="H22" t="str">
        <f t="shared" si="0"/>
        <v>"c.josephsn"</v>
      </c>
    </row>
    <row r="23" spans="6:8">
      <c r="F23" s="221" t="s">
        <v>5155</v>
      </c>
      <c r="H23" t="str">
        <f t="shared" si="0"/>
        <v>"len.planck"</v>
      </c>
    </row>
    <row r="24" spans="6:8">
      <c r="F24" s="221" t="s">
        <v>5156</v>
      </c>
      <c r="H24" t="str">
        <f t="shared" si="0"/>
        <v>"mass.elec"</v>
      </c>
    </row>
    <row r="25" spans="6:8">
      <c r="F25" s="221" t="s">
        <v>5065</v>
      </c>
      <c r="H25" t="str">
        <f t="shared" si="0"/>
        <v>"mass.moon"</v>
      </c>
    </row>
    <row r="26" spans="6:8">
      <c r="F26" s="221" t="s">
        <v>5157</v>
      </c>
      <c r="H26" t="str">
        <f t="shared" si="0"/>
        <v>"mass.neu"</v>
      </c>
    </row>
    <row r="27" spans="6:8">
      <c r="F27" s="221" t="s">
        <v>5158</v>
      </c>
      <c r="H27" t="str">
        <f t="shared" si="0"/>
        <v>"r.neu.prot"</v>
      </c>
    </row>
    <row r="28" spans="6:8">
      <c r="F28" s="221" t="s">
        <v>5159</v>
      </c>
      <c r="H28" t="str">
        <f t="shared" si="0"/>
        <v>"mass.prot"</v>
      </c>
    </row>
    <row r="29" spans="6:8">
      <c r="F29" s="221" t="s">
        <v>5066</v>
      </c>
      <c r="H29" t="str">
        <f t="shared" si="0"/>
        <v>"mass.planck"</v>
      </c>
    </row>
    <row r="30" spans="6:8">
      <c r="F30" s="221" t="s">
        <v>5160</v>
      </c>
      <c r="H30" t="str">
        <f t="shared" si="0"/>
        <v>"r.prot.elec"</v>
      </c>
    </row>
    <row r="31" spans="6:8">
      <c r="F31" s="221" t="s">
        <v>5067</v>
      </c>
      <c r="H31" t="str">
        <f t="shared" si="0"/>
        <v>"mass.atom"</v>
      </c>
    </row>
    <row r="32" spans="6:8">
      <c r="F32" s="221" t="s">
        <v>5068</v>
      </c>
      <c r="H32" t="str">
        <f t="shared" si="0"/>
        <v>"energy.atom"</v>
      </c>
    </row>
    <row r="33" spans="6:8">
      <c r="F33" s="221" t="s">
        <v>5069</v>
      </c>
      <c r="H33" t="str">
        <f t="shared" si="0"/>
        <v>"mass.muon"</v>
      </c>
    </row>
    <row r="34" spans="6:8">
      <c r="F34" s="221" t="s">
        <v>5070</v>
      </c>
      <c r="H34" t="str">
        <f t="shared" si="0"/>
        <v>"mass.sun"</v>
      </c>
    </row>
    <row r="35" spans="6:8">
      <c r="F35" s="221" t="s">
        <v>5071</v>
      </c>
      <c r="H35" t="str">
        <f t="shared" si="0"/>
        <v>"mass.earth"</v>
      </c>
    </row>
    <row r="36" spans="6:8">
      <c r="F36" s="221" t="s">
        <v>5072</v>
      </c>
      <c r="H36" t="str">
        <f t="shared" si="0"/>
        <v>"nr.avogadro"</v>
      </c>
    </row>
    <row r="37" spans="6:8">
      <c r="F37" s="221" t="s">
        <v>5161</v>
      </c>
      <c r="H37" t="str">
        <f t="shared" si="0"/>
        <v>"not.a.nr"</v>
      </c>
    </row>
    <row r="38" spans="6:8">
      <c r="F38" s="221" t="s">
        <v>5162</v>
      </c>
      <c r="H38" t="str">
        <f t="shared" si="0"/>
        <v>"press.atm"</v>
      </c>
    </row>
    <row r="39" spans="6:8">
      <c r="F39" s="221" t="s">
        <v>5163</v>
      </c>
      <c r="H39" t="str">
        <f t="shared" si="0"/>
        <v>"c.mol.gas"</v>
      </c>
    </row>
    <row r="40" spans="6:8">
      <c r="F40" s="221" t="s">
        <v>5164</v>
      </c>
      <c r="H40" t="str">
        <f t="shared" si="0"/>
        <v>"rad.elec"</v>
      </c>
    </row>
    <row r="41" spans="6:8">
      <c r="F41" s="221" t="s">
        <v>5165</v>
      </c>
      <c r="H41" t="str">
        <f t="shared" si="0"/>
        <v>"c.klitzing"</v>
      </c>
    </row>
    <row r="42" spans="6:8">
      <c r="F42" s="221" t="s">
        <v>5166</v>
      </c>
      <c r="H42" t="str">
        <f t="shared" si="0"/>
        <v>"rad.moon"</v>
      </c>
    </row>
    <row r="43" spans="6:8">
      <c r="F43" s="221" t="s">
        <v>5167</v>
      </c>
      <c r="H43" t="str">
        <f t="shared" si="0"/>
        <v>"c.rydberg"</v>
      </c>
    </row>
    <row r="44" spans="6:8">
      <c r="F44" s="221" t="s">
        <v>5168</v>
      </c>
      <c r="H44" t="str">
        <f t="shared" si="0"/>
        <v>"rad.sun"</v>
      </c>
    </row>
    <row r="45" spans="6:8">
      <c r="F45" s="221" t="s">
        <v>5169</v>
      </c>
      <c r="H45" t="str">
        <f t="shared" si="0"/>
        <v>"rad.earth"</v>
      </c>
    </row>
    <row r="46" spans="6:8">
      <c r="F46" s="221" t="s">
        <v>5170</v>
      </c>
      <c r="H46" t="str">
        <f t="shared" si="0"/>
        <v>"majax.earth"</v>
      </c>
    </row>
    <row r="47" spans="6:8">
      <c r="F47" s="221" t="s">
        <v>5171</v>
      </c>
      <c r="H47" t="str">
        <f t="shared" si="0"/>
        <v>"minax.earth"</v>
      </c>
    </row>
    <row r="48" spans="6:8">
      <c r="F48" s="221" t="s">
        <v>5172</v>
      </c>
      <c r="H48" t="str">
        <f t="shared" si="0"/>
        <v>"sq.eccent1"</v>
      </c>
    </row>
    <row r="49" spans="6:8">
      <c r="F49" s="221" t="s">
        <v>5173</v>
      </c>
      <c r="H49" t="str">
        <f t="shared" si="0"/>
        <v>"sq.eccent2"</v>
      </c>
    </row>
    <row r="50" spans="6:8">
      <c r="F50" s="221" t="s">
        <v>5174</v>
      </c>
      <c r="H50" t="str">
        <f t="shared" si="0"/>
        <v>"f.flatteng"</v>
      </c>
    </row>
    <row r="51" spans="6:8">
      <c r="F51" s="221" t="s">
        <v>5175</v>
      </c>
      <c r="H51" t="str">
        <f t="shared" si="0"/>
        <v>"temp.stand"</v>
      </c>
    </row>
    <row r="52" spans="6:8">
      <c r="F52" s="221" t="s">
        <v>5073</v>
      </c>
      <c r="H52" t="str">
        <f t="shared" si="0"/>
        <v>"temp.planck"</v>
      </c>
    </row>
    <row r="53" spans="6:8">
      <c r="F53" s="221" t="s">
        <v>5074</v>
      </c>
      <c r="H53" t="str">
        <f t="shared" si="0"/>
        <v>"time.planck"</v>
      </c>
    </row>
    <row r="54" spans="6:8">
      <c r="F54" s="221" t="s">
        <v>5129</v>
      </c>
      <c r="H54" t="str">
        <f t="shared" si="0"/>
        <v>"volume.gas"</v>
      </c>
    </row>
    <row r="55" spans="6:8">
      <c r="F55" s="221" t="s">
        <v>5176</v>
      </c>
      <c r="H55" t="str">
        <f t="shared" si="0"/>
        <v>"imped.vac"</v>
      </c>
    </row>
    <row r="56" spans="6:8">
      <c r="F56" s="221" t="s">
        <v>5177</v>
      </c>
      <c r="H56" t="str">
        <f t="shared" si="0"/>
        <v>"c.finestruc"</v>
      </c>
    </row>
    <row r="57" spans="6:8">
      <c r="F57" s="221" t="s">
        <v>5147</v>
      </c>
      <c r="H57" t="str">
        <f t="shared" si="0"/>
        <v>"c.grav.nwt"</v>
      </c>
    </row>
    <row r="58" spans="6:8">
      <c r="F58" s="221" t="s">
        <v>5178</v>
      </c>
      <c r="H58" t="str">
        <f t="shared" si="0"/>
        <v>"c.eul.masc"</v>
      </c>
    </row>
    <row r="59" spans="6:8">
      <c r="F59" s="221" t="s">
        <v>5179</v>
      </c>
      <c r="H59" t="str">
        <f t="shared" si="0"/>
        <v>"r.gyro.prot"</v>
      </c>
    </row>
    <row r="60" spans="6:8">
      <c r="F60" s="221" t="s">
        <v>5180</v>
      </c>
      <c r="H60" t="str">
        <f t="shared" si="0"/>
        <v>"frq.hypf.cs"</v>
      </c>
    </row>
    <row r="61" spans="6:8">
      <c r="F61" s="221" t="s">
        <v>5181</v>
      </c>
      <c r="H61" t="str">
        <f t="shared" si="0"/>
        <v>"epermt.vac"</v>
      </c>
    </row>
    <row r="62" spans="6:8">
      <c r="F62" s="221" t="s">
        <v>5182</v>
      </c>
      <c r="H62" t="str">
        <f t="shared" si="0"/>
        <v>"wavln.elec"</v>
      </c>
    </row>
    <row r="63" spans="6:8">
      <c r="F63" s="221" t="s">
        <v>5183</v>
      </c>
      <c r="H63" t="str">
        <f t="shared" si="0"/>
        <v>"wavln.neu"</v>
      </c>
    </row>
    <row r="64" spans="6:8">
      <c r="F64" s="221" t="s">
        <v>5184</v>
      </c>
      <c r="H64" t="str">
        <f t="shared" si="0"/>
        <v>"wavln.prot"</v>
      </c>
    </row>
    <row r="65" spans="6:8">
      <c r="F65" s="221" t="s">
        <v>5185</v>
      </c>
      <c r="H65" t="str">
        <f t="shared" si="0"/>
        <v>"mpermb.vac"</v>
      </c>
    </row>
    <row r="66" spans="6:8">
      <c r="F66" s="221" t="s">
        <v>5186</v>
      </c>
      <c r="H66" t="str">
        <f t="shared" ref="H66:H79" si="1">""""&amp;F66&amp;""""</f>
        <v>"magn.both"</v>
      </c>
    </row>
    <row r="67" spans="6:8">
      <c r="F67" s="221" t="s">
        <v>5187</v>
      </c>
      <c r="H67" t="str">
        <f t="shared" si="1"/>
        <v>"mgmom.elec"</v>
      </c>
    </row>
    <row r="68" spans="6:8">
      <c r="F68" s="221" t="s">
        <v>5188</v>
      </c>
      <c r="H68" t="str">
        <f t="shared" si="1"/>
        <v>"r.elec.bohr"</v>
      </c>
    </row>
    <row r="69" spans="6:8">
      <c r="F69" s="221" t="s">
        <v>5189</v>
      </c>
      <c r="H69" t="str">
        <f t="shared" si="1"/>
        <v>"magmom.neu"</v>
      </c>
    </row>
    <row r="70" spans="6:8">
      <c r="F70" s="221" t="s">
        <v>5190</v>
      </c>
      <c r="H70" t="str">
        <f t="shared" si="1"/>
        <v>"mgmom.prot"</v>
      </c>
    </row>
    <row r="71" spans="6:8">
      <c r="F71" s="221" t="s">
        <v>5191</v>
      </c>
      <c r="H71" t="str">
        <f t="shared" si="1"/>
        <v>"magn.nucl"</v>
      </c>
    </row>
    <row r="72" spans="6:8">
      <c r="F72" s="221" t="s">
        <v>5192</v>
      </c>
      <c r="H72" t="str">
        <f t="shared" si="1"/>
        <v>"mgmom.muon"</v>
      </c>
    </row>
    <row r="73" spans="6:8">
      <c r="F73" s="221" t="s">
        <v>5193</v>
      </c>
      <c r="H73" t="str">
        <f t="shared" si="1"/>
        <v>"c.stephbol"</v>
      </c>
    </row>
    <row r="74" spans="6:8">
      <c r="F74" s="221" t="s">
        <v>5194</v>
      </c>
      <c r="H74" t="str">
        <f t="shared" si="1"/>
        <v>"r.golden"</v>
      </c>
    </row>
    <row r="75" spans="6:8">
      <c r="F75" s="221" t="s">
        <v>5195</v>
      </c>
      <c r="H75" t="str">
        <f t="shared" si="1"/>
        <v>"fluxq.magn"</v>
      </c>
    </row>
    <row r="76" spans="6:8">
      <c r="F76" s="221" t="s">
        <v>5196</v>
      </c>
      <c r="H76" t="str">
        <f t="shared" si="1"/>
        <v>"vangl.earth"</v>
      </c>
    </row>
    <row r="77" spans="6:8">
      <c r="F77" s="221" t="s">
        <v>5197</v>
      </c>
      <c r="H77" t="str">
        <f t="shared" si="1"/>
        <v>"inf.minus"</v>
      </c>
    </row>
    <row r="78" spans="6:8">
      <c r="F78" s="221" t="s">
        <v>5198</v>
      </c>
      <c r="H78" t="str">
        <f t="shared" si="1"/>
        <v>"inf.plus"</v>
      </c>
    </row>
    <row r="79" spans="6:8">
      <c r="F79" s="221" t="s">
        <v>5075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1473</v>
      </c>
      <c r="Q1" t="s">
        <v>1474</v>
      </c>
      <c r="R1" t="s">
        <v>1827</v>
      </c>
    </row>
    <row r="4" spans="1:18">
      <c r="B4" t="s">
        <v>1946</v>
      </c>
    </row>
    <row r="5" spans="1:18">
      <c r="B5" t="s">
        <v>4233</v>
      </c>
    </row>
    <row r="6" spans="1:18">
      <c r="B6" t="s">
        <v>2969</v>
      </c>
    </row>
    <row r="7" spans="1:18">
      <c r="A7" t="s">
        <v>1559</v>
      </c>
    </row>
    <row r="8" spans="1:18">
      <c r="B8" t="s">
        <v>1547</v>
      </c>
    </row>
    <row r="9" spans="1:18">
      <c r="A9" t="s">
        <v>1558</v>
      </c>
    </row>
    <row r="12" spans="1:18">
      <c r="A12" t="s">
        <v>1473</v>
      </c>
    </row>
    <row r="13" spans="1:18">
      <c r="A13" t="s">
        <v>1474</v>
      </c>
    </row>
    <row r="15" spans="1:18">
      <c r="A15" t="s">
        <v>1311</v>
      </c>
    </row>
    <row r="16" spans="1:18">
      <c r="A16" t="s">
        <v>1314</v>
      </c>
    </row>
    <row r="17" spans="1:25">
      <c r="A17" t="s">
        <v>1315</v>
      </c>
    </row>
    <row r="18" spans="1:25">
      <c r="A18" t="s">
        <v>1374</v>
      </c>
    </row>
    <row r="19" spans="1:25">
      <c r="A19" t="s">
        <v>1754</v>
      </c>
    </row>
    <row r="20" spans="1:25">
      <c r="A20" t="s">
        <v>1787</v>
      </c>
      <c r="D20" s="99" t="s">
        <v>2871</v>
      </c>
      <c r="E20" s="131" t="s">
        <v>5649</v>
      </c>
      <c r="F20" s="99" t="s">
        <v>2872</v>
      </c>
      <c r="G20" s="131" t="s">
        <v>5649</v>
      </c>
      <c r="H20" s="288" t="s">
        <v>2889</v>
      </c>
      <c r="I20" s="131" t="s">
        <v>5649</v>
      </c>
      <c r="J20" s="290" t="s">
        <v>4234</v>
      </c>
      <c r="K20" s="131" t="s">
        <v>5649</v>
      </c>
      <c r="L20" s="99" t="s">
        <v>4229</v>
      </c>
      <c r="M20" s="131" t="s">
        <v>5649</v>
      </c>
      <c r="N20" s="99" t="s">
        <v>4230</v>
      </c>
      <c r="O20" s="131" t="s">
        <v>5649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5640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4259</v>
      </c>
      <c r="E21" s="131" t="s">
        <v>5649</v>
      </c>
      <c r="F21" s="288" t="s">
        <v>2882</v>
      </c>
      <c r="G21" s="131" t="s">
        <v>5649</v>
      </c>
      <c r="H21" s="292" t="s">
        <v>5926</v>
      </c>
      <c r="I21" s="131" t="s">
        <v>5649</v>
      </c>
      <c r="J21" s="288" t="s">
        <v>3524</v>
      </c>
      <c r="K21" s="131" t="s">
        <v>5649</v>
      </c>
      <c r="L21" s="288" t="s">
        <v>3530</v>
      </c>
      <c r="M21" s="131" t="s">
        <v>5649</v>
      </c>
      <c r="N21" s="99" t="s">
        <v>2879</v>
      </c>
      <c r="O21" s="131" t="s">
        <v>5649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5640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2014</v>
      </c>
      <c r="D22" s="99" t="s">
        <v>1291</v>
      </c>
      <c r="E22" s="131" t="s">
        <v>5649</v>
      </c>
      <c r="F22" s="99" t="s">
        <v>1291</v>
      </c>
      <c r="G22" s="131" t="s">
        <v>5649</v>
      </c>
      <c r="H22" s="99" t="s">
        <v>1291</v>
      </c>
      <c r="I22" s="131" t="s">
        <v>5649</v>
      </c>
      <c r="J22" s="99" t="s">
        <v>1291</v>
      </c>
      <c r="K22" s="131" t="s">
        <v>5649</v>
      </c>
      <c r="L22" s="99" t="s">
        <v>1291</v>
      </c>
      <c r="M22" s="131" t="s">
        <v>5649</v>
      </c>
      <c r="N22" s="99" t="s">
        <v>1291</v>
      </c>
      <c r="O22" s="131" t="s">
        <v>5649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5640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1310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5640</v>
      </c>
      <c r="Y23" s="287"/>
    </row>
    <row r="24" spans="1:25">
      <c r="A24" t="s">
        <v>1312</v>
      </c>
      <c r="D24" s="99" t="s">
        <v>1752</v>
      </c>
      <c r="E24" s="131" t="s">
        <v>5649</v>
      </c>
      <c r="F24" s="99" t="s">
        <v>1373</v>
      </c>
      <c r="G24" s="131" t="s">
        <v>5649</v>
      </c>
      <c r="H24" s="99" t="s">
        <v>1786</v>
      </c>
      <c r="I24" s="131" t="s">
        <v>5649</v>
      </c>
      <c r="J24" s="99" t="s">
        <v>1902</v>
      </c>
      <c r="K24" s="131" t="s">
        <v>5649</v>
      </c>
      <c r="L24" s="99" t="s">
        <v>4229</v>
      </c>
      <c r="M24" s="131" t="s">
        <v>5649</v>
      </c>
      <c r="N24" s="99" t="s">
        <v>4230</v>
      </c>
      <c r="O24" s="131" t="s">
        <v>5649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5640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1313</v>
      </c>
      <c r="D25" s="99" t="s">
        <v>1312</v>
      </c>
      <c r="E25" s="131" t="s">
        <v>5649</v>
      </c>
      <c r="F25" s="99" t="s">
        <v>1310</v>
      </c>
      <c r="G25" s="131" t="s">
        <v>5649</v>
      </c>
      <c r="H25" s="99" t="s">
        <v>1313</v>
      </c>
      <c r="I25" s="131" t="s">
        <v>5649</v>
      </c>
      <c r="J25" s="289" t="s">
        <v>5442</v>
      </c>
      <c r="K25" s="131" t="s">
        <v>5649</v>
      </c>
      <c r="L25" s="99" t="s">
        <v>4267</v>
      </c>
      <c r="M25" s="131" t="s">
        <v>5649</v>
      </c>
      <c r="N25" s="99" t="s">
        <v>5929</v>
      </c>
      <c r="O25" s="131" t="s">
        <v>5649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5640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2015</v>
      </c>
      <c r="D26" s="99" t="s">
        <v>1291</v>
      </c>
      <c r="E26" s="131" t="s">
        <v>5649</v>
      </c>
      <c r="F26" s="99" t="s">
        <v>1291</v>
      </c>
      <c r="G26" s="131" t="s">
        <v>5649</v>
      </c>
      <c r="H26" s="99" t="s">
        <v>1291</v>
      </c>
      <c r="I26" s="131" t="s">
        <v>5649</v>
      </c>
      <c r="J26" s="99" t="s">
        <v>1291</v>
      </c>
      <c r="K26" s="131" t="s">
        <v>5649</v>
      </c>
      <c r="L26" s="99" t="s">
        <v>1291</v>
      </c>
      <c r="M26" s="131" t="s">
        <v>5649</v>
      </c>
      <c r="N26" s="99" t="s">
        <v>1291</v>
      </c>
      <c r="O26" s="131" t="s">
        <v>5649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5640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2016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5640</v>
      </c>
      <c r="Y27" s="287"/>
    </row>
    <row r="28" spans="1:25">
      <c r="A28" t="s">
        <v>4267</v>
      </c>
      <c r="D28" s="99" t="s">
        <v>4236</v>
      </c>
      <c r="E28" s="131" t="s">
        <v>5649</v>
      </c>
      <c r="F28" s="99" t="s">
        <v>4128</v>
      </c>
      <c r="G28" s="131" t="s">
        <v>5649</v>
      </c>
      <c r="H28" s="99" t="s">
        <v>1694</v>
      </c>
      <c r="I28" s="131" t="s">
        <v>5649</v>
      </c>
      <c r="J28" s="99" t="s">
        <v>1499</v>
      </c>
      <c r="K28" s="131" t="s">
        <v>5649</v>
      </c>
      <c r="L28" s="99" t="s">
        <v>4229</v>
      </c>
      <c r="M28" s="131" t="s">
        <v>5649</v>
      </c>
      <c r="N28" s="99" t="s">
        <v>4230</v>
      </c>
      <c r="O28" s="131" t="s">
        <v>5649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5640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1373</v>
      </c>
      <c r="D29" s="99" t="s">
        <v>1447</v>
      </c>
      <c r="E29" s="131" t="s">
        <v>5649</v>
      </c>
      <c r="F29" s="99" t="s">
        <v>1351</v>
      </c>
      <c r="G29" s="131" t="s">
        <v>5649</v>
      </c>
      <c r="H29" s="99" t="s">
        <v>1576</v>
      </c>
      <c r="I29" s="131" t="s">
        <v>5649</v>
      </c>
      <c r="J29" s="99" t="s">
        <v>1581</v>
      </c>
      <c r="K29" s="131" t="s">
        <v>5649</v>
      </c>
      <c r="L29" s="286" t="s">
        <v>5934</v>
      </c>
      <c r="M29" s="131" t="s">
        <v>5649</v>
      </c>
      <c r="N29" s="99" t="s">
        <v>5929</v>
      </c>
      <c r="O29" s="131" t="s">
        <v>5649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5640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1752</v>
      </c>
      <c r="D30" s="99" t="s">
        <v>1291</v>
      </c>
      <c r="E30" s="131" t="s">
        <v>5649</v>
      </c>
      <c r="F30" s="99" t="s">
        <v>1291</v>
      </c>
      <c r="G30" s="131" t="s">
        <v>5649</v>
      </c>
      <c r="H30" s="99" t="s">
        <v>1291</v>
      </c>
      <c r="I30" s="131" t="s">
        <v>5649</v>
      </c>
      <c r="J30" s="99" t="s">
        <v>1291</v>
      </c>
      <c r="K30" s="131" t="s">
        <v>5649</v>
      </c>
      <c r="L30" s="99" t="s">
        <v>1291</v>
      </c>
      <c r="M30" s="131" t="s">
        <v>5649</v>
      </c>
      <c r="N30" s="99" t="s">
        <v>1291</v>
      </c>
      <c r="O30" s="131" t="s">
        <v>5649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5640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1753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5640</v>
      </c>
      <c r="Y31" s="287"/>
    </row>
    <row r="32" spans="1:25">
      <c r="A32" t="s">
        <v>2533</v>
      </c>
      <c r="D32" s="99" t="s">
        <v>1565</v>
      </c>
      <c r="E32" s="131" t="s">
        <v>5649</v>
      </c>
      <c r="F32" s="99" t="s">
        <v>1558</v>
      </c>
      <c r="G32" s="131" t="s">
        <v>5649</v>
      </c>
      <c r="H32" s="293" t="s">
        <v>1547</v>
      </c>
      <c r="I32" s="131" t="s">
        <v>5649</v>
      </c>
      <c r="J32" s="288" t="s">
        <v>1559</v>
      </c>
      <c r="K32" s="131" t="s">
        <v>5649</v>
      </c>
      <c r="L32" s="99" t="s">
        <v>4229</v>
      </c>
      <c r="M32" s="131" t="s">
        <v>5649</v>
      </c>
      <c r="N32" s="99" t="s">
        <v>4230</v>
      </c>
      <c r="O32" s="131" t="s">
        <v>5649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5640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1786</v>
      </c>
      <c r="D33" s="99" t="s">
        <v>1442</v>
      </c>
      <c r="E33" s="131" t="s">
        <v>5649</v>
      </c>
      <c r="F33" s="99" t="s">
        <v>1369</v>
      </c>
      <c r="G33" s="131" t="s">
        <v>5649</v>
      </c>
      <c r="H33" s="99" t="s">
        <v>1657</v>
      </c>
      <c r="I33" s="131" t="s">
        <v>5649</v>
      </c>
      <c r="J33" s="99" t="s">
        <v>2864</v>
      </c>
      <c r="K33" s="131" t="s">
        <v>5649</v>
      </c>
      <c r="L33" s="99" t="s">
        <v>1753</v>
      </c>
      <c r="M33" s="131" t="s">
        <v>5649</v>
      </c>
      <c r="N33" s="99" t="s">
        <v>2533</v>
      </c>
      <c r="O33" s="131" t="s">
        <v>5649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5640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1291</v>
      </c>
      <c r="E34" s="131" t="s">
        <v>5649</v>
      </c>
      <c r="F34" s="99" t="s">
        <v>1291</v>
      </c>
      <c r="G34" s="131" t="s">
        <v>5649</v>
      </c>
      <c r="H34" s="99" t="s">
        <v>1291</v>
      </c>
      <c r="I34" s="131" t="s">
        <v>5649</v>
      </c>
      <c r="J34" s="99" t="s">
        <v>1291</v>
      </c>
      <c r="K34" s="131" t="s">
        <v>5649</v>
      </c>
      <c r="L34" s="99" t="s">
        <v>1291</v>
      </c>
      <c r="M34" s="131" t="s">
        <v>5649</v>
      </c>
      <c r="N34" s="99" t="s">
        <v>1291</v>
      </c>
      <c r="O34" s="131" t="s">
        <v>5649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5640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1351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5640</v>
      </c>
      <c r="Y35" s="287"/>
    </row>
    <row r="36" spans="1:25">
      <c r="A36" t="s">
        <v>1447</v>
      </c>
      <c r="D36" s="99" t="s">
        <v>1754</v>
      </c>
      <c r="E36" s="131" t="s">
        <v>5649</v>
      </c>
      <c r="F36" s="99" t="s">
        <v>1374</v>
      </c>
      <c r="G36" s="131" t="s">
        <v>5649</v>
      </c>
      <c r="H36" s="99" t="s">
        <v>1787</v>
      </c>
      <c r="I36" s="131" t="s">
        <v>5649</v>
      </c>
      <c r="J36" s="99" t="s">
        <v>1498</v>
      </c>
      <c r="K36" s="131" t="s">
        <v>5649</v>
      </c>
      <c r="L36" s="99" t="s">
        <v>4229</v>
      </c>
      <c r="M36" s="131" t="s">
        <v>5649</v>
      </c>
      <c r="N36" s="99" t="s">
        <v>4230</v>
      </c>
      <c r="O36" s="131" t="s">
        <v>5649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5640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1498</v>
      </c>
      <c r="D37" s="99" t="s">
        <v>1314</v>
      </c>
      <c r="E37" s="131" t="s">
        <v>5649</v>
      </c>
      <c r="F37" s="99" t="s">
        <v>1311</v>
      </c>
      <c r="G37" s="131" t="s">
        <v>5649</v>
      </c>
      <c r="H37" s="99" t="s">
        <v>1315</v>
      </c>
      <c r="I37" s="131" t="s">
        <v>5649</v>
      </c>
      <c r="J37" s="99" t="s">
        <v>1586</v>
      </c>
      <c r="K37" s="131" t="s">
        <v>5649</v>
      </c>
      <c r="L37" s="99" t="s">
        <v>1708</v>
      </c>
      <c r="M37" s="131" t="s">
        <v>5649</v>
      </c>
      <c r="N37" s="99" t="s">
        <v>5929</v>
      </c>
      <c r="O37" s="131" t="s">
        <v>5649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5640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1586</v>
      </c>
      <c r="D38" s="99" t="s">
        <v>1291</v>
      </c>
      <c r="E38" s="131" t="s">
        <v>5649</v>
      </c>
      <c r="F38" s="99" t="s">
        <v>1291</v>
      </c>
      <c r="G38" s="131" t="s">
        <v>5649</v>
      </c>
      <c r="H38" s="99" t="s">
        <v>1291</v>
      </c>
      <c r="I38" s="131" t="s">
        <v>5649</v>
      </c>
      <c r="J38" s="99" t="s">
        <v>1291</v>
      </c>
      <c r="K38" s="131" t="s">
        <v>5649</v>
      </c>
      <c r="L38" s="99" t="s">
        <v>1291</v>
      </c>
      <c r="M38" s="131" t="s">
        <v>5649</v>
      </c>
      <c r="N38" s="99" t="s">
        <v>1291</v>
      </c>
      <c r="O38" s="131" t="s">
        <v>5649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5640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1576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5640</v>
      </c>
      <c r="Y39" s="287"/>
    </row>
    <row r="40" spans="1:25">
      <c r="A40" t="s">
        <v>1581</v>
      </c>
      <c r="D40" s="99" t="s">
        <v>1885</v>
      </c>
      <c r="E40" s="131" t="s">
        <v>5649</v>
      </c>
      <c r="F40" s="99" t="s">
        <v>1487</v>
      </c>
      <c r="G40" s="131" t="s">
        <v>5649</v>
      </c>
      <c r="H40" s="99" t="s">
        <v>3692</v>
      </c>
      <c r="I40" s="131" t="s">
        <v>5649</v>
      </c>
      <c r="J40" s="99" t="s">
        <v>3694</v>
      </c>
      <c r="K40" s="131" t="s">
        <v>5649</v>
      </c>
      <c r="L40" s="99" t="s">
        <v>4229</v>
      </c>
      <c r="M40" s="131" t="s">
        <v>5649</v>
      </c>
      <c r="N40" s="99" t="s">
        <v>4230</v>
      </c>
      <c r="O40" s="131" t="s">
        <v>5649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5640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1708</v>
      </c>
      <c r="D41" s="99" t="s">
        <v>1550</v>
      </c>
      <c r="E41" s="131" t="s">
        <v>5649</v>
      </c>
      <c r="F41" s="99" t="s">
        <v>1488</v>
      </c>
      <c r="G41" s="131" t="s">
        <v>5649</v>
      </c>
      <c r="H41" s="99" t="s">
        <v>3696</v>
      </c>
      <c r="I41" s="131" t="s">
        <v>5649</v>
      </c>
      <c r="J41" s="99" t="s">
        <v>3695</v>
      </c>
      <c r="K41" s="131" t="s">
        <v>5649</v>
      </c>
      <c r="L41" s="291" t="s">
        <v>5443</v>
      </c>
      <c r="M41" s="131" t="s">
        <v>5649</v>
      </c>
      <c r="N41" s="99" t="s">
        <v>5929</v>
      </c>
      <c r="O41" s="131" t="s">
        <v>5649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5640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1291</v>
      </c>
      <c r="E42" s="131" t="s">
        <v>5649</v>
      </c>
      <c r="F42" s="99" t="s">
        <v>1291</v>
      </c>
      <c r="G42" s="131" t="s">
        <v>5649</v>
      </c>
      <c r="H42" s="99" t="s">
        <v>1291</v>
      </c>
      <c r="I42" s="131" t="s">
        <v>5649</v>
      </c>
      <c r="J42" s="99" t="s">
        <v>1291</v>
      </c>
      <c r="K42" s="131" t="s">
        <v>5649</v>
      </c>
      <c r="L42" s="99" t="s">
        <v>1291</v>
      </c>
      <c r="M42" s="131" t="s">
        <v>5649</v>
      </c>
      <c r="N42" s="99" t="s">
        <v>1291</v>
      </c>
      <c r="O42" s="131" t="s">
        <v>5649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5640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1953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5640</v>
      </c>
      <c r="Y43" s="287"/>
    </row>
    <row r="44" spans="1:25">
      <c r="B44" t="s">
        <v>1302</v>
      </c>
      <c r="D44" s="99" t="s">
        <v>1335</v>
      </c>
      <c r="E44" s="131" t="s">
        <v>5649</v>
      </c>
      <c r="F44" s="99" t="s">
        <v>1418</v>
      </c>
      <c r="G44" s="131" t="s">
        <v>5649</v>
      </c>
      <c r="H44" s="99" t="s">
        <v>1827</v>
      </c>
      <c r="I44" s="131" t="s">
        <v>5649</v>
      </c>
      <c r="J44" s="99" t="s">
        <v>1889</v>
      </c>
      <c r="K44" s="131" t="s">
        <v>5649</v>
      </c>
      <c r="L44" s="99" t="s">
        <v>4229</v>
      </c>
      <c r="M44" s="131" t="s">
        <v>5649</v>
      </c>
      <c r="N44" s="99" t="s">
        <v>4230</v>
      </c>
      <c r="O44" s="131" t="s">
        <v>5649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5640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1694</v>
      </c>
      <c r="D45" s="99" t="s">
        <v>1336</v>
      </c>
      <c r="E45" s="131" t="s">
        <v>5649</v>
      </c>
      <c r="F45" s="99" t="s">
        <v>1419</v>
      </c>
      <c r="G45" s="131" t="s">
        <v>5649</v>
      </c>
      <c r="H45" s="99" t="s">
        <v>1828</v>
      </c>
      <c r="I45" s="131" t="s">
        <v>5649</v>
      </c>
      <c r="J45" s="99" t="s">
        <v>1826</v>
      </c>
      <c r="K45" s="131" t="s">
        <v>5649</v>
      </c>
      <c r="L45" s="286" t="s">
        <v>5932</v>
      </c>
      <c r="M45" s="131" t="s">
        <v>5649</v>
      </c>
      <c r="N45" s="99" t="s">
        <v>5929</v>
      </c>
      <c r="O45" s="131" t="s">
        <v>5649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5640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1499</v>
      </c>
      <c r="D46" s="99" t="s">
        <v>1291</v>
      </c>
      <c r="E46" s="131" t="s">
        <v>5649</v>
      </c>
      <c r="F46" s="99" t="s">
        <v>1291</v>
      </c>
      <c r="G46" s="131" t="s">
        <v>5649</v>
      </c>
      <c r="H46" s="99" t="s">
        <v>1291</v>
      </c>
      <c r="I46" s="131" t="s">
        <v>5649</v>
      </c>
      <c r="J46" s="99" t="s">
        <v>1291</v>
      </c>
      <c r="K46" s="131" t="s">
        <v>5649</v>
      </c>
      <c r="L46" s="99" t="s">
        <v>1291</v>
      </c>
      <c r="M46" s="131" t="s">
        <v>5649</v>
      </c>
      <c r="N46" s="99" t="s">
        <v>1291</v>
      </c>
      <c r="O46" s="131" t="s">
        <v>5649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5640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4128</v>
      </c>
    </row>
    <row r="49" spans="1:7">
      <c r="B49" s="1" t="s">
        <v>1843</v>
      </c>
    </row>
    <row r="50" spans="1:7">
      <c r="A50" t="s">
        <v>1442</v>
      </c>
    </row>
    <row r="51" spans="1:7">
      <c r="A51" t="s">
        <v>1885</v>
      </c>
    </row>
    <row r="52" spans="1:7">
      <c r="A52" t="s">
        <v>1889</v>
      </c>
    </row>
    <row r="53" spans="1:7">
      <c r="A53" t="s">
        <v>1550</v>
      </c>
    </row>
    <row r="54" spans="1:7">
      <c r="G54" s="283" t="s">
        <v>5649</v>
      </c>
    </row>
    <row r="55" spans="1:7">
      <c r="A55" t="s">
        <v>1335</v>
      </c>
    </row>
    <row r="56" spans="1:7">
      <c r="A56" t="s">
        <v>1336</v>
      </c>
    </row>
    <row r="57" spans="1:7">
      <c r="A57" t="s">
        <v>1418</v>
      </c>
    </row>
    <row r="58" spans="1:7">
      <c r="A58" t="s">
        <v>1419</v>
      </c>
    </row>
    <row r="59" spans="1:7">
      <c r="A59" t="s">
        <v>1487</v>
      </c>
    </row>
    <row r="60" spans="1:7">
      <c r="A60" t="s">
        <v>1488</v>
      </c>
    </row>
    <row r="61" spans="1:7">
      <c r="A61" t="s">
        <v>3692</v>
      </c>
    </row>
    <row r="62" spans="1:7">
      <c r="A62" t="s">
        <v>3693</v>
      </c>
    </row>
    <row r="64" spans="1:7">
      <c r="A64" t="s">
        <v>3694</v>
      </c>
    </row>
    <row r="65" spans="1:1">
      <c r="A65" t="s">
        <v>3695</v>
      </c>
    </row>
    <row r="66" spans="1:1">
      <c r="A66" t="s">
        <v>3696</v>
      </c>
    </row>
    <row r="67" spans="1:1">
      <c r="A67" t="s">
        <v>1826</v>
      </c>
    </row>
    <row r="68" spans="1:1">
      <c r="A68" t="s">
        <v>1828</v>
      </c>
    </row>
    <row r="69" spans="1:1">
      <c r="A69" t="s">
        <v>1827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1473</v>
      </c>
      <c r="Q1" t="s">
        <v>1474</v>
      </c>
      <c r="R1" t="s">
        <v>1827</v>
      </c>
    </row>
    <row r="20" spans="1:25">
      <c r="C20" t="s">
        <v>6002</v>
      </c>
      <c r="D20" t="s">
        <v>1643</v>
      </c>
      <c r="E20" s="131" t="s">
        <v>5649</v>
      </c>
      <c r="F20" t="s">
        <v>2010</v>
      </c>
      <c r="G20" s="1" t="s">
        <v>5649</v>
      </c>
      <c r="H20" t="s">
        <v>2011</v>
      </c>
      <c r="I20" s="131" t="s">
        <v>5649</v>
      </c>
      <c r="J20" s="294" t="s">
        <v>6003</v>
      </c>
      <c r="K20" s="1" t="s">
        <v>5649</v>
      </c>
      <c r="L20" t="s">
        <v>4403</v>
      </c>
      <c r="M20" s="1" t="s">
        <v>5649</v>
      </c>
      <c r="N20" s="294" t="s">
        <v>6004</v>
      </c>
      <c r="O20" s="131" t="s">
        <v>5649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5640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6001</v>
      </c>
      <c r="D21" t="s">
        <v>1919</v>
      </c>
      <c r="E21" s="131" t="s">
        <v>5649</v>
      </c>
      <c r="F21" t="s">
        <v>2005</v>
      </c>
      <c r="G21" t="s">
        <v>5649</v>
      </c>
      <c r="H21" t="s">
        <v>2006</v>
      </c>
      <c r="I21" s="131" t="s">
        <v>5649</v>
      </c>
      <c r="J21" t="s">
        <v>2008</v>
      </c>
      <c r="K21" s="131" t="s">
        <v>5649</v>
      </c>
      <c r="L21" t="s">
        <v>2009</v>
      </c>
      <c r="M21" s="131" t="s">
        <v>5649</v>
      </c>
      <c r="N21" t="s">
        <v>2007</v>
      </c>
      <c r="O21" s="131" t="s">
        <v>5649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5640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6000</v>
      </c>
      <c r="D22" t="s">
        <v>940</v>
      </c>
      <c r="E22" s="131" t="s">
        <v>5649</v>
      </c>
      <c r="F22" t="s">
        <v>1911</v>
      </c>
      <c r="G22" s="1" t="s">
        <v>5649</v>
      </c>
      <c r="H22" t="s">
        <v>1912</v>
      </c>
      <c r="I22" s="131" t="s">
        <v>5649</v>
      </c>
      <c r="J22" t="s">
        <v>1916</v>
      </c>
      <c r="K22" s="131" t="s">
        <v>5649</v>
      </c>
      <c r="L22" t="s">
        <v>1917</v>
      </c>
      <c r="M22" s="131" t="s">
        <v>5649</v>
      </c>
      <c r="N22" t="s">
        <v>1915</v>
      </c>
      <c r="O22" s="131" t="s">
        <v>5649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5640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5640</v>
      </c>
      <c r="Y23" s="287"/>
    </row>
    <row r="24" spans="1:25">
      <c r="C24" t="s">
        <v>6002</v>
      </c>
      <c r="D24" t="s">
        <v>1643</v>
      </c>
      <c r="E24" s="131" t="s">
        <v>5649</v>
      </c>
      <c r="F24" t="s">
        <v>1291</v>
      </c>
      <c r="G24" s="131" t="s">
        <v>5649</v>
      </c>
      <c r="H24" t="s">
        <v>1291</v>
      </c>
      <c r="I24" s="131" t="s">
        <v>5649</v>
      </c>
      <c r="J24" t="s">
        <v>2003</v>
      </c>
      <c r="K24" s="131" t="s">
        <v>5649</v>
      </c>
      <c r="L24" t="s">
        <v>1291</v>
      </c>
      <c r="M24" s="131" t="s">
        <v>5649</v>
      </c>
      <c r="N24" t="s">
        <v>1368</v>
      </c>
      <c r="O24" s="131" t="s">
        <v>5649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5640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6001</v>
      </c>
      <c r="D25" t="s">
        <v>1919</v>
      </c>
      <c r="E25" s="131" t="s">
        <v>5649</v>
      </c>
      <c r="F25" t="s">
        <v>1918</v>
      </c>
      <c r="G25" s="131" t="s">
        <v>5649</v>
      </c>
      <c r="H25" s="296" t="s">
        <v>1909</v>
      </c>
      <c r="I25" s="131" t="s">
        <v>5649</v>
      </c>
      <c r="J25" t="s">
        <v>1914</v>
      </c>
      <c r="K25" s="131" t="s">
        <v>5649</v>
      </c>
      <c r="L25" t="s">
        <v>3995</v>
      </c>
      <c r="M25" s="131" t="s">
        <v>5649</v>
      </c>
      <c r="N25" t="s">
        <v>2004</v>
      </c>
      <c r="O25" s="131" t="s">
        <v>5649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5640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6000</v>
      </c>
      <c r="D26" t="s">
        <v>940</v>
      </c>
      <c r="E26" s="131" t="s">
        <v>5649</v>
      </c>
      <c r="F26" t="s">
        <v>1908</v>
      </c>
      <c r="G26" s="131" t="s">
        <v>5649</v>
      </c>
      <c r="H26" t="s">
        <v>1906</v>
      </c>
      <c r="I26" s="131" t="s">
        <v>5649</v>
      </c>
      <c r="J26" t="s">
        <v>1910</v>
      </c>
      <c r="K26" s="131" t="s">
        <v>5649</v>
      </c>
      <c r="L26" t="s">
        <v>1907</v>
      </c>
      <c r="M26" s="131" t="s">
        <v>5649</v>
      </c>
      <c r="N26" t="s">
        <v>1913</v>
      </c>
      <c r="O26" s="131" t="s">
        <v>5649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5640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5640</v>
      </c>
      <c r="Y27" s="287"/>
    </row>
    <row r="28" spans="1:25">
      <c r="C28" t="s">
        <v>6002</v>
      </c>
      <c r="D28" s="99"/>
      <c r="E28" s="131" t="s">
        <v>5649</v>
      </c>
      <c r="F28" s="99"/>
      <c r="G28" s="131" t="s">
        <v>5649</v>
      </c>
      <c r="H28" s="99"/>
      <c r="I28" s="131" t="s">
        <v>5649</v>
      </c>
      <c r="J28" s="99"/>
      <c r="K28" s="131" t="s">
        <v>5649</v>
      </c>
      <c r="L28" s="99"/>
      <c r="M28" s="131" t="s">
        <v>5649</v>
      </c>
      <c r="N28" s="99"/>
      <c r="O28" s="131" t="s">
        <v>5649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5640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6001</v>
      </c>
      <c r="D29" s="99"/>
      <c r="E29" s="131" t="s">
        <v>5649</v>
      </c>
      <c r="F29" s="99"/>
      <c r="G29" s="131" t="s">
        <v>5649</v>
      </c>
      <c r="H29" s="99"/>
      <c r="I29" s="131" t="s">
        <v>5649</v>
      </c>
      <c r="J29" s="99"/>
      <c r="K29" s="131" t="s">
        <v>5649</v>
      </c>
      <c r="L29" s="286"/>
      <c r="M29" s="131" t="s">
        <v>5649</v>
      </c>
      <c r="N29" s="99"/>
      <c r="O29" s="131" t="s">
        <v>5649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5640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6000</v>
      </c>
      <c r="D30" s="99"/>
      <c r="E30" s="131" t="s">
        <v>5649</v>
      </c>
      <c r="F30" s="99"/>
      <c r="G30" s="131" t="s">
        <v>5649</v>
      </c>
      <c r="H30" s="99"/>
      <c r="I30" s="131" t="s">
        <v>5649</v>
      </c>
      <c r="J30" s="99"/>
      <c r="K30" s="131" t="s">
        <v>5649</v>
      </c>
      <c r="L30" s="99"/>
      <c r="M30" s="131" t="s">
        <v>5649</v>
      </c>
      <c r="N30" s="99"/>
      <c r="O30" s="131" t="s">
        <v>5649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5640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5640</v>
      </c>
      <c r="Y31" s="287"/>
    </row>
    <row r="32" spans="1:25">
      <c r="A32" s="11"/>
      <c r="C32" t="s">
        <v>6002</v>
      </c>
      <c r="D32" s="99"/>
      <c r="E32" s="131" t="s">
        <v>5649</v>
      </c>
      <c r="F32" s="99"/>
      <c r="G32" s="131" t="s">
        <v>5649</v>
      </c>
      <c r="H32" s="99"/>
      <c r="I32" s="131" t="s">
        <v>5649</v>
      </c>
      <c r="J32" s="99"/>
      <c r="K32" s="131" t="s">
        <v>5649</v>
      </c>
      <c r="L32" s="99"/>
      <c r="M32" s="131" t="s">
        <v>5649</v>
      </c>
      <c r="N32" s="99"/>
      <c r="O32" s="131" t="s">
        <v>5649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5640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6001</v>
      </c>
      <c r="D33" s="99"/>
      <c r="E33" s="131" t="s">
        <v>5649</v>
      </c>
      <c r="F33" s="99"/>
      <c r="G33" s="131" t="s">
        <v>5649</v>
      </c>
      <c r="H33" s="99"/>
      <c r="I33" s="131" t="s">
        <v>5649</v>
      </c>
      <c r="J33" s="99"/>
      <c r="K33" s="131" t="s">
        <v>5649</v>
      </c>
      <c r="L33" s="286"/>
      <c r="M33" s="131" t="s">
        <v>5649</v>
      </c>
      <c r="N33" s="99"/>
      <c r="O33" s="131" t="s">
        <v>5649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5640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6000</v>
      </c>
      <c r="D34" s="99"/>
      <c r="E34" s="131" t="s">
        <v>5649</v>
      </c>
      <c r="F34" s="99"/>
      <c r="G34" s="131" t="s">
        <v>5649</v>
      </c>
      <c r="H34" s="99"/>
      <c r="I34" s="131" t="s">
        <v>5649</v>
      </c>
      <c r="J34" s="99"/>
      <c r="K34" s="131" t="s">
        <v>5649</v>
      </c>
      <c r="L34" s="99"/>
      <c r="M34" s="131" t="s">
        <v>5649</v>
      </c>
      <c r="N34" s="99"/>
      <c r="O34" s="131" t="s">
        <v>5649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5640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1368</v>
      </c>
      <c r="F36" s="74" t="s">
        <v>2010</v>
      </c>
      <c r="G36" s="239" t="s">
        <v>5649</v>
      </c>
      <c r="H36" s="74" t="s">
        <v>2011</v>
      </c>
      <c r="J36" s="295" t="s">
        <v>6003</v>
      </c>
      <c r="K36" s="239" t="s">
        <v>5649</v>
      </c>
      <c r="L36" s="74" t="s">
        <v>4403</v>
      </c>
      <c r="M36" s="239" t="s">
        <v>5649</v>
      </c>
      <c r="N36" s="295" t="s">
        <v>6004</v>
      </c>
    </row>
    <row r="37" spans="2:25">
      <c r="D37" s="74" t="s">
        <v>1919</v>
      </c>
      <c r="F37" s="74" t="s">
        <v>1911</v>
      </c>
      <c r="G37" s="239" t="s">
        <v>5649</v>
      </c>
      <c r="H37" s="74" t="s">
        <v>1912</v>
      </c>
      <c r="J37" s="74" t="s">
        <v>1915</v>
      </c>
      <c r="L37" s="74" t="s">
        <v>1917</v>
      </c>
      <c r="M37" s="74"/>
      <c r="N37" s="74" t="s">
        <v>1916</v>
      </c>
    </row>
    <row r="38" spans="2:25">
      <c r="D38" s="74" t="s">
        <v>940</v>
      </c>
      <c r="F38" t="s">
        <v>1291</v>
      </c>
      <c r="G38" s="1" t="s">
        <v>5649</v>
      </c>
      <c r="H38" t="s">
        <v>1291</v>
      </c>
      <c r="J38" t="s">
        <v>1291</v>
      </c>
      <c r="L38" t="s">
        <v>1291</v>
      </c>
      <c r="N38" s="74" t="s">
        <v>1643</v>
      </c>
    </row>
    <row r="40" spans="2:25">
      <c r="D40" s="74" t="s">
        <v>2004</v>
      </c>
      <c r="F40" s="74" t="s">
        <v>2005</v>
      </c>
      <c r="G40" s="74" t="s">
        <v>5649</v>
      </c>
      <c r="H40" s="74" t="s">
        <v>2006</v>
      </c>
      <c r="J40" s="74" t="s">
        <v>2007</v>
      </c>
      <c r="L40" s="74" t="s">
        <v>2009</v>
      </c>
      <c r="M40" s="74"/>
      <c r="N40" s="74" t="s">
        <v>2008</v>
      </c>
    </row>
    <row r="41" spans="2:25">
      <c r="D41" s="74" t="s">
        <v>1913</v>
      </c>
      <c r="F41" s="74" t="s">
        <v>1914</v>
      </c>
      <c r="G41" t="s">
        <v>5649</v>
      </c>
      <c r="H41" s="74" t="s">
        <v>3995</v>
      </c>
      <c r="J41" s="74" t="s">
        <v>2003</v>
      </c>
      <c r="L41" t="s">
        <v>1291</v>
      </c>
      <c r="N41" s="74" t="s">
        <v>1918</v>
      </c>
    </row>
    <row r="42" spans="2:25">
      <c r="D42" s="74" t="s">
        <v>1908</v>
      </c>
      <c r="F42" s="74" t="s">
        <v>1906</v>
      </c>
      <c r="G42" t="s">
        <v>5649</v>
      </c>
      <c r="H42" t="s">
        <v>1909</v>
      </c>
      <c r="J42" s="74" t="s">
        <v>1907</v>
      </c>
      <c r="K42" s="74"/>
      <c r="L42" s="74" t="s">
        <v>1910</v>
      </c>
      <c r="N42" t="s">
        <v>1643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4894</v>
      </c>
    </row>
    <row r="2" spans="1:4">
      <c r="B2" t="s">
        <v>4895</v>
      </c>
      <c r="D2" t="s">
        <v>4920</v>
      </c>
    </row>
    <row r="3" spans="1:4">
      <c r="B3" t="s">
        <v>4896</v>
      </c>
      <c r="D3" t="s">
        <v>4920</v>
      </c>
    </row>
    <row r="4" spans="1:4">
      <c r="B4" t="s">
        <v>4897</v>
      </c>
      <c r="D4" t="s">
        <v>4920</v>
      </c>
    </row>
    <row r="5" spans="1:4">
      <c r="B5" t="s">
        <v>4898</v>
      </c>
      <c r="D5" t="s">
        <v>4920</v>
      </c>
    </row>
    <row r="6" spans="1:4">
      <c r="B6" t="s">
        <v>4899</v>
      </c>
      <c r="D6" t="s">
        <v>4920</v>
      </c>
    </row>
    <row r="7" spans="1:4">
      <c r="B7" t="s">
        <v>4900</v>
      </c>
      <c r="D7" t="s">
        <v>4920</v>
      </c>
    </row>
    <row r="8" spans="1:4">
      <c r="B8" t="s">
        <v>4901</v>
      </c>
      <c r="D8" t="s">
        <v>4920</v>
      </c>
    </row>
    <row r="9" spans="1:4">
      <c r="B9" t="s">
        <v>4912</v>
      </c>
      <c r="D9" t="s">
        <v>4920</v>
      </c>
    </row>
    <row r="10" spans="1:4">
      <c r="B10" t="s">
        <v>4913</v>
      </c>
      <c r="D10" t="s">
        <v>4920</v>
      </c>
    </row>
    <row r="11" spans="1:4">
      <c r="B11" t="s">
        <v>4914</v>
      </c>
      <c r="D11" t="s">
        <v>4920</v>
      </c>
    </row>
    <row r="12" spans="1:4">
      <c r="B12" t="s">
        <v>4915</v>
      </c>
      <c r="D12" t="s">
        <v>4920</v>
      </c>
    </row>
    <row r="13" spans="1:4">
      <c r="B13" t="s">
        <v>4916</v>
      </c>
      <c r="D13" t="s">
        <v>4920</v>
      </c>
    </row>
    <row r="14" spans="1:4">
      <c r="B14" t="s">
        <v>4917</v>
      </c>
      <c r="D14" t="s">
        <v>4920</v>
      </c>
    </row>
    <row r="15" spans="1:4">
      <c r="B15" t="s">
        <v>4918</v>
      </c>
      <c r="D15" t="s">
        <v>4920</v>
      </c>
    </row>
    <row r="16" spans="1:4">
      <c r="B16" t="s">
        <v>4919</v>
      </c>
      <c r="D16" t="s">
        <v>4920</v>
      </c>
    </row>
    <row r="18" spans="1:4">
      <c r="B18" t="s">
        <v>4902</v>
      </c>
      <c r="D18" t="s">
        <v>4921</v>
      </c>
    </row>
    <row r="19" spans="1:4">
      <c r="B19" t="s">
        <v>4903</v>
      </c>
      <c r="D19" t="s">
        <v>4921</v>
      </c>
    </row>
    <row r="20" spans="1:4">
      <c r="B20" t="s">
        <v>4904</v>
      </c>
      <c r="D20" t="s">
        <v>4921</v>
      </c>
    </row>
    <row r="21" spans="1:4">
      <c r="B21" t="s">
        <v>4905</v>
      </c>
      <c r="D21" t="s">
        <v>4921</v>
      </c>
    </row>
    <row r="22" spans="1:4">
      <c r="B22" t="s">
        <v>4906</v>
      </c>
      <c r="D22" t="s">
        <v>4921</v>
      </c>
    </row>
    <row r="23" spans="1:4">
      <c r="B23" t="s">
        <v>4907</v>
      </c>
      <c r="D23" t="s">
        <v>4921</v>
      </c>
    </row>
    <row r="24" spans="1:4">
      <c r="B24" t="s">
        <v>4908</v>
      </c>
      <c r="D24" t="s">
        <v>4921</v>
      </c>
    </row>
    <row r="25" spans="1:4">
      <c r="B25" t="s">
        <v>4909</v>
      </c>
      <c r="D25" t="s">
        <v>4921</v>
      </c>
    </row>
    <row r="26" spans="1:4">
      <c r="B26" t="s">
        <v>4910</v>
      </c>
      <c r="D26" t="s">
        <v>4921</v>
      </c>
    </row>
    <row r="27" spans="1:4">
      <c r="B27" t="s">
        <v>4911</v>
      </c>
      <c r="D27" t="s">
        <v>4921</v>
      </c>
    </row>
    <row r="30" spans="1:4" s="11" customFormat="1">
      <c r="A30" s="203">
        <v>44976</v>
      </c>
      <c r="B30" s="11" t="s">
        <v>4922</v>
      </c>
    </row>
    <row r="31" spans="1:4">
      <c r="B31" t="s">
        <v>1392</v>
      </c>
      <c r="D31" t="s">
        <v>4921</v>
      </c>
    </row>
    <row r="32" spans="1:4">
      <c r="B32" t="s">
        <v>1401</v>
      </c>
      <c r="D32" t="s">
        <v>4921</v>
      </c>
    </row>
    <row r="33" spans="1:4">
      <c r="B33" t="s">
        <v>1706</v>
      </c>
      <c r="D33" t="s">
        <v>4921</v>
      </c>
    </row>
    <row r="34" spans="1:4">
      <c r="B34" t="s">
        <v>1707</v>
      </c>
      <c r="D34" t="s">
        <v>4921</v>
      </c>
    </row>
    <row r="35" spans="1:4">
      <c r="B35" t="s">
        <v>1743</v>
      </c>
      <c r="D35" t="s">
        <v>4921</v>
      </c>
    </row>
    <row r="36" spans="1:4">
      <c r="B36" t="s">
        <v>1937</v>
      </c>
      <c r="D36" t="s">
        <v>4921</v>
      </c>
    </row>
    <row r="37" spans="1:4">
      <c r="B37" t="s">
        <v>1939</v>
      </c>
      <c r="D37" t="s">
        <v>4921</v>
      </c>
    </row>
    <row r="38" spans="1:4">
      <c r="B38" t="s">
        <v>1711</v>
      </c>
      <c r="D38" t="s">
        <v>4921</v>
      </c>
    </row>
    <row r="39" spans="1:4">
      <c r="B39" t="s">
        <v>1710</v>
      </c>
      <c r="D39" t="s">
        <v>4921</v>
      </c>
    </row>
    <row r="47" spans="1:4" s="206" customFormat="1">
      <c r="A47" s="205">
        <v>44976</v>
      </c>
      <c r="B47" s="206" t="s">
        <v>4928</v>
      </c>
    </row>
    <row r="49" spans="2:4">
      <c r="B49" t="s">
        <v>1946</v>
      </c>
      <c r="D49" t="s">
        <v>4926</v>
      </c>
    </row>
    <row r="50" spans="2:4">
      <c r="B50" t="s">
        <v>1310</v>
      </c>
      <c r="D50" t="s">
        <v>4926</v>
      </c>
    </row>
    <row r="51" spans="2:4">
      <c r="B51" t="s">
        <v>1312</v>
      </c>
      <c r="D51" t="s">
        <v>4926</v>
      </c>
    </row>
    <row r="52" spans="2:4">
      <c r="B52" t="s">
        <v>1313</v>
      </c>
      <c r="D52" t="s">
        <v>4926</v>
      </c>
    </row>
    <row r="53" spans="2:4">
      <c r="B53" t="s">
        <v>1953</v>
      </c>
      <c r="D53" t="s">
        <v>4926</v>
      </c>
    </row>
    <row r="54" spans="2:4">
      <c r="B54" t="s">
        <v>1302</v>
      </c>
      <c r="D54" t="s">
        <v>4926</v>
      </c>
    </row>
    <row r="55" spans="2:4">
      <c r="B55" s="204" t="s">
        <v>1400</v>
      </c>
      <c r="C55" s="204"/>
      <c r="D55" s="204" t="s">
        <v>4923</v>
      </c>
    </row>
    <row r="56" spans="2:4">
      <c r="B56" s="204" t="s">
        <v>1595</v>
      </c>
      <c r="C56" s="204"/>
      <c r="D56" s="204" t="s">
        <v>4924</v>
      </c>
    </row>
    <row r="57" spans="2:4">
      <c r="B57" s="75" t="s">
        <v>1934</v>
      </c>
      <c r="D57" s="75" t="s">
        <v>4927</v>
      </c>
    </row>
    <row r="58" spans="2:4">
      <c r="B58" s="204" t="s">
        <v>1936</v>
      </c>
      <c r="C58" s="204"/>
      <c r="D58" s="204" t="s">
        <v>4923</v>
      </c>
    </row>
    <row r="59" spans="2:4">
      <c r="B59" s="75" t="s">
        <v>1938</v>
      </c>
      <c r="D59" s="75" t="s">
        <v>4927</v>
      </c>
    </row>
    <row r="60" spans="2:4">
      <c r="B60" t="s">
        <v>1952</v>
      </c>
      <c r="D60" t="s">
        <v>4926</v>
      </c>
    </row>
    <row r="61" spans="2:4">
      <c r="B61" t="s">
        <v>1955</v>
      </c>
      <c r="D61" t="s">
        <v>4926</v>
      </c>
    </row>
    <row r="62" spans="2:4">
      <c r="B62" s="75" t="s">
        <v>3174</v>
      </c>
      <c r="D62" s="75" t="s">
        <v>4927</v>
      </c>
    </row>
    <row r="63" spans="2:4">
      <c r="B63" t="s">
        <v>2014</v>
      </c>
      <c r="D63" t="s">
        <v>4926</v>
      </c>
    </row>
    <row r="64" spans="2:4">
      <c r="B64" t="s">
        <v>2015</v>
      </c>
      <c r="D64" t="s">
        <v>4926</v>
      </c>
    </row>
    <row r="65" spans="2:4">
      <c r="B65" t="s">
        <v>2016</v>
      </c>
      <c r="D65" t="s">
        <v>4926</v>
      </c>
    </row>
    <row r="66" spans="2:4">
      <c r="B66" t="s">
        <v>2017</v>
      </c>
      <c r="D66" t="s">
        <v>4926</v>
      </c>
    </row>
    <row r="67" spans="2:4">
      <c r="B67" t="s">
        <v>2019</v>
      </c>
      <c r="D67" t="s">
        <v>4926</v>
      </c>
    </row>
    <row r="68" spans="2:4">
      <c r="B68" t="s">
        <v>4233</v>
      </c>
      <c r="D68" t="s">
        <v>4926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5462</v>
      </c>
      <c r="E1" s="258" t="s">
        <v>5464</v>
      </c>
      <c r="F1" s="259" t="s">
        <v>5463</v>
      </c>
      <c r="G1" s="258" t="s">
        <v>5461</v>
      </c>
      <c r="H1" s="260" t="str">
        <f ca="1">"//XEQM CODE "&amp;TEXT(NOW(),"yyyy-mm-dd")</f>
        <v>//XEQM CODE 2023-10-22</v>
      </c>
    </row>
    <row r="2" spans="1:8">
      <c r="A2" s="173"/>
      <c r="D2" t="s">
        <v>1671</v>
      </c>
      <c r="E2" t="str">
        <f>SUBSTITUTE(INDEX(SOURCE!E:E,MATCH(D2,SOURCE!P:P,0)),"""","")</f>
        <v>PRIME?</v>
      </c>
      <c r="F2" t="s">
        <v>3547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1412</v>
      </c>
      <c r="E3" t="str">
        <f>SUBSTITUTE(INDEX(SOURCE!E:E,MATCH(D3,SOURCE!P:P,0)),"""","")</f>
        <v>ENTER STD_UP_ARROW</v>
      </c>
      <c r="F3" t="s">
        <v>3548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1848</v>
      </c>
      <c r="E4" t="str">
        <f>SUBSTITUTE(INDEX(SOURCE!E:E,MATCH(D4,SOURCE!P:P,0)),"""","")</f>
        <v>x STD_RIGHT_OVER_LEFT_ARROW y</v>
      </c>
      <c r="F4" t="s">
        <v>3549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1394</v>
      </c>
      <c r="E5" t="str">
        <f>SUBSTITUTE(INDEX(SOURCE!E:E,MATCH(D5,SOURCE!P:P,0)),"""","")</f>
        <v>DROPx</v>
      </c>
      <c r="F5" t="s">
        <v>3550</v>
      </c>
      <c r="G5" t="str">
        <f t="shared" si="0"/>
        <v>DROP</v>
      </c>
      <c r="H5" s="174" t="str">
        <f t="shared" si="1"/>
        <v xml:space="preserve">              {ITM_DROP,                      "DROP"},</v>
      </c>
    </row>
    <row r="6" spans="1:8">
      <c r="A6" s="173"/>
      <c r="D6" t="s">
        <v>1367</v>
      </c>
      <c r="E6" t="str">
        <f>SUBSTITUTE(INDEX(SOURCE!E:E,MATCH(D6,SOURCE!P:P,0)),"""","")</f>
        <v>CLX</v>
      </c>
      <c r="F6" t="s">
        <v>3551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1443</v>
      </c>
      <c r="E7" t="str">
        <f>SUBSTITUTE(INDEX(SOURCE!E:E,MATCH(D7,SOURCE!P:P,0)),"""","")</f>
        <v>FILL</v>
      </c>
      <c r="F7" t="s">
        <v>3552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1768</v>
      </c>
      <c r="E8" t="str">
        <f>SUBSTITUTE(INDEX(SOURCE!E:E,MATCH(D8,SOURCE!P:P,0)),"""","")</f>
        <v>STO</v>
      </c>
      <c r="F8" t="s">
        <v>3553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1369</v>
      </c>
      <c r="E9" t="str">
        <f>SUBSTITUTE(INDEX(SOURCE!E:E,MATCH(D9,SOURCE!P:P,0)),"""","")</f>
        <v>COMB</v>
      </c>
      <c r="F9" t="s">
        <v>3554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1657</v>
      </c>
      <c r="E10" t="str">
        <f>SUBSTITUTE(INDEX(SOURCE!E:E,MATCH(D10,SOURCE!P:P,0)),"""","")</f>
        <v>PERM</v>
      </c>
      <c r="F10" t="s">
        <v>3555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1682</v>
      </c>
      <c r="E11" t="str">
        <f>SUBSTITUTE(INDEX(SOURCE!E:E,MATCH(D11,SOURCE!P:P,0)),"""","")</f>
        <v>RCL</v>
      </c>
      <c r="F11" t="s">
        <v>3556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1834</v>
      </c>
      <c r="E12" t="str">
        <f>SUBSTITUTE(INDEX(SOURCE!E:E,MATCH(D12,SOURCE!P:P,0)),"""","")</f>
        <v>x STD_SUP_2</v>
      </c>
      <c r="F12" t="s">
        <v>3558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1835</v>
      </c>
      <c r="E13" t="str">
        <f>SUBSTITUTE(INDEX(SOURCE!E:E,MATCH(D13,SOURCE!P:P,0)),"""","")</f>
        <v>x STD_SUP_3</v>
      </c>
      <c r="F13" t="s">
        <v>3559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1862</v>
      </c>
      <c r="E14" t="str">
        <f>SUBSTITUTE(INDEX(SOURCE!E:E,MATCH(D14,SOURCE!P:P,0)),"""","")</f>
        <v>y STD_SUP_x</v>
      </c>
      <c r="F14" t="s">
        <v>3560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1946</v>
      </c>
      <c r="E15" t="str">
        <f>SUBSTITUTE(INDEX(SOURCE!E:E,MATCH(D15,SOURCE!P:P,0)),"""","")</f>
        <v>STD_SQUARE_ROOT STD_x_UNDER_ROOT</v>
      </c>
      <c r="F15" t="s">
        <v>2402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1299</v>
      </c>
      <c r="E16" t="str">
        <f>SUBSTITUTE(INDEX(SOURCE!E:E,MATCH(D16,SOURCE!P:P,0)),"""","")</f>
        <v>STD_CUBE_ROOT STD_x_UNDER_ROOT</v>
      </c>
      <c r="F16" t="s">
        <v>2488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1858</v>
      </c>
      <c r="E17" t="str">
        <f>SUBSTITUTE(INDEX(SOURCE!E:E,MATCH(D17,SOURCE!P:P,0)),"""","")</f>
        <v>STD_xTH_ROOT STD_y_UNDER_ROOT</v>
      </c>
      <c r="F17" t="s">
        <v>2401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1298</v>
      </c>
      <c r="E18" t="str">
        <f>SUBSTITUTE(INDEX(SOURCE!E:E,MATCH(D18,SOURCE!P:P,0)),"""","")</f>
        <v>2 STD_SUP_x</v>
      </c>
      <c r="F18" t="s">
        <v>3561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2969</v>
      </c>
      <c r="E19" t="str">
        <f>SUBSTITUTE(INDEX(SOURCE!E:E,MATCH(D19,SOURCE!P:P,0)),"""","")</f>
        <v>STD_EulerE STD_SUP_x</v>
      </c>
      <c r="F19" s="11" t="s">
        <v>5910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1294</v>
      </c>
      <c r="E20" t="str">
        <f>SUBSTITUTE(INDEX(SOURCE!E:E,MATCH(D20,SOURCE!P:P,0)),"""","")</f>
        <v>10 STD_SUP_x</v>
      </c>
      <c r="F20" t="s">
        <v>3563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1559</v>
      </c>
      <c r="E21" t="str">
        <f>SUBSTITUTE(INDEX(SOURCE!E:E,MATCH(D21,SOURCE!P:P,0)),"""","")</f>
        <v>LB</v>
      </c>
      <c r="F21" t="s">
        <v>3564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1547</v>
      </c>
      <c r="E22" t="str">
        <f>SUBSTITUTE(INDEX(SOURCE!E:E,MATCH(D22,SOURCE!P:P,0)),"""","")</f>
        <v>LN</v>
      </c>
      <c r="F22" t="s">
        <v>3565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1558</v>
      </c>
      <c r="E23" t="str">
        <f>SUBSTITUTE(INDEX(SOURCE!E:E,MATCH(D23,SOURCE!P:P,0)),"""","")</f>
        <v>LOG</v>
      </c>
      <c r="F23" t="s">
        <v>3566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1565</v>
      </c>
      <c r="E24" t="str">
        <f>SUBSTITUTE(INDEX(SOURCE!E:E,MATCH(D24,SOURCE!P:P,0)),"""","")</f>
        <v>LOG STD_SUB_x y</v>
      </c>
      <c r="F24" t="s">
        <v>3567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1296</v>
      </c>
      <c r="E25" t="str">
        <f>SUBSTITUTE(INDEX(SOURCE!E:E,MATCH(D25,SOURCE!P:P,0)),"""","")</f>
        <v>1/x</v>
      </c>
      <c r="F25" t="s">
        <v>3568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1373</v>
      </c>
      <c r="E26" t="str">
        <f>SUBSTITUTE(INDEX(SOURCE!E:E,MATCH(D26,SOURCE!P:P,0)),"""","")</f>
        <v>COS</v>
      </c>
      <c r="F26" t="s">
        <v>3569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1374</v>
      </c>
      <c r="E27" t="str">
        <f>SUBSTITUTE(INDEX(SOURCE!E:E,MATCH(D27,SOURCE!P:P,0)),"""","")</f>
        <v>cosh</v>
      </c>
      <c r="F27" t="s">
        <v>3570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1752</v>
      </c>
      <c r="E28" t="str">
        <f>SUBSTITUTE(INDEX(SOURCE!E:E,MATCH(D28,SOURCE!P:P,0)),"""","")</f>
        <v>SIN</v>
      </c>
      <c r="F28" t="s">
        <v>3571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1754</v>
      </c>
      <c r="E29" t="str">
        <f>SUBSTITUTE(INDEX(SOURCE!E:E,MATCH(D29,SOURCE!P:P,0)),"""","")</f>
        <v>sinh</v>
      </c>
      <c r="F29" t="s">
        <v>3572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1786</v>
      </c>
      <c r="E30" t="str">
        <f>SUBSTITUTE(INDEX(SOURCE!E:E,MATCH(D30,SOURCE!P:P,0)),"""","")</f>
        <v>TAN</v>
      </c>
      <c r="F30" t="s">
        <v>3573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1787</v>
      </c>
      <c r="E31" t="str">
        <f>SUBSTITUTE(INDEX(SOURCE!E:E,MATCH(D31,SOURCE!P:P,0)),"""","")</f>
        <v>tanh</v>
      </c>
      <c r="F31" t="s">
        <v>3574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1310</v>
      </c>
      <c r="E32" t="str">
        <f>SUBSTITUTE(INDEX(SOURCE!E:E,MATCH(D32,SOURCE!P:P,0)),"""","")</f>
        <v>ARCCOS</v>
      </c>
      <c r="F32" t="s">
        <v>5810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1311</v>
      </c>
      <c r="E33" t="str">
        <f>SUBSTITUTE(INDEX(SOURCE!E:E,MATCH(D33,SOURCE!P:P,0)),"""","")</f>
        <v>arcosh</v>
      </c>
      <c r="F33" t="s">
        <v>5811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1312</v>
      </c>
      <c r="E34" t="str">
        <f>SUBSTITUTE(INDEX(SOURCE!E:E,MATCH(D34,SOURCE!P:P,0)),"""","")</f>
        <v>ARCSIN</v>
      </c>
      <c r="F34" t="s">
        <v>5812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1314</v>
      </c>
      <c r="E35" t="str">
        <f>SUBSTITUTE(INDEX(SOURCE!E:E,MATCH(D35,SOURCE!P:P,0)),"""","")</f>
        <v>arsinh</v>
      </c>
      <c r="F35" t="s">
        <v>5813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1313</v>
      </c>
      <c r="E36" t="str">
        <f>SUBSTITUTE(INDEX(SOURCE!E:E,MATCH(D36,SOURCE!P:P,0)),"""","")</f>
        <v>ARCTAN</v>
      </c>
      <c r="F36" t="s">
        <v>5814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1315</v>
      </c>
      <c r="E37" t="str">
        <f>SUBSTITUTE(INDEX(SOURCE!E:E,MATCH(D37,SOURCE!P:P,0)),"""","")</f>
        <v>artanh</v>
      </c>
      <c r="F37" t="s">
        <v>5815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1472</v>
      </c>
      <c r="E38" t="str">
        <f>SUBSTITUTE(INDEX(SOURCE!E:E,MATCH(D38,SOURCE!P:P,0)),"""","")</f>
        <v>GCD</v>
      </c>
      <c r="F38" t="s">
        <v>3580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1539</v>
      </c>
      <c r="E39" t="str">
        <f>SUBSTITUTE(INDEX(SOURCE!E:E,MATCH(D39,SOURCE!P:P,0)),"""","")</f>
        <v>LCM</v>
      </c>
      <c r="F39" t="s">
        <v>3581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1389</v>
      </c>
      <c r="E40" t="str">
        <f>SUBSTITUTE(INDEX(SOURCE!E:E,MATCH(D40,SOURCE!P:P,0)),"""","")</f>
        <v>DECR</v>
      </c>
      <c r="F40" t="s">
        <v>5816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1500</v>
      </c>
      <c r="E41" t="str">
        <f>SUBSTITUTE(INDEX(SOURCE!E:E,MATCH(D41,SOURCE!P:P,0)),"""","")</f>
        <v>INCR</v>
      </c>
      <c r="F41" t="s">
        <v>3648</v>
      </c>
      <c r="G41" t="str">
        <f t="shared" si="0"/>
        <v>INC</v>
      </c>
      <c r="H41" s="174" t="str">
        <f t="shared" si="1"/>
        <v xml:space="preserve">              {ITM_INC,                       "INC"},</v>
      </c>
    </row>
    <row r="42" spans="1:8">
      <c r="A42" s="173"/>
      <c r="D42" t="s">
        <v>1506</v>
      </c>
      <c r="E42" t="str">
        <f>SUBSTITUTE(INDEX(SOURCE!E:E,MATCH(D42,SOURCE!P:P,0)),"""","")</f>
        <v>IP</v>
      </c>
      <c r="F42" t="s">
        <v>3582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1448</v>
      </c>
      <c r="E43" t="str">
        <f>SUBSTITUTE(INDEX(SOURCE!E:E,MATCH(D43,SOURCE!P:P,0)),"""","")</f>
        <v>FP</v>
      </c>
      <c r="F43" t="s">
        <v>3583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931</v>
      </c>
      <c r="E44" t="str">
        <f>SUBSTITUTE(INDEX(SOURCE!E:E,MATCH(D44,SOURCE!P:P,0)),"""","")</f>
        <v>+</v>
      </c>
      <c r="F44" t="s">
        <v>3584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393</v>
      </c>
      <c r="E45" t="str">
        <f>SUBSTITUTE(INDEX(SOURCE!E:E,MATCH(D45,SOURCE!P:P,0)),"""","")</f>
        <v>-</v>
      </c>
      <c r="F45" t="s">
        <v>3546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391</v>
      </c>
      <c r="E46" t="str">
        <f>SUBSTITUTE(INDEX(SOURCE!E:E,MATCH(D46,SOURCE!P:P,0)),"""","")</f>
        <v>CHS</v>
      </c>
      <c r="F46" t="s">
        <v>3585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395</v>
      </c>
      <c r="E47" t="str">
        <f>SUBSTITUTE(INDEX(SOURCE!E:E,MATCH(D47,SOURCE!P:P,0)),"""","")</f>
        <v>STD_CROSS</v>
      </c>
      <c r="F47" t="s">
        <v>2405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397</v>
      </c>
      <c r="E48" t="str">
        <f>SUBSTITUTE(INDEX(SOURCE!E:E,MATCH(D48,SOURCE!P:P,0)),"""","")</f>
        <v>STD_DIVIDE</v>
      </c>
      <c r="F48" t="s">
        <v>3629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1498</v>
      </c>
      <c r="E49" t="str">
        <f>SUBSTITUTE(INDEX(SOURCE!E:E,MATCH(D49,SOURCE!P:P,0)),"""","")</f>
        <v>IDIV</v>
      </c>
      <c r="F49" t="s">
        <v>3586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1815</v>
      </c>
      <c r="E50" t="str">
        <f>SUBSTITUTE(INDEX(SOURCE!E:E,MATCH(D50,SOURCE!P:P,0)),"""","")</f>
        <v>VIEW</v>
      </c>
      <c r="F50" t="s">
        <v>4751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1586</v>
      </c>
      <c r="E51" t="str">
        <f>SUBSTITUTE(INDEX(SOURCE!E:E,MATCH(D51,SOURCE!P:P,0)),"""","")</f>
        <v>MOD</v>
      </c>
      <c r="F51" t="s">
        <v>3587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1576</v>
      </c>
      <c r="E52" t="str">
        <f>SUBSTITUTE(INDEX(SOURCE!E:E,MATCH(D52,SOURCE!P:P,0)),"""","")</f>
        <v>max</v>
      </c>
      <c r="F52" t="s">
        <v>3588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1581</v>
      </c>
      <c r="E53" t="str">
        <f>SUBSTITUTE(INDEX(SOURCE!E:E,MATCH(D53,SOURCE!P:P,0)),"""","")</f>
        <v>min</v>
      </c>
      <c r="F53" t="s">
        <v>3589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1953</v>
      </c>
      <c r="E54" t="str">
        <f>SUBSTITUTE(INDEX(SOURCE!E:E,MATCH(D54,SOURCE!P:P,0)),"""","")</f>
        <v>|x|</v>
      </c>
      <c r="F54" t="s">
        <v>5817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1634</v>
      </c>
      <c r="E55" t="str">
        <f>SUBSTITUTE(INDEX(SOURCE!E:E,MATCH(D55,SOURCE!P:P,0)),"""","")</f>
        <v>NEXTP</v>
      </c>
      <c r="F55" t="s">
        <v>3590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2970</v>
      </c>
      <c r="E56" t="str">
        <f>SUBSTITUTE(INDEX(SOURCE!E:E,MATCH(D56,SOURCE!P:P,0)),"""","")</f>
        <v>STD_pi</v>
      </c>
      <c r="F56" t="s">
        <v>3592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2432</v>
      </c>
      <c r="E57" t="str">
        <f>SUBSTITUTE(INDEX(SOURCE!E:E,MATCH(D57,SOURCE!P:P,0)),"""","")</f>
        <v>STD_RIGHT_DOUBLE_ARROW DEG</v>
      </c>
      <c r="F57" t="s">
        <v>2447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2435</v>
      </c>
      <c r="E58" t="str">
        <f>SUBSTITUTE(INDEX(SOURCE!E:E,MATCH(D58,SOURCE!P:P,0)),"""","")</f>
        <v>STD_RIGHT_DOUBLE_ARROW RAD</v>
      </c>
      <c r="F58" t="s">
        <v>2449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2436</v>
      </c>
      <c r="E59" t="str">
        <f>SUBSTITUTE(INDEX(SOURCE!E:E,MATCH(D59,SOURCE!P:P,0)),"""","")</f>
        <v>STD_RIGHT_DOUBLE_ARROW GRAD</v>
      </c>
      <c r="F59" t="s">
        <v>2448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1339</v>
      </c>
      <c r="E60" t="str">
        <f>SUBSTITUTE(INDEX(SOURCE!E:E,MATCH(D60,SOURCE!P:P,0)),"""","")</f>
        <v>c</v>
      </c>
      <c r="F60" t="s">
        <v>3597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1920</v>
      </c>
      <c r="E61" t="str">
        <f>SUBSTITUTE(INDEX(SOURCE!E:E,MATCH(D61,SOURCE!P:P,0)),"""","")</f>
        <v>STD_phi</v>
      </c>
      <c r="F61" t="s">
        <v>4753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940</v>
      </c>
      <c r="E62" t="str">
        <f>SUBSTITUTE(INDEX(SOURCE!E:E,MATCH(D62,SOURCE!P:P,0)),"""","")</f>
        <v>STD_SIGMA +</v>
      </c>
      <c r="F62" t="s">
        <v>2404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1643</v>
      </c>
      <c r="E63" t="str">
        <f>SUBSTITUTE(INDEX(SOURCE!E:E,MATCH(D63,SOURCE!P:P,0)),"""","")</f>
        <v>n STD_SIGMA</v>
      </c>
      <c r="F63" t="s">
        <v>4756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1911</v>
      </c>
      <c r="E64" t="str">
        <f>SUBSTITUTE(INDEX(SOURCE!E:E,MATCH(D64,SOURCE!P:P,0)),"""","")</f>
        <v>STD_SIGMA x</v>
      </c>
      <c r="F64" t="s">
        <v>4757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1916</v>
      </c>
      <c r="E65" t="str">
        <f>SUBSTITUTE(INDEX(SOURCE!E:E,MATCH(D65,SOURCE!P:P,0)),"""","")</f>
        <v>STD_SIGMA y</v>
      </c>
      <c r="F65" t="s">
        <v>4758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1976</v>
      </c>
      <c r="E66" t="str">
        <f>SUBSTITUTE(INDEX(SOURCE!E:E,MATCH(D66,SOURCE!P:P,0)),"""","")</f>
        <v>X</v>
      </c>
      <c r="F66" t="s">
        <v>4759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1977</v>
      </c>
      <c r="E67" t="str">
        <f>SUBSTITUTE(INDEX(SOURCE!E:E,MATCH(D67,SOURCE!P:P,0)),"""","")</f>
        <v>Y</v>
      </c>
      <c r="F67" t="s">
        <v>4760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932</v>
      </c>
      <c r="E68" t="str">
        <f>SUBSTITUTE(INDEX(SOURCE!E:E,MATCH(D68,SOURCE!P:P,0)),"""","")</f>
        <v>STD_RIGHT_ARROW</v>
      </c>
      <c r="F68" t="s">
        <v>2528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933</v>
      </c>
      <c r="E69" t="str">
        <f>SUBSTITUTE(INDEX(SOURCE!E:E,MATCH(D69,SOURCE!P:P,0)),"""","")</f>
        <v>max</v>
      </c>
      <c r="F69" t="s">
        <v>3588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934</v>
      </c>
      <c r="E70" t="str">
        <f>SUBSTITUTE(INDEX(SOURCE!E:E,MATCH(D70,SOURCE!P:P,0)),"""","")</f>
        <v>min</v>
      </c>
      <c r="F70" t="s">
        <v>3589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939</v>
      </c>
      <c r="E71" t="str">
        <f>SUBSTITUTE(INDEX(SOURCE!E:E,MATCH(D71,SOURCE!P:P,0)),"""","")</f>
        <v/>
      </c>
      <c r="F71" t="s">
        <v>4761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3631</v>
      </c>
      <c r="E72" t="str">
        <f>SUBSTITUTE(INDEX(SOURCE!E:E,MATCH(D72,SOURCE!P:P,0)),"""","")</f>
        <v>SNAP</v>
      </c>
      <c r="F72" t="s">
        <v>4762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1302</v>
      </c>
      <c r="E73" t="str">
        <f>SUBSTITUTE(INDEX(SOURCE!E:E,MATCH(D73,SOURCE!P:P,0)),"""","")</f>
        <v>ABS</v>
      </c>
      <c r="F73" t="s">
        <v>2403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1306</v>
      </c>
      <c r="E74" t="str">
        <f>SUBSTITUTE(INDEX(SOURCE!E:E,MATCH(D74,SOURCE!P:P,0)),"""","")</f>
        <v xml:space="preserve">ALL </v>
      </c>
      <c r="F74" t="s">
        <v>4763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1324</v>
      </c>
      <c r="E75" t="str">
        <f>SUBSTITUTE(INDEX(SOURCE!E:E,MATCH(D75,SOURCE!P:P,0)),"""","")</f>
        <v>BATT?</v>
      </c>
      <c r="F75" t="s">
        <v>4764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1343</v>
      </c>
      <c r="E76" t="str">
        <f>SUBSTITUTE(INDEX(SOURCE!E:E,MATCH(D76,SOURCE!P:P,0)),"""","")</f>
        <v>CASE</v>
      </c>
      <c r="F76" t="s">
        <v>4765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1366</v>
      </c>
      <c r="E77" t="str">
        <f>SUBSTITUTE(INDEX(SOURCE!E:E,MATCH(D77,SOURCE!P:P,0)),"""","")</f>
        <v>CLSTK</v>
      </c>
      <c r="F77" t="s">
        <v>4766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1368</v>
      </c>
      <c r="E78" t="str">
        <f>SUBSTITUTE(INDEX(SOURCE!E:E,MATCH(D78,SOURCE!P:P,0)),"""","")</f>
        <v>CL STD_SIGMA</v>
      </c>
      <c r="F78" t="s">
        <v>4767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1391</v>
      </c>
      <c r="E79" t="str">
        <f>SUBSTITUTE(INDEX(SOURCE!E:E,MATCH(D79,SOURCE!P:P,0)),"""","")</f>
        <v>DEG</v>
      </c>
      <c r="F79" t="s">
        <v>4768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1410</v>
      </c>
      <c r="E80" t="str">
        <f>SUBSTITUTE(INDEX(SOURCE!E:E,MATCH(D80,SOURCE!P:P,0)),"""","")</f>
        <v>ENG</v>
      </c>
      <c r="F80" t="s">
        <v>4769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1429</v>
      </c>
      <c r="E81" t="str">
        <f>SUBSTITUTE(INDEX(SOURCE!E:E,MATCH(D81,SOURCE!P:P,0)),"""","")</f>
        <v>EXPT</v>
      </c>
      <c r="F81" t="s">
        <v>4770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1442</v>
      </c>
      <c r="E82" t="str">
        <f>SUBSTITUTE(INDEX(SOURCE!E:E,MATCH(D82,SOURCE!P:P,0)),"""","")</f>
        <v>FIB</v>
      </c>
      <c r="F82" t="s">
        <v>4771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1445</v>
      </c>
      <c r="E83" t="str">
        <f>SUBSTITUTE(INDEX(SOURCE!E:E,MATCH(D83,SOURCE!P:P,0)),"""","")</f>
        <v>FIX</v>
      </c>
      <c r="F83" t="s">
        <v>4772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1473</v>
      </c>
      <c r="E84" t="str">
        <f>SUBSTITUTE(INDEX(SOURCE!E:E,MATCH(D84,SOURCE!P:P,0)),"""","")</f>
        <v>g STD_SUB_d</v>
      </c>
      <c r="F84" t="s">
        <v>4773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1474</v>
      </c>
      <c r="E85" s="284" t="str">
        <f>SUBSTITUTE(INDEX(SOURCE!E:E,MATCH(D85,SOURCE!P:P,0)),"""","")</f>
        <v>g STD_SUB_d STD_SUP_MINUS_1</v>
      </c>
      <c r="F85" s="284" t="s">
        <v>3637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1499</v>
      </c>
      <c r="E86" t="str">
        <f>SUBSTITUTE(INDEX(SOURCE!E:E,MATCH(D86,SOURCE!P:P,0)),"""","")</f>
        <v>Im</v>
      </c>
      <c r="F86" t="s">
        <v>4774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1501</v>
      </c>
      <c r="E87" t="str">
        <f>SUBSTITUTE(INDEX(SOURCE!E:E,MATCH(D87,SOURCE!P:P,0)),"""","")</f>
        <v>INDEX</v>
      </c>
      <c r="F87" t="s">
        <v>4775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1513</v>
      </c>
      <c r="E88" t="str">
        <f>SUBSTITUTE(INDEX(SOURCE!E:E,MATCH(D88,SOURCE!P:P,0)),"""","")</f>
        <v>I+</v>
      </c>
      <c r="F88" t="s">
        <v>4776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1514</v>
      </c>
      <c r="E89" t="str">
        <f>SUBSTITUTE(INDEX(SOURCE!E:E,MATCH(D89,SOURCE!P:P,0)),"""","")</f>
        <v>I-</v>
      </c>
      <c r="F89" t="s">
        <v>4777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1517</v>
      </c>
      <c r="E90" t="str">
        <f>SUBSTITUTE(INDEX(SOURCE!E:E,MATCH(D90,SOURCE!P:P,0)),"""","")</f>
        <v>J+</v>
      </c>
      <c r="F90" t="s">
        <v>4778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1518</v>
      </c>
      <c r="E91" t="str">
        <f>SUBSTITUTE(INDEX(SOURCE!E:E,MATCH(D91,SOURCE!P:P,0)),"""","")</f>
        <v>J-</v>
      </c>
      <c r="F91" t="s">
        <v>4779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1753</v>
      </c>
      <c r="E92" t="str">
        <f>SUBSTITUTE(INDEX(SOURCE!E:E,MATCH(D92,SOURCE!P:P,0)),"""","")</f>
        <v>sinc</v>
      </c>
      <c r="F92" t="s">
        <v>3598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1595</v>
      </c>
      <c r="E93" t="str">
        <f>SUBSTITUTE(INDEX(SOURCE!E:E,MATCH(D93,SOURCE!P:P,0)),"""","")</f>
        <v>MUL STD_pi</v>
      </c>
      <c r="F93" t="s">
        <v>4783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1780</v>
      </c>
      <c r="E94" t="str">
        <f>SUBSTITUTE(INDEX(SOURCE!E:E,MATCH(D94,SOURCE!P:P,0)),"""","")</f>
        <v>x STD_SUB_S STD_SUB_U STD_SUB_M</v>
      </c>
      <c r="F94" t="s">
        <v>4750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2533</v>
      </c>
      <c r="E95" t="str">
        <f>SUBSTITUTE(INDEX(SOURCE!E:E,MATCH(D95,SOURCE!P:P,0)),"""","")</f>
        <v>sinc STD_pi</v>
      </c>
      <c r="F95" t="s">
        <v>4784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1661</v>
      </c>
      <c r="E96" t="str">
        <f>SUBSTITUTE(INDEX(SOURCE!E:E,MATCH(D96,SOURCE!P:P,0)),"""","")</f>
        <v>SCATR</v>
      </c>
      <c r="F96" t="s">
        <v>4785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1679</v>
      </c>
      <c r="E97" t="str">
        <f>SUBSTITUTE(INDEX(SOURCE!E:E,MATCH(D97,SOURCE!P:P,0)),"""","")</f>
        <v>RAD</v>
      </c>
      <c r="F97" t="s">
        <v>4786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1680</v>
      </c>
      <c r="E98" t="str">
        <f>SUBSTITUTE(INDEX(SOURCE!E:E,MATCH(D98,SOURCE!P:P,0)),"""","")</f>
        <v>RAN#</v>
      </c>
      <c r="F98" t="s">
        <v>4787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1684</v>
      </c>
      <c r="E99" t="str">
        <f>SUBSTITUTE(INDEX(SOURCE!E:E,MATCH(D99,SOURCE!P:P,0)),"""","")</f>
        <v>RCLEL</v>
      </c>
      <c r="F99" t="s">
        <v>4788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1694</v>
      </c>
      <c r="E100" t="str">
        <f>SUBSTITUTE(INDEX(SOURCE!E:E,MATCH(D100,SOURCE!P:P,0)),"""","")</f>
        <v>Re</v>
      </c>
      <c r="F100" t="s">
        <v>3599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1700</v>
      </c>
      <c r="E101" t="str">
        <f>SUBSTITUTE(INDEX(SOURCE!E:E,MATCH(D101,SOURCE!P:P,0)),"""","")</f>
        <v>Re STD_RIGHT_OVER_LEFT_ARROW Im</v>
      </c>
      <c r="F101" t="s">
        <v>3600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1430</v>
      </c>
      <c r="E102" s="284" t="str">
        <f>SUBSTITUTE(INDEX(SOURCE!E:E,MATCH(D102,SOURCE!P:P,0)),"""","")</f>
        <v>STD_EulerE STD_SUP_x -1</v>
      </c>
      <c r="F102" s="284" t="s">
        <v>5912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1732</v>
      </c>
      <c r="E103" t="str">
        <f>SUBSTITUTE(INDEX(SOURCE!E:E,MATCH(D103,SOURCE!P:P,0)),"""","")</f>
        <v>SCI</v>
      </c>
      <c r="F103" t="s">
        <v>4789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1770</v>
      </c>
      <c r="E104" t="str">
        <f>SUBSTITUTE(INDEX(SOURCE!E:E,MATCH(D104,SOURCE!P:P,0)),"""","")</f>
        <v>STOEL</v>
      </c>
      <c r="F104" t="s">
        <v>4792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1771</v>
      </c>
      <c r="E105" t="str">
        <f>SUBSTITUTE(INDEX(SOURCE!E:E,MATCH(D105,SOURCE!P:P,0)),"""","")</f>
        <v>STOIJ</v>
      </c>
      <c r="F105" t="s">
        <v>4793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1548</v>
      </c>
      <c r="E106" t="str">
        <f>SUBSTITUTE(INDEX(SOURCE!E:E,MATCH(D106,SOURCE!P:P,0)),"""","")</f>
        <v>LN(1+x)</v>
      </c>
      <c r="F106" t="s">
        <v>3602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1790</v>
      </c>
      <c r="E107" t="str">
        <f>SUBSTITUTE(INDEX(SOURCE!E:E,MATCH(D107,SOURCE!P:P,0)),"""","")</f>
        <v>TICKS</v>
      </c>
      <c r="F107" t="s">
        <v>4794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1929</v>
      </c>
      <c r="E108" s="284" t="str">
        <f>SUBSTITUTE(INDEX(SOURCE!E:E,MATCH(D108,SOURCE!P:P,0)),"""","")</f>
        <v>(-1) STD_SUP_x</v>
      </c>
      <c r="F108" s="284" t="s">
        <v>4798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1938</v>
      </c>
      <c r="E109" t="str">
        <f>SUBSTITUTE(INDEX(SOURCE!E:E,MATCH(D109,SOURCE!P:P,0)),"""","")</f>
        <v>STD_RIGHT_ARROW REAL</v>
      </c>
      <c r="F109" t="s">
        <v>4799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3172</v>
      </c>
      <c r="E110" t="str">
        <f>SUBSTITUTE(INDEX(SOURCE!E:E,MATCH(D110,SOURCE!P:P,0)),"""","")</f>
        <v>EXIT</v>
      </c>
      <c r="F110" t="s">
        <v>4800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942</v>
      </c>
      <c r="E111" t="str">
        <f>SUBSTITUTE(INDEX(SOURCE!E:E,MATCH(D111,SOURCE!P:P,0)),"""","")</f>
        <v>STD_alpha</v>
      </c>
      <c r="F111" t="s">
        <v>2476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3174</v>
      </c>
      <c r="E112" t="str">
        <f>SUBSTITUTE(INDEX(SOURCE!E:E,MATCH(D112,SOURCE!P:P,0)),"""","")</f>
        <v>.d</v>
      </c>
      <c r="F112" t="s">
        <v>3630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3810</v>
      </c>
      <c r="E113" t="str">
        <f>SUBSTITUTE(INDEX(SOURCE!E:E,MATCH(D113,SOURCE!P:P,0)),"""","")</f>
        <v>MIN</v>
      </c>
      <c r="F113" t="s">
        <v>5818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2062</v>
      </c>
      <c r="E114" t="str">
        <f>SUBSTITUTE(INDEX(SOURCE!E:E,MATCH(D114,SOURCE!P:P,0)),"""","")</f>
        <v>COMPLEX</v>
      </c>
      <c r="F114" t="s">
        <v>4801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2181</v>
      </c>
      <c r="E115" t="str">
        <f>SUBSTITUTE(INDEX(SOURCE!E:E,MATCH(D115,SOURCE!P:P,0)),"""","")</f>
        <v>STD_RIGHT_ARROW POLAR</v>
      </c>
      <c r="F115" t="s">
        <v>4802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2182</v>
      </c>
      <c r="E116" t="str">
        <f>SUBSTITUTE(INDEX(SOURCE!E:E,MATCH(D116,SOURCE!P:P,0)),"""","")</f>
        <v>STD_RIGHT_ARROW RECT</v>
      </c>
      <c r="F116" t="s">
        <v>4803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2406</v>
      </c>
      <c r="E117" t="str">
        <f>SUBSTITUTE(INDEX(SOURCE!E:E,MATCH(D117,SOURCE!P:P,0)),"""","")</f>
        <v>eRPN</v>
      </c>
      <c r="F117" t="s">
        <v>4804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2407</v>
      </c>
      <c r="E118" t="str">
        <f>SUBSTITUTE(INDEX(SOURCE!E:E,MATCH(D118,SOURCE!P:P,0)),"""","")</f>
        <v>RPN</v>
      </c>
      <c r="F118" t="s">
        <v>4805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2027</v>
      </c>
      <c r="E119" t="str">
        <f>SUBSTITUTE(INDEX(SOURCE!E:E,MATCH(D119,SOURCE!P:P,0)),"""","")</f>
        <v>SIG</v>
      </c>
      <c r="F119" t="s">
        <v>4806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2398</v>
      </c>
      <c r="E120" t="str">
        <f>SUBSTITUTE(INDEX(SOURCE!E:E,MATCH(D120,SOURCE!P:P,0)),"""","")</f>
        <v>ROUND</v>
      </c>
      <c r="F120" t="s">
        <v>3603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2397</v>
      </c>
      <c r="E121" t="str">
        <f>SUBSTITUTE(INDEX(SOURCE!E:E,MATCH(D121,SOURCE!P:P,0)),"""","")</f>
        <v>ROUNDI</v>
      </c>
      <c r="F121" t="s">
        <v>3604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3532</v>
      </c>
      <c r="E122" t="str">
        <f>SUBSTITUTE(INDEX(SOURCE!E:E,MATCH(D122,SOURCE!P:P,0)),"""","")</f>
        <v/>
      </c>
      <c r="F122" t="s">
        <v>3533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3535</v>
      </c>
      <c r="E123" t="str">
        <f>SUBSTITUTE(INDEX(SOURCE!E:E,MATCH(D123,SOURCE!P:P,0)),"""","")</f>
        <v/>
      </c>
      <c r="F123" t="s">
        <v>3536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2139</v>
      </c>
      <c r="E124" t="str">
        <f>SUBSTITUTE(INDEX(SOURCE!E:E,MATCH(D124,SOURCE!P:P,0)),"""","")</f>
        <v>LISTXY</v>
      </c>
      <c r="F124" t="s">
        <v>4808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4141</v>
      </c>
      <c r="E125" t="str">
        <f>SUBSTITUTE(INDEX(SOURCE!E:E,MATCH(D125,SOURCE!P:P,0)),"""","")</f>
        <v>zyx STD_RIGHT_ARROW M</v>
      </c>
      <c r="F125" t="s">
        <v>4809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1668</v>
      </c>
      <c r="E126" t="str">
        <f>SUBSTITUTE(INDEX(SOURCE!E:E,MATCH(D126,SOURCE!P:P,0)),"""","")</f>
        <v>POLAR</v>
      </c>
      <c r="F126" t="s">
        <v>4810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1697</v>
      </c>
      <c r="E127" t="str">
        <f>SUBSTITUTE(INDEX(SOURCE!E:E,MATCH(D127,SOURCE!P:P,0)),"""","")</f>
        <v>RECT</v>
      </c>
      <c r="F127" t="s">
        <v>4811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2546</v>
      </c>
      <c r="E128" t="str">
        <f>SUBSTITUTE(INDEX(SOURCE!E:E,MATCH(D128,SOURCE!P:P,0)),"""","")</f>
        <v>STD_SIGMA STD_y_BAR STD_DELTA x</v>
      </c>
      <c r="F128" t="s">
        <v>3642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2547</v>
      </c>
      <c r="E129" t="str">
        <f>SUBSTITUTE(INDEX(SOURCE!E:E,MATCH(D129,SOURCE!P:P,0)),"""","")</f>
        <v>STD_DELTA y/ STD_DELTA x</v>
      </c>
      <c r="F129" t="s">
        <v>3643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3175</v>
      </c>
      <c r="E130" t="str">
        <f>SUBSTITUTE(INDEX(SOURCE!E:E,MATCH(D130,SOURCE!P:P,0)),"""","")</f>
        <v>RMS</v>
      </c>
      <c r="F130" t="s">
        <v>3644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2555</v>
      </c>
      <c r="E131" t="str">
        <f>SUBSTITUTE(INDEX(SOURCE!E:E,MATCH(D131,SOURCE!P:P,0)),"""","")</f>
        <v>STD_INTEGRAL AREA</v>
      </c>
      <c r="F131" t="s">
        <v>3645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3641</v>
      </c>
      <c r="E132" t="str">
        <f>SUBSTITUTE(INDEX(SOURCE!E:E,MATCH(D132,SOURCE!P:P,0)),"""","")</f>
        <v>CLGRF</v>
      </c>
      <c r="F132" t="s">
        <v>4812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4403</v>
      </c>
      <c r="E133" t="str">
        <f>SUBSTITUTE(INDEX(SOURCE!E:E,MATCH(D133,SOURCE!P:P,0)),"""","")</f>
        <v>PLSTAT</v>
      </c>
      <c r="F133" t="s">
        <v>4813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4143</v>
      </c>
      <c r="E134" t="str">
        <f>SUBSTITUTE(INDEX(SOURCE!E:E,MATCH(D134,SOURCE!P:P,0)),"""","")</f>
        <v>M STD_RIGHT_ARROW zyx</v>
      </c>
      <c r="F134" t="s">
        <v>4814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4004</v>
      </c>
      <c r="E135" t="str">
        <f>SUBSTITUTE(INDEX(SOURCE!E:E,MATCH(D135,SOURCE!P:P,0)),"""","")</f>
        <v>PLTRST</v>
      </c>
      <c r="F135" t="s">
        <v>4815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1351</v>
      </c>
      <c r="E136" t="str">
        <f>SUBSTITUTE(INDEX(SOURCE!E:E,MATCH(D136,SOURCE!P:P,0)),"""","")</f>
        <v>ceil</v>
      </c>
      <c r="F136" t="s">
        <v>3578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1447</v>
      </c>
      <c r="E137" t="str">
        <f>SUBSTITUTE(INDEX(SOURCE!E:E,MATCH(D137,SOURCE!P:P,0)),"""","")</f>
        <v>floor</v>
      </c>
      <c r="F137" t="s">
        <v>3579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1843</v>
      </c>
      <c r="E138" t="str">
        <f>SUBSTITUTE(INDEX(SOURCE!E:E,MATCH(D138,SOURCE!P:P,0)),"""","")</f>
        <v>x!</v>
      </c>
      <c r="F138" t="s">
        <v>3591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1708</v>
      </c>
      <c r="E139" t="str">
        <f>SUBSTITUTE(INDEX(SOURCE!E:E,MATCH(D139,SOURCE!P:P,0)),"""","")</f>
        <v>RMD</v>
      </c>
      <c r="F139" t="s">
        <v>4752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1734</v>
      </c>
      <c r="E140" t="str">
        <f>SUBSTITUTE(INDEX(SOURCE!E:E,MATCH(D140,SOURCE!P:P,0)),"""","")</f>
        <v>SDL</v>
      </c>
      <c r="F140" t="s">
        <v>4754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1735</v>
      </c>
      <c r="E141" t="str">
        <f>SUBSTITUTE(INDEX(SOURCE!E:E,MATCH(D141,SOURCE!P:P,0)),"""","")</f>
        <v>SDR</v>
      </c>
      <c r="F141" t="s">
        <v>4755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3692</v>
      </c>
      <c r="E142" t="str">
        <f>SUBSTITUTE(INDEX(SOURCE!E:E,MATCH(D142,SOURCE!P:P,0)),"""","")</f>
        <v xml:space="preserve">L STD_SUB_m </v>
      </c>
      <c r="F142" t="s">
        <v>4780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1549</v>
      </c>
      <c r="E143" t="str">
        <f>SUBSTITUTE(INDEX(SOURCE!E:E,MATCH(D143,SOURCE!P:P,0)),"""","")</f>
        <v>LN STD_beta</v>
      </c>
      <c r="F143" t="s">
        <v>4781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1550</v>
      </c>
      <c r="E144" t="str">
        <f>SUBSTITUTE(INDEX(SOURCE!E:E,MATCH(D144,SOURCE!P:P,0)),"""","")</f>
        <v>LN STD_GAMMA</v>
      </c>
      <c r="F144" t="s">
        <v>4782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1737</v>
      </c>
      <c r="E145" t="str">
        <f>SUBSTITUTE(INDEX(SOURCE!E:E,MATCH(D145,SOURCE!P:P,0)),"""","")</f>
        <v>SEED</v>
      </c>
      <c r="F145" t="s">
        <v>4790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1750</v>
      </c>
      <c r="E146" t="str">
        <f>SUBSTITUTE(INDEX(SOURCE!E:E,MATCH(D146,SOURCE!P:P,0)),"""","")</f>
        <v>sign</v>
      </c>
      <c r="F146" t="s">
        <v>4791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2013</v>
      </c>
      <c r="E147" t="str">
        <f>SUBSTITUTE(INDEX(SOURCE!E:E,MATCH(D147,SOURCE!P:P,0)),"""","")</f>
        <v>IDIVR</v>
      </c>
      <c r="F147" t="s">
        <v>4795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1885</v>
      </c>
      <c r="E148" t="str">
        <f>SUBSTITUTE(INDEX(SOURCE!E:E,MATCH(D148,SOURCE!P:P,0)),"""","")</f>
        <v>STD_GAMMA (x)</v>
      </c>
      <c r="F148" t="s">
        <v>3638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1886</v>
      </c>
      <c r="E149" t="str">
        <f>SUBSTITUTE(INDEX(SOURCE!E:E,MATCH(D149,SOURCE!P:P,0)),"""","")</f>
        <v>STD_DELTA %</v>
      </c>
      <c r="F149" t="s">
        <v>4796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1922</v>
      </c>
      <c r="E150" t="str">
        <f>SUBSTITUTE(INDEX(SOURCE!E:E,MATCH(D150,SOURCE!P:P,0)),"""","")</f>
        <v>RANI#</v>
      </c>
      <c r="F150" t="s">
        <v>4797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3162</v>
      </c>
      <c r="E151" t="str">
        <f>SUBSTITUTE(INDEX(SOURCE!E:E,MATCH(D151,SOURCE!P:P,0)),"""","")</f>
        <v>STD_sigma</v>
      </c>
      <c r="F151" t="s">
        <v>4818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4048</v>
      </c>
      <c r="E152" t="str">
        <f>SUBSTITUTE(INDEX(SOURCE!E:E,MATCH(D152,SOURCE!P:P,0)),"""","")</f>
        <v>sn(u,m)</v>
      </c>
      <c r="F152" s="236" t="s">
        <v>5913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4049</v>
      </c>
      <c r="E153" t="str">
        <f>SUBSTITUTE(INDEX(SOURCE!E:E,MATCH(D153,SOURCE!P:P,0)),"""","")</f>
        <v>cn(u,m)</v>
      </c>
      <c r="F153" s="236" t="s">
        <v>5914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4050</v>
      </c>
      <c r="E154" t="str">
        <f>SUBSTITUTE(INDEX(SOURCE!E:E,MATCH(D154,SOURCE!P:P,0)),"""","")</f>
        <v>dn(u,m)</v>
      </c>
      <c r="F154" s="236" t="s">
        <v>5915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1954</v>
      </c>
      <c r="E155" t="str">
        <f>SUBSTITUTE(INDEX(SOURCE!E:E,MATCH(D155,SOURCE!P:P,0)),"""","")</f>
        <v>STD_PARALLEL</v>
      </c>
      <c r="F155" t="s">
        <v>4819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1965</v>
      </c>
      <c r="E156" t="str">
        <f>SUBSTITUTE(INDEX(SOURCE!E:E,MATCH(D156,SOURCE!P:P,0)),"""","")</f>
        <v>STD_PRINTER STK</v>
      </c>
      <c r="F156" t="s">
        <v>5819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2038</v>
      </c>
      <c r="E157" t="str">
        <f>SUBSTITUTE(INDEX(SOURCE!E:E,MATCH(D157,SOURCE!P:P,0)),"""","")</f>
        <v>UNIT</v>
      </c>
      <c r="F157" t="s">
        <v>4807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1610</v>
      </c>
      <c r="E158" t="str">
        <f>SUBSTITUTE(INDEX(SOURCE!E:E,MATCH(D158,SOURCE!P:P,0)),"""","")</f>
        <v>M.NEW</v>
      </c>
      <c r="F158" t="s">
        <v>4851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5132</v>
      </c>
      <c r="C159" s="173" t="s">
        <v>5456</v>
      </c>
      <c r="D159" s="284" t="s">
        <v>931</v>
      </c>
      <c r="E159" s="284" t="str">
        <f>SUBSTITUTE(INDEX(SOURCE!E:E,MATCH(D159,SOURCE!P:P,0)),"""","")</f>
        <v>+</v>
      </c>
      <c r="F159" s="284" t="s">
        <v>4820</v>
      </c>
      <c r="G159" s="284" t="str">
        <f t="shared" si="5"/>
        <v>PLUS</v>
      </c>
      <c r="H159" s="174"/>
    </row>
    <row r="160" spans="1:8">
      <c r="A160" s="173"/>
      <c r="B160" s="219" t="s">
        <v>5132</v>
      </c>
      <c r="C160" s="173" t="s">
        <v>5456</v>
      </c>
      <c r="D160" s="284" t="s">
        <v>393</v>
      </c>
      <c r="E160" s="284" t="str">
        <f>SUBSTITUTE(INDEX(SOURCE!E:E,MATCH(D160,SOURCE!P:P,0)),"""","")</f>
        <v>-</v>
      </c>
      <c r="F160" s="284" t="s">
        <v>3589</v>
      </c>
      <c r="G160" s="284" t="str">
        <f t="shared" si="5"/>
        <v>MIN</v>
      </c>
      <c r="H160" s="174"/>
    </row>
    <row r="161" spans="1:8">
      <c r="A161" s="173"/>
      <c r="B161" s="219" t="s">
        <v>5132</v>
      </c>
      <c r="C161" s="173" t="s">
        <v>5456</v>
      </c>
      <c r="D161" s="284" t="s">
        <v>395</v>
      </c>
      <c r="E161" s="284" t="str">
        <f>SUBSTITUTE(INDEX(SOURCE!E:E,MATCH(D161,SOURCE!P:P,0)),"""","")</f>
        <v>STD_CROSS</v>
      </c>
      <c r="F161" s="284" t="s">
        <v>4821</v>
      </c>
      <c r="G161" s="284" t="str">
        <f t="shared" si="5"/>
        <v>MULT</v>
      </c>
      <c r="H161" s="174"/>
    </row>
    <row r="162" spans="1:8">
      <c r="A162" s="173"/>
      <c r="B162" s="219" t="s">
        <v>5132</v>
      </c>
      <c r="C162" s="173" t="s">
        <v>5456</v>
      </c>
      <c r="D162" s="284" t="s">
        <v>397</v>
      </c>
      <c r="E162" s="284" t="str">
        <f>SUBSTITUTE(INDEX(SOURCE!E:E,MATCH(D162,SOURCE!P:P,0)),"""","")</f>
        <v>STD_DIVIDE</v>
      </c>
      <c r="F162" s="284" t="s">
        <v>4822</v>
      </c>
      <c r="G162" s="284" t="str">
        <f t="shared" si="5"/>
        <v>DIV</v>
      </c>
      <c r="H162" s="174"/>
    </row>
    <row r="163" spans="1:8">
      <c r="A163" s="173"/>
      <c r="B163" s="219" t="s">
        <v>5132</v>
      </c>
      <c r="C163" s="173" t="s">
        <v>5456</v>
      </c>
      <c r="D163" s="219" t="s">
        <v>1470</v>
      </c>
      <c r="E163" t="e">
        <f>SUBSTITUTE(INDEX(SOURCE!E:E,MATCH(D163,SOURCE!P:P,0)),"""","")</f>
        <v>#N/A</v>
      </c>
      <c r="F163" s="219" t="s">
        <v>5090</v>
      </c>
      <c r="G163" t="e">
        <f t="shared" si="5"/>
        <v>#N/A</v>
      </c>
      <c r="H163" s="174"/>
    </row>
    <row r="164" spans="1:8">
      <c r="A164" s="173"/>
      <c r="B164" s="219" t="s">
        <v>5132</v>
      </c>
      <c r="C164" s="173" t="s">
        <v>5456</v>
      </c>
      <c r="D164" s="219" t="s">
        <v>1691</v>
      </c>
      <c r="E164" t="e">
        <f>SUBSTITUTE(INDEX(SOURCE!E:E,MATCH(D164,SOURCE!P:P,0)),"""","")</f>
        <v>#N/A</v>
      </c>
      <c r="F164" s="219" t="s">
        <v>5091</v>
      </c>
      <c r="G164" t="e">
        <f t="shared" si="5"/>
        <v>#N/A</v>
      </c>
      <c r="H164" s="174"/>
    </row>
    <row r="165" spans="1:8">
      <c r="A165" s="173"/>
      <c r="B165" s="219" t="s">
        <v>5132</v>
      </c>
      <c r="C165" s="173" t="s">
        <v>5456</v>
      </c>
      <c r="D165" s="219" t="s">
        <v>1692</v>
      </c>
      <c r="E165" t="e">
        <f>SUBSTITUTE(INDEX(SOURCE!E:E,MATCH(D165,SOURCE!P:P,0)),"""","")</f>
        <v>#N/A</v>
      </c>
      <c r="F165" s="219" t="s">
        <v>5092</v>
      </c>
      <c r="G165" t="e">
        <f t="shared" si="5"/>
        <v>#N/A</v>
      </c>
      <c r="H165" s="174"/>
    </row>
    <row r="166" spans="1:8">
      <c r="A166" s="173"/>
      <c r="D166" s="173" t="s">
        <v>2294</v>
      </c>
      <c r="E166" t="str">
        <f>SUBSTITUTE(INDEX(SOURCE!E:E,MATCH(D166,SOURCE!P:P,0)),"""","")</f>
        <v>MULT STD_CROSS</v>
      </c>
      <c r="F166" s="173" t="s">
        <v>5930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2297</v>
      </c>
      <c r="E167" t="str">
        <f>SUBSTITUTE(INDEX(SOURCE!E:E,MATCH(D167,SOURCE!P:P,0)),"""","")</f>
        <v>MULT STD_DOT</v>
      </c>
      <c r="F167" s="173" t="s">
        <v>5093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1402</v>
      </c>
      <c r="E168" t="str">
        <f>SUBSTITUTE(INDEX(SOURCE!E:E,MATCH(D168,SOURCE!P:P,0)),"""","")</f>
        <v>DMY</v>
      </c>
      <c r="F168" s="173" t="s">
        <v>5094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1864</v>
      </c>
      <c r="E169" t="str">
        <f>SUBSTITUTE(INDEX(SOURCE!E:E,MATCH(D169,SOURCE!P:P,0)),"""","")</f>
        <v>YMD</v>
      </c>
      <c r="F169" s="173" t="s">
        <v>5095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1603</v>
      </c>
      <c r="E170" t="str">
        <f>SUBSTITUTE(INDEX(SOURCE!E:E,MATCH(D170,SOURCE!P:P,0)),"""","")</f>
        <v>MDY</v>
      </c>
      <c r="F170" s="173" t="s">
        <v>5096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5132</v>
      </c>
      <c r="C171" s="173" t="s">
        <v>5456</v>
      </c>
      <c r="D171" s="219" t="s">
        <v>2040</v>
      </c>
      <c r="E171" t="str">
        <f>SUBSTITUTE(INDEX(SOURCE!E:E,MATCH(D171,SOURCE!P:P,0)),"""","")</f>
        <v>CPXRES</v>
      </c>
      <c r="F171" s="219" t="s">
        <v>5097</v>
      </c>
      <c r="G171" t="str">
        <f t="shared" si="5"/>
        <v>@</v>
      </c>
      <c r="H171" s="174"/>
    </row>
    <row r="172" spans="1:8">
      <c r="A172" s="173"/>
      <c r="B172" s="219" t="s">
        <v>5132</v>
      </c>
      <c r="C172" s="173" t="s">
        <v>5456</v>
      </c>
      <c r="D172" s="219" t="s">
        <v>2325</v>
      </c>
      <c r="E172" t="str">
        <f>SUBSTITUTE(INDEX(SOURCE!E:E,MATCH(D172,SOURCE!P:P,0)),"""","")</f>
        <v>SPCRES</v>
      </c>
      <c r="F172" s="219" t="s">
        <v>5098</v>
      </c>
      <c r="G172" t="str">
        <f t="shared" si="5"/>
        <v>@</v>
      </c>
      <c r="H172" s="174"/>
    </row>
    <row r="173" spans="1:8">
      <c r="A173" s="173"/>
      <c r="D173" s="173" t="s">
        <v>2300</v>
      </c>
      <c r="E173" t="str">
        <f>SUBSTITUTE(INDEX(SOURCE!E:E,MATCH(D173,SOURCE!P:P,0)),"""","")</f>
        <v>SSIZE4</v>
      </c>
      <c r="F173" s="173" t="s">
        <v>5099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2302</v>
      </c>
      <c r="E174" t="str">
        <f>SUBSTITUTE(INDEX(SOURCE!E:E,MATCH(D174,SOURCE!P:P,0)),"""","")</f>
        <v>SSIZE8</v>
      </c>
      <c r="F174" s="173" t="s">
        <v>5100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2291</v>
      </c>
      <c r="E175" t="str">
        <f>SUBSTITUTE(INDEX(SOURCE!E:E,MATCH(D175,SOURCE!P:P,0)),"""","")</f>
        <v>CPX STD_op_i</v>
      </c>
      <c r="F175" s="173" t="s">
        <v>5101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2292</v>
      </c>
      <c r="E176" t="str">
        <f>SUBSTITUTE(INDEX(SOURCE!E:E,MATCH(D176,SOURCE!P:P,0)),"""","")</f>
        <v>CPX STD_op_j</v>
      </c>
      <c r="F176" s="173" t="s">
        <v>5102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1358</v>
      </c>
      <c r="E177" t="str">
        <f>SUBSTITUTE(INDEX(SOURCE!E:E,MATCH(D177,SOURCE!P:P,0)),"""","")</f>
        <v>CLK12</v>
      </c>
      <c r="F177" s="173" t="s">
        <v>5103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1359</v>
      </c>
      <c r="E178" t="str">
        <f>SUBSTITUTE(INDEX(SOURCE!E:E,MATCH(D178,SOURCE!P:P,0)),"""","")</f>
        <v>CLK24</v>
      </c>
      <c r="F178" s="173" t="s">
        <v>5104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2319</v>
      </c>
      <c r="E179" t="str">
        <f>SUBSTITUTE(INDEX(SOURCE!E:E,MATCH(D179,SOURCE!P:P,0)),"""","")</f>
        <v>SCIOVR</v>
      </c>
      <c r="F179" s="173" t="s">
        <v>5105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2320</v>
      </c>
      <c r="E180" t="str">
        <f>SUBSTITUTE(INDEX(SOURCE!E:E,MATCH(D180,SOURCE!P:P,0)),"""","")</f>
        <v>ENGOVR</v>
      </c>
      <c r="F180" s="173" t="s">
        <v>5106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4700</v>
      </c>
      <c r="E181" t="str">
        <f>SUBSTITUTE(INDEX(SOURCE!E:E,MATCH(D181,SOURCE!P:P,0)),"""","")</f>
        <v>F.1234</v>
      </c>
      <c r="F181" s="173" t="s">
        <v>5107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4701</v>
      </c>
      <c r="E182" t="str">
        <f>SUBSTITUTE(INDEX(SOURCE!E:E,MATCH(D182,SOURCE!P:P,0)),"""","")</f>
        <v>M.1234</v>
      </c>
      <c r="F182" s="173" t="s">
        <v>5108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4702</v>
      </c>
      <c r="E183" t="str">
        <f>SUBSTITUTE(INDEX(SOURCE!E:E,MATCH(D183,SOURCE!P:P,0)),"""","")</f>
        <v>F.14</v>
      </c>
      <c r="F183" s="173" t="s">
        <v>5109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4703</v>
      </c>
      <c r="E184" t="str">
        <f>SUBSTITUTE(INDEX(SOURCE!E:E,MATCH(D184,SOURCE!P:P,0)),"""","")</f>
        <v>M.14</v>
      </c>
      <c r="F184" s="173" t="s">
        <v>5110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4704</v>
      </c>
      <c r="E185" t="str">
        <f>SUBSTITUTE(INDEX(SOURCE!E:E,MATCH(D185,SOURCE!P:P,0)),"""","")</f>
        <v>F.124</v>
      </c>
      <c r="F185" s="173" t="s">
        <v>5111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6017</v>
      </c>
      <c r="E186" t="str">
        <f>SUBSTITUTE(INDEX(SOURCE!E:E,MATCH(D186,SOURCE!P:P,0)),"""","")</f>
        <v>M.124</v>
      </c>
      <c r="F186" s="173" t="s">
        <v>6018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1352</v>
      </c>
      <c r="E187" t="str">
        <f>SUBSTITUTE(INDEX(SOURCE!E:E,MATCH(D187,SOURCE!P:P,0)),"""","")</f>
        <v>CF</v>
      </c>
      <c r="F187" s="173" t="s">
        <v>5112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1748</v>
      </c>
      <c r="E188" t="str">
        <f>SUBSTITUTE(INDEX(SOURCE!E:E,MATCH(D188,SOURCE!P:P,0)),"""","")</f>
        <v>SF</v>
      </c>
      <c r="F188" s="173" t="s">
        <v>5113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6100</v>
      </c>
      <c r="E189" t="str">
        <f>SUBSTITUTE(INDEX(SOURCE!E:E,MATCH(D189,SOURCE!P:P,0)),"""","")</f>
        <v>MyM</v>
      </c>
      <c r="F189" s="173" t="s">
        <v>5820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2072</v>
      </c>
      <c r="E190" t="str">
        <f>SUBSTITUTE(INDEX(SOURCE!E:E,MATCH(D190,SOURCE!P:P,0)),"""","")</f>
        <v>g.2Tp</v>
      </c>
      <c r="F190" s="173" t="s">
        <v>5114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2024</v>
      </c>
      <c r="E191" t="str">
        <f>SUBSTITUTE(INDEX(SOURCE!E:E,MATCH(D191,SOURCE!P:P,0)),"""","")</f>
        <v>HOME.3</v>
      </c>
      <c r="F191" s="173" t="s">
        <v>5115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2025</v>
      </c>
      <c r="E192" t="str">
        <f>SUBSTITUTE(INDEX(SOURCE!E:E,MATCH(D192,SOURCE!P:P,0)),"""","")</f>
        <v>SH.4s</v>
      </c>
      <c r="F192" s="173" t="s">
        <v>5821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4153</v>
      </c>
      <c r="E193" t="e">
        <f>SUBSTITUTE(INDEX(SOURCE!E:E,MATCH(D193,SOURCE!P:P,0)),"""","")</f>
        <v>#N/A</v>
      </c>
      <c r="F193" s="173" t="s">
        <v>5116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2045</v>
      </c>
      <c r="E194" t="str">
        <f>SUBSTITUTE(INDEX(SOURCE!E:E,MATCH(D194,SOURCE!P:P,0)),"""","")</f>
        <v>HOME</v>
      </c>
      <c r="F194" s="173" t="s">
        <v>5822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2340</v>
      </c>
      <c r="E195" t="str">
        <f>SUBSTITUTE(INDEX(SOURCE!E:E,MATCH(D195,SOURCE!P:P,0)),"""","")</f>
        <v>LRG_LI</v>
      </c>
      <c r="F195" s="173" t="s">
        <v>5117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5122</v>
      </c>
      <c r="E196" t="str">
        <f>SUBSTITUTE(INDEX(SOURCE!E:E,MATCH(D196,SOURCE!P:P,0)),"""","")</f>
        <v>CPXRES1</v>
      </c>
      <c r="F196" s="173" t="s">
        <v>5118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5123</v>
      </c>
      <c r="E197" t="str">
        <f>SUBSTITUTE(INDEX(SOURCE!E:E,MATCH(D197,SOURCE!P:P,0)),"""","")</f>
        <v>SPCRES1</v>
      </c>
      <c r="F197" s="173" t="s">
        <v>5119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5124</v>
      </c>
      <c r="E198" t="str">
        <f>SUBSTITUTE(INDEX(SOURCE!E:E,MATCH(D198,SOURCE!P:P,0)),"""","")</f>
        <v>CPXRES0</v>
      </c>
      <c r="F198" s="173" t="s">
        <v>5120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5125</v>
      </c>
      <c r="E199" t="str">
        <f>SUBSTITUTE(INDEX(SOURCE!E:E,MATCH(D199,SOURCE!P:P,0)),"""","")</f>
        <v>SPCRES0</v>
      </c>
      <c r="F199" s="173" t="s">
        <v>5121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5268</v>
      </c>
      <c r="D200" s="121" t="s">
        <v>5264</v>
      </c>
      <c r="E200" t="str">
        <f>SUBSTITUTE(INDEX(SOURCE!E:E,MATCH(D200,SOURCE!P:P,0)),"""","")</f>
        <v>fg.OFF</v>
      </c>
      <c r="F200" s="117" t="s">
        <v>5269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5268</v>
      </c>
      <c r="D201" s="121" t="s">
        <v>5265</v>
      </c>
      <c r="E201" t="str">
        <f>SUBSTITUTE(INDEX(SOURCE!E:E,MATCH(D201,SOURCE!P:P,0)),"""","")</f>
        <v>fg.LIM</v>
      </c>
      <c r="F201" s="117" t="s">
        <v>5270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5268</v>
      </c>
      <c r="D202" s="121" t="s">
        <v>5266</v>
      </c>
      <c r="E202" t="str">
        <f>SUBSTITUTE(INDEX(SOURCE!E:E,MATCH(D202,SOURCE!P:P,0)),"""","")</f>
        <v>fg.FUL</v>
      </c>
      <c r="F202" s="117" t="s">
        <v>5271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5342</v>
      </c>
      <c r="D203" s="11" t="s">
        <v>5284</v>
      </c>
      <c r="E203" t="str">
        <f>SUBSTITUTE(INDEX(SOURCE!E:E,MATCH(D203,SOURCE!P:P,0)),"""","")</f>
        <v>IPER.</v>
      </c>
      <c r="F203" s="11" t="s">
        <v>5823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5342</v>
      </c>
      <c r="D204" s="11" t="s">
        <v>5285</v>
      </c>
      <c r="E204" t="str">
        <f>SUBSTITUTE(INDEX(SOURCE!E:E,MATCH(D204,SOURCE!P:P,0)),"""","")</f>
        <v>ICOM,</v>
      </c>
      <c r="F204" s="11" t="s">
        <v>5824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5342</v>
      </c>
      <c r="D205" s="11" t="s">
        <v>5286</v>
      </c>
      <c r="E205" t="str">
        <f>SUBSTITUTE(INDEX(SOURCE!E:E,MATCH(D205,SOURCE!P:P,0)),"""","")</f>
        <v>IWTICK STD_SPACE_4_PER_EM '</v>
      </c>
      <c r="F205" s="11" t="s">
        <v>5825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5342</v>
      </c>
      <c r="D206" s="284" t="s">
        <v>5287</v>
      </c>
      <c r="E206" s="284" t="str">
        <f>SUBSTITUTE(INDEX(SOURCE!E:E,MATCH(D206,SOURCE!P:P,0)),"""","")</f>
        <v>ISPC STD_OPEN_BOX</v>
      </c>
      <c r="F206" s="284" t="s">
        <v>5931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5342</v>
      </c>
      <c r="D207" s="11" t="s">
        <v>5323</v>
      </c>
      <c r="E207" t="str">
        <f>SUBSTITUTE(INDEX(SOURCE!E:E,MATCH(D207,SOURCE!P:P,0)),"""","")</f>
        <v>IWSPC STD_INV_BRIDGE STD_INV_BRIDGE</v>
      </c>
      <c r="F207" s="11" t="s">
        <v>5826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5342</v>
      </c>
      <c r="D208" s="11" t="s">
        <v>5325</v>
      </c>
      <c r="E208" t="str">
        <f>SUBSTITUTE(INDEX(SOURCE!E:E,MATCH(D208,SOURCE!P:P,0)),"""","")</f>
        <v>IDOT STD_DOT</v>
      </c>
      <c r="F208" s="11" t="s">
        <v>5827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5342</v>
      </c>
      <c r="D209" s="11" t="s">
        <v>5288</v>
      </c>
      <c r="E209" t="str">
        <f>SUBSTITUTE(INDEX(SOURCE!E:E,MATCH(D209,SOURCE!P:P,0)),"""","")</f>
        <v>IUNDR STD_UNDERSCORE</v>
      </c>
      <c r="F209" s="11" t="s">
        <v>5828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5342</v>
      </c>
      <c r="D210" s="11" t="s">
        <v>5289</v>
      </c>
      <c r="E210" t="str">
        <f>SUBSTITUTE(INDEX(SOURCE!E:E,MATCH(D210,SOURCE!P:P,0)),"""","")</f>
        <v>INONE</v>
      </c>
      <c r="F210" s="11" t="s">
        <v>5829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5342</v>
      </c>
      <c r="D211" s="11" t="s">
        <v>5328</v>
      </c>
      <c r="E211" t="str">
        <f>SUBSTITUTE(INDEX(SOURCE!E:E,MATCH(D211,SOURCE!P:P,0)),"""","")</f>
        <v>INSPC STD_INV_BRIDGE</v>
      </c>
      <c r="F211" s="11" t="s">
        <v>5830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5342</v>
      </c>
      <c r="D212" s="11" t="s">
        <v>5290</v>
      </c>
      <c r="E212" t="str">
        <f>SUBSTITUTE(INDEX(SOURCE!E:E,MATCH(D212,SOURCE!P:P,0)),"""","")</f>
        <v>FPER.</v>
      </c>
      <c r="F212" s="11" t="s">
        <v>5831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5342</v>
      </c>
      <c r="D213" s="11" t="s">
        <v>5291</v>
      </c>
      <c r="E213" t="str">
        <f>SUBSTITUTE(INDEX(SOURCE!E:E,MATCH(D213,SOURCE!P:P,0)),"""","")</f>
        <v>FCOM,</v>
      </c>
      <c r="F213" s="11" t="s">
        <v>5832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5342</v>
      </c>
      <c r="D214" s="11" t="s">
        <v>5292</v>
      </c>
      <c r="E214" t="str">
        <f>SUBSTITUTE(INDEX(SOURCE!E:E,MATCH(D214,SOURCE!P:P,0)),"""","")</f>
        <v>FWTICK STD_SPACE_4_PER_EM '</v>
      </c>
      <c r="F214" s="11" t="s">
        <v>5833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5342</v>
      </c>
      <c r="D215" s="11" t="s">
        <v>5293</v>
      </c>
      <c r="E215" t="str">
        <f>SUBSTITUTE(INDEX(SOURCE!E:E,MATCH(D215,SOURCE!P:P,0)),"""","")</f>
        <v>FSPC STD_OPEN_BOX</v>
      </c>
      <c r="F215" s="11" t="s">
        <v>5834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5342</v>
      </c>
      <c r="D216" s="11" t="s">
        <v>5324</v>
      </c>
      <c r="E216" t="str">
        <f>SUBSTITUTE(INDEX(SOURCE!E:E,MATCH(D216,SOURCE!P:P,0)),"""","")</f>
        <v>FWSPC STD_INV_BRIDGE STD_INV_BRIDGE</v>
      </c>
      <c r="F216" s="11" t="s">
        <v>5835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5342</v>
      </c>
      <c r="D217" s="11" t="s">
        <v>5326</v>
      </c>
      <c r="E217" t="str">
        <f>SUBSTITUTE(INDEX(SOURCE!E:E,MATCH(D217,SOURCE!P:P,0)),"""","")</f>
        <v>FDOT STD_DOT</v>
      </c>
      <c r="F217" s="11" t="s">
        <v>5836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5342</v>
      </c>
      <c r="D218" s="11" t="s">
        <v>5294</v>
      </c>
      <c r="E218" t="str">
        <f>SUBSTITUTE(INDEX(SOURCE!E:E,MATCH(D218,SOURCE!P:P,0)),"""","")</f>
        <v>FUNDR STD_UNDERSCORE</v>
      </c>
      <c r="F218" s="11" t="s">
        <v>5837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5342</v>
      </c>
      <c r="D219" s="11" t="s">
        <v>5295</v>
      </c>
      <c r="E219" t="str">
        <f>SUBSTITUTE(INDEX(SOURCE!E:E,MATCH(D219,SOURCE!P:P,0)),"""","")</f>
        <v>FNONE</v>
      </c>
      <c r="F219" s="11" t="s">
        <v>5838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5342</v>
      </c>
      <c r="D220" s="11" t="s">
        <v>5329</v>
      </c>
      <c r="E220" t="str">
        <f>SUBSTITUTE(INDEX(SOURCE!E:E,MATCH(D220,SOURCE!P:P,0)),"""","")</f>
        <v>FNSPC STD_INV_BRIDGE</v>
      </c>
      <c r="F220" s="11" t="s">
        <v>5839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5342</v>
      </c>
      <c r="D221" s="11" t="s">
        <v>5278</v>
      </c>
      <c r="E221" t="str">
        <f>SUBSTITUTE(INDEX(SOURCE!E:E,MATCH(D221,SOURCE!P:P,0)),"""","")</f>
        <v>JG.1582</v>
      </c>
      <c r="F221" s="11" t="s">
        <v>5331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5342</v>
      </c>
      <c r="D222" s="11" t="s">
        <v>5276</v>
      </c>
      <c r="E222" t="str">
        <f>SUBSTITUTE(INDEX(SOURCE!E:E,MATCH(D222,SOURCE!P:P,0)),"""","")</f>
        <v>JG.1752</v>
      </c>
      <c r="F222" s="11" t="s">
        <v>5332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5342</v>
      </c>
      <c r="D223" s="11" t="s">
        <v>5279</v>
      </c>
      <c r="E223" t="str">
        <f>SUBSTITUTE(INDEX(SOURCE!E:E,MATCH(D223,SOURCE!P:P,0)),"""","")</f>
        <v>JG.1873</v>
      </c>
      <c r="F223" s="11" t="s">
        <v>5333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5342</v>
      </c>
      <c r="D224" s="11" t="s">
        <v>5277</v>
      </c>
      <c r="E224" t="str">
        <f>SUBSTITUTE(INDEX(SOURCE!E:E,MATCH(D224,SOURCE!P:P,0)),"""","")</f>
        <v>JG.1949</v>
      </c>
      <c r="F224" s="11" t="s">
        <v>5334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5342</v>
      </c>
      <c r="C225" s="219" t="s">
        <v>5456</v>
      </c>
      <c r="D225" s="220" t="s">
        <v>5296</v>
      </c>
      <c r="E225" t="str">
        <f>SUBSTITUTE(INDEX(SOURCE!E:E,MATCH(D225,SOURCE!P:P,0)),"""","")</f>
        <v>IPART</v>
      </c>
      <c r="F225" s="220" t="s">
        <v>5335</v>
      </c>
      <c r="G225" t="str">
        <f t="shared" si="9"/>
        <v>IPSEP</v>
      </c>
      <c r="H225" s="174"/>
    </row>
    <row r="226" spans="1:8">
      <c r="A226" s="173"/>
      <c r="B226" s="219" t="s">
        <v>5342</v>
      </c>
      <c r="C226" s="219" t="s">
        <v>5456</v>
      </c>
      <c r="D226" s="220" t="s">
        <v>5297</v>
      </c>
      <c r="E226" t="str">
        <f>SUBSTITUTE(INDEX(SOURCE!E:E,MATCH(D226,SOURCE!P:P,0)),"""","")</f>
        <v>FPART</v>
      </c>
      <c r="F226" s="220" t="s">
        <v>5336</v>
      </c>
      <c r="G226" t="str">
        <f t="shared" si="9"/>
        <v>FPSEP</v>
      </c>
      <c r="H226" s="174"/>
    </row>
    <row r="227" spans="1:8">
      <c r="A227" s="173"/>
      <c r="B227" s="53" t="s">
        <v>5342</v>
      </c>
      <c r="D227" s="11" t="s">
        <v>5298</v>
      </c>
      <c r="E227" t="str">
        <f>SUBSTITUTE(INDEX(SOURCE!E:E,MATCH(D227,SOURCE!P:P,0)),"""","")</f>
        <v>set&gt;TXT</v>
      </c>
      <c r="F227" s="11" t="s">
        <v>5337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5342</v>
      </c>
      <c r="D228" s="11" t="s">
        <v>5302</v>
      </c>
      <c r="E228" t="str">
        <f>SUBSTITUTE(INDEX(SOURCE!E:E,MATCH(D228,SOURCE!P:P,0)),"""","")</f>
        <v>IPGRP</v>
      </c>
      <c r="F228" s="11" t="s">
        <v>5338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5342</v>
      </c>
      <c r="D229" s="11" t="s">
        <v>5318</v>
      </c>
      <c r="E229" t="str">
        <f>SUBSTITUTE(INDEX(SOURCE!E:E,MATCH(D229,SOURCE!P:P,0)),"""","")</f>
        <v>IPGRP1x</v>
      </c>
      <c r="F229" s="11" t="s">
        <v>5341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5342</v>
      </c>
      <c r="D230" s="11" t="s">
        <v>5303</v>
      </c>
      <c r="E230" t="str">
        <f>SUBSTITUTE(INDEX(SOURCE!E:E,MATCH(D230,SOURCE!P:P,0)),"""","")</f>
        <v>IPGRP1</v>
      </c>
      <c r="F230" s="11" t="s">
        <v>5339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5342</v>
      </c>
      <c r="D231" s="11" t="s">
        <v>5304</v>
      </c>
      <c r="E231" t="str">
        <f>SUBSTITUTE(INDEX(SOURCE!E:E,MATCH(D231,SOURCE!P:P,0)),"""","")</f>
        <v>FPGRP</v>
      </c>
      <c r="F231" s="11" t="s">
        <v>5340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5342</v>
      </c>
      <c r="C232" s="219" t="s">
        <v>5456</v>
      </c>
      <c r="D232" s="220" t="s">
        <v>5305</v>
      </c>
      <c r="E232" t="str">
        <f>SUBSTITUTE(INDEX(SOURCE!E:E,MATCH(D232,SOURCE!P:P,0)),"""","")</f>
        <v>IPART</v>
      </c>
      <c r="F232" s="220" t="s">
        <v>5335</v>
      </c>
      <c r="G232" t="str">
        <f t="shared" si="9"/>
        <v>IPSEP</v>
      </c>
      <c r="H232" s="174"/>
    </row>
    <row r="233" spans="1:8">
      <c r="A233" s="173"/>
      <c r="B233" s="219" t="s">
        <v>5342</v>
      </c>
      <c r="C233" s="219" t="s">
        <v>5456</v>
      </c>
      <c r="D233" s="220" t="s">
        <v>5306</v>
      </c>
      <c r="E233" t="str">
        <f>SUBSTITUTE(INDEX(SOURCE!E:E,MATCH(D233,SOURCE!P:P,0)),"""","")</f>
        <v>FPART</v>
      </c>
      <c r="F233" s="220" t="s">
        <v>5336</v>
      </c>
      <c r="G233" t="str">
        <f t="shared" si="9"/>
        <v>FPSEP</v>
      </c>
      <c r="H233" s="174"/>
    </row>
    <row r="234" spans="1:8">
      <c r="A234" s="173"/>
      <c r="B234" s="232" t="s">
        <v>5455</v>
      </c>
      <c r="D234" s="233" t="s">
        <v>1326</v>
      </c>
      <c r="E234" t="str">
        <f>SUBSTITUTE(INDEX(SOURCE!E:E,MATCH(D234,SOURCE!P:P,0)),"""","")</f>
        <v>BEEP</v>
      </c>
      <c r="F234" s="233" t="s">
        <v>5453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5455</v>
      </c>
      <c r="D235" s="233" t="s">
        <v>1794</v>
      </c>
      <c r="E235" t="str">
        <f>SUBSTITUTE(INDEX(SOURCE!E:E,MATCH(D235,SOURCE!P:P,0)),"""","")</f>
        <v>TONE</v>
      </c>
      <c r="F235" s="233" t="s">
        <v>5454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5465</v>
      </c>
      <c r="D236" t="s">
        <v>4641</v>
      </c>
      <c r="E236" t="str">
        <f>SUBSTITUTE(INDEX(SOURCE!E:E,MATCH(D236,SOURCE!P:P,0)),"""","")</f>
        <v>STD_SQUARE_ROOT (1+x STD_SUP_2 )</v>
      </c>
      <c r="F236" t="s">
        <v>5466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5799</v>
      </c>
      <c r="D237" s="195" t="s">
        <v>5797</v>
      </c>
      <c r="E237" t="str">
        <f>SUBSTITUTE(INDEX(SOURCE!E:E,MATCH(D237,SOURCE!P:P,0)),"""","")</f>
        <v>PRON</v>
      </c>
      <c r="F237" s="173" t="s">
        <v>5804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5799</v>
      </c>
      <c r="D238" s="195" t="s">
        <v>5798</v>
      </c>
      <c r="E238" t="str">
        <f>SUBSTITUTE(INDEX(SOURCE!E:E,MATCH(D238,SOURCE!P:P,0)),"""","")</f>
        <v>PROFF</v>
      </c>
      <c r="F238" s="173" t="s">
        <v>5805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5840</v>
      </c>
      <c r="D239" s="195" t="s">
        <v>3813</v>
      </c>
      <c r="E239" t="str">
        <f>SUBSTITUTE(INDEX(SOURCE!E:E,MATCH(D239,SOURCE!P:P,0)),"""","")</f>
        <v>HOUR</v>
      </c>
      <c r="F239" s="173" t="s">
        <v>5841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5840</v>
      </c>
      <c r="D240" s="195" t="s">
        <v>3811</v>
      </c>
      <c r="E240" t="str">
        <f>SUBSTITUTE(INDEX(SOURCE!E:E,MATCH(D240,SOURCE!P:P,0)),"""","")</f>
        <v>SEC</v>
      </c>
      <c r="F240" s="173" t="s">
        <v>5842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5909</v>
      </c>
      <c r="D241" s="195" t="s">
        <v>2051</v>
      </c>
      <c r="E241" t="str">
        <f>SUBSTITUTE(INDEX(SOURCE!E:E,MATCH(D241,SOURCE!P:P,0)),"""","")</f>
        <v>STD_EulerE STD_SUP_i STD_SUP_x</v>
      </c>
      <c r="F241" s="282" t="s">
        <v>5911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3627</v>
      </c>
    </row>
    <row r="3" spans="1:12">
      <c r="E3" t="s">
        <v>3544</v>
      </c>
      <c r="F3" t="s">
        <v>3545</v>
      </c>
    </row>
    <row r="4" spans="1:12">
      <c r="A4" t="s">
        <v>3547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3548</v>
      </c>
      <c r="B5" t="s">
        <v>3625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3549</v>
      </c>
      <c r="B6" t="s">
        <v>3626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3550</v>
      </c>
      <c r="B7" t="s">
        <v>3623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3551</v>
      </c>
      <c r="B8" t="s">
        <v>3605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3552</v>
      </c>
      <c r="B9" t="s">
        <v>3606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3553</v>
      </c>
      <c r="B10" t="s">
        <v>3624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3554</v>
      </c>
      <c r="B11" t="s">
        <v>3607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3555</v>
      </c>
      <c r="B12" t="s">
        <v>3608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3556</v>
      </c>
      <c r="B13" t="s">
        <v>3609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3557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3558</v>
      </c>
      <c r="B15" t="s">
        <v>3610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3559</v>
      </c>
      <c r="B16" t="s">
        <v>3611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3560</v>
      </c>
      <c r="B17" t="s">
        <v>3612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2402</v>
      </c>
      <c r="B18" t="s">
        <v>3613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2488</v>
      </c>
      <c r="B19" t="s">
        <v>3614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2401</v>
      </c>
      <c r="B20" t="s">
        <v>3615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3561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3562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3563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3564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3565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3566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3567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3568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3569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3570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3571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3572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3573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3574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3575</v>
      </c>
      <c r="B35" t="s">
        <v>3628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2527</v>
      </c>
      <c r="B36" t="s">
        <v>3628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3576</v>
      </c>
      <c r="B37" t="s">
        <v>3628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2525</v>
      </c>
      <c r="B38" t="s">
        <v>3628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3577</v>
      </c>
      <c r="B39" t="s">
        <v>3628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2526</v>
      </c>
      <c r="B40" t="s">
        <v>3628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3578</v>
      </c>
      <c r="B41" t="s">
        <v>3616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3579</v>
      </c>
      <c r="B42" t="s">
        <v>3617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3580</v>
      </c>
      <c r="B43" t="s">
        <v>3650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3581</v>
      </c>
      <c r="B44" t="s">
        <v>3618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3582</v>
      </c>
      <c r="B45" t="s">
        <v>3619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3583</v>
      </c>
      <c r="B46" t="s">
        <v>3620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3584</v>
      </c>
      <c r="B47" t="s">
        <v>3621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3546</v>
      </c>
      <c r="B48" t="s">
        <v>3622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3585</v>
      </c>
      <c r="B49" t="s">
        <v>3628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3586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3587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3588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3589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2403</v>
      </c>
      <c r="B54" t="s">
        <v>3628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3590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3591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3592</v>
      </c>
      <c r="B57" t="s">
        <v>3628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3593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3594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3595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3596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3597</v>
      </c>
      <c r="B62" t="s">
        <v>3597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3598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3599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3600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3601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3602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3603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3604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3648</v>
      </c>
      <c r="B70" t="s">
        <v>3646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3649</v>
      </c>
      <c r="B71" t="s">
        <v>3647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2405</v>
      </c>
      <c r="B72" t="s">
        <v>3628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3629</v>
      </c>
      <c r="B73" t="s">
        <v>3628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669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2023-10-22</v>
      </c>
    </row>
    <row r="2" spans="2:14">
      <c r="B2" t="str">
        <f t="shared" si="0"/>
        <v>0021</v>
      </c>
      <c r="C2"/>
      <c r="D2" s="1">
        <v>21</v>
      </c>
      <c r="E2" t="s">
        <v>670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671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672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673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674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675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676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677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678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5598</v>
      </c>
      <c r="E11" t="s">
        <v>679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5597</v>
      </c>
      <c r="E12" t="s">
        <v>680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5596</v>
      </c>
      <c r="E13" t="s">
        <v>681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5595</v>
      </c>
      <c r="E14" t="s">
        <v>682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5593</v>
      </c>
      <c r="E15" t="s">
        <v>683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5591</v>
      </c>
      <c r="E16" t="s">
        <v>684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5767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5766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5765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5764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5763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5762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5761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5760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5759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5758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5648</v>
      </c>
      <c r="E27" t="s">
        <v>685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5757</v>
      </c>
      <c r="E28" t="s">
        <v>686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5756</v>
      </c>
      <c r="E29" t="s">
        <v>687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5674</v>
      </c>
      <c r="E30" t="s">
        <v>688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5672</v>
      </c>
      <c r="E31" t="s">
        <v>689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5755</v>
      </c>
      <c r="E32" t="s">
        <v>690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691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5754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5753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5752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5751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5750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5749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5748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5747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5746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5745</v>
      </c>
      <c r="E43" t="s">
        <v>5744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5743</v>
      </c>
      <c r="E44" t="s">
        <v>5742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5670</v>
      </c>
      <c r="E45" t="s">
        <v>5741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5669</v>
      </c>
      <c r="E46" t="s">
        <v>5740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5668</v>
      </c>
      <c r="E47" t="s">
        <v>5739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5667</v>
      </c>
      <c r="E48" t="s">
        <v>5738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5737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5736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5735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5734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5733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5732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5731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5730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5729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5728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5662</v>
      </c>
      <c r="E59" t="s">
        <v>5727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5661</v>
      </c>
      <c r="E60" t="s">
        <v>692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5726</v>
      </c>
      <c r="E61" t="s">
        <v>693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5725</v>
      </c>
      <c r="E62" t="s">
        <v>694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5660</v>
      </c>
      <c r="E63" t="s">
        <v>695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5659</v>
      </c>
      <c r="E64" t="s">
        <v>696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5724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5723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5722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5721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5720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5719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5718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5717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5716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5575</v>
      </c>
      <c r="E74" t="s">
        <v>5715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5573</v>
      </c>
      <c r="E75" t="s">
        <v>5714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5571</v>
      </c>
      <c r="E76" t="s">
        <v>5713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5569</v>
      </c>
      <c r="E77" t="s">
        <v>5712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5567</v>
      </c>
      <c r="E78" t="s">
        <v>5711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5565</v>
      </c>
      <c r="E79" t="s">
        <v>5710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5709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5708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5707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5706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5705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5704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5703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5702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5701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5700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5657</v>
      </c>
      <c r="E90" t="s">
        <v>5699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5643</v>
      </c>
      <c r="E91" t="s">
        <v>697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5656</v>
      </c>
      <c r="E92" t="s">
        <v>698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5562</v>
      </c>
      <c r="E93" t="s">
        <v>699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5642</v>
      </c>
      <c r="E94" t="s">
        <v>700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5474</v>
      </c>
      <c r="E95" t="s">
        <v>701</v>
      </c>
      <c r="F95" s="277" t="str">
        <f t="shared" ref="F95:F126" si="5">_xlfn.UNICHAR(HEX2DEC(D95))</f>
        <v>¡</v>
      </c>
      <c r="G95" t="s">
        <v>5468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5546</v>
      </c>
      <c r="E96" t="s">
        <v>702</v>
      </c>
      <c r="F96" s="277" t="str">
        <f t="shared" si="5"/>
        <v>¢</v>
      </c>
      <c r="G96" t="s">
        <v>5468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5545</v>
      </c>
      <c r="E97" t="s">
        <v>703</v>
      </c>
      <c r="F97" s="277" t="str">
        <f t="shared" si="5"/>
        <v>£</v>
      </c>
      <c r="G97" t="s">
        <v>5468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5544</v>
      </c>
      <c r="E98" t="s">
        <v>704</v>
      </c>
      <c r="F98" s="277" t="str">
        <f t="shared" si="5"/>
        <v>¥</v>
      </c>
      <c r="G98" t="s">
        <v>5468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5475</v>
      </c>
      <c r="E99" t="s">
        <v>705</v>
      </c>
      <c r="F99" s="277" t="str">
        <f t="shared" si="5"/>
        <v>§</v>
      </c>
      <c r="G99" t="s">
        <v>5468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5542</v>
      </c>
      <c r="E100" t="s">
        <v>706</v>
      </c>
      <c r="F100" s="277" t="str">
        <f t="shared" si="5"/>
        <v>©</v>
      </c>
      <c r="G100" t="s">
        <v>5468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5540</v>
      </c>
      <c r="E101" t="s">
        <v>707</v>
      </c>
      <c r="F101" s="277" t="str">
        <f t="shared" si="5"/>
        <v>«</v>
      </c>
      <c r="G101" t="s">
        <v>5468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5539</v>
      </c>
      <c r="E102" t="s">
        <v>708</v>
      </c>
      <c r="F102" s="277" t="str">
        <f t="shared" si="5"/>
        <v>¬</v>
      </c>
      <c r="G102" s="267" t="s">
        <v>5611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5535</v>
      </c>
      <c r="E103" t="s">
        <v>709</v>
      </c>
      <c r="F103" s="277" t="str">
        <f t="shared" si="5"/>
        <v>°</v>
      </c>
      <c r="G103" s="267" t="s">
        <v>5698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5534</v>
      </c>
      <c r="E104" t="s">
        <v>710</v>
      </c>
      <c r="F104" s="277" t="str">
        <f t="shared" si="5"/>
        <v>±</v>
      </c>
      <c r="G104" s="275" t="s">
        <v>5697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5530</v>
      </c>
      <c r="E105" t="s">
        <v>711</v>
      </c>
      <c r="F105" s="277" t="str">
        <f t="shared" si="5"/>
        <v>µ</v>
      </c>
      <c r="G105" t="s">
        <v>5468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5528</v>
      </c>
      <c r="E106" t="s">
        <v>712</v>
      </c>
      <c r="F106" s="277" t="str">
        <f t="shared" si="5"/>
        <v>·</v>
      </c>
      <c r="G106" s="270" t="s">
        <v>5651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5524</v>
      </c>
      <c r="E107" t="s">
        <v>713</v>
      </c>
      <c r="F107" s="277" t="str">
        <f t="shared" si="5"/>
        <v>»</v>
      </c>
      <c r="G107" t="s">
        <v>5468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5523</v>
      </c>
      <c r="E108" t="s">
        <v>714</v>
      </c>
      <c r="F108" s="277" t="str">
        <f t="shared" si="5"/>
        <v>¼</v>
      </c>
      <c r="G108" t="s">
        <v>5468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5522</v>
      </c>
      <c r="E109" t="s">
        <v>5</v>
      </c>
      <c r="F109" s="277" t="str">
        <f t="shared" si="5"/>
        <v>½</v>
      </c>
      <c r="G109" t="s">
        <v>5468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5520</v>
      </c>
      <c r="E110" t="s">
        <v>715</v>
      </c>
      <c r="F110" s="277" t="str">
        <f t="shared" si="5"/>
        <v>¿</v>
      </c>
      <c r="G110" t="s">
        <v>5468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5519</v>
      </c>
      <c r="E111" t="s">
        <v>534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5518</v>
      </c>
      <c r="E112" t="s">
        <v>532</v>
      </c>
      <c r="F112" s="277" t="str">
        <f t="shared" si="5"/>
        <v>Á</v>
      </c>
      <c r="G112" t="s">
        <v>5468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5517</v>
      </c>
      <c r="E113" t="s">
        <v>537</v>
      </c>
      <c r="F113" s="277" t="str">
        <f t="shared" si="5"/>
        <v>Â</v>
      </c>
      <c r="G113" t="s">
        <v>5468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5516</v>
      </c>
      <c r="E114" t="s">
        <v>536</v>
      </c>
      <c r="F114" s="277" t="str">
        <f t="shared" si="5"/>
        <v>Ã</v>
      </c>
      <c r="G114" t="s">
        <v>5468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5515</v>
      </c>
      <c r="E115" t="s">
        <v>535</v>
      </c>
      <c r="F115" s="277" t="str">
        <f t="shared" si="5"/>
        <v>Ä</v>
      </c>
      <c r="G115" t="s">
        <v>5468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5514</v>
      </c>
      <c r="E116" t="s">
        <v>538</v>
      </c>
      <c r="F116" s="277" t="str">
        <f t="shared" si="5"/>
        <v>Å</v>
      </c>
      <c r="G116" t="s">
        <v>5468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5513</v>
      </c>
      <c r="E117" t="s">
        <v>539</v>
      </c>
      <c r="F117" s="277" t="str">
        <f t="shared" si="5"/>
        <v>Æ</v>
      </c>
      <c r="G117" t="s">
        <v>5468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5512</v>
      </c>
      <c r="E118" t="s">
        <v>543</v>
      </c>
      <c r="F118" s="277" t="str">
        <f t="shared" si="5"/>
        <v>Ç</v>
      </c>
      <c r="G118" t="s">
        <v>5468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5511</v>
      </c>
      <c r="E119" t="s">
        <v>549</v>
      </c>
      <c r="F119" s="277" t="str">
        <f t="shared" si="5"/>
        <v>È</v>
      </c>
      <c r="G119" t="s">
        <v>5468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5510</v>
      </c>
      <c r="E120" t="s">
        <v>547</v>
      </c>
      <c r="F120" s="277" t="str">
        <f t="shared" si="5"/>
        <v>É</v>
      </c>
      <c r="G120" t="s">
        <v>5468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5509</v>
      </c>
      <c r="E121" t="s">
        <v>551</v>
      </c>
      <c r="F121" s="277" t="str">
        <f t="shared" si="5"/>
        <v>Ê</v>
      </c>
      <c r="G121" t="s">
        <v>5468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5508</v>
      </c>
      <c r="E122" t="s">
        <v>550</v>
      </c>
      <c r="F122" s="277" t="str">
        <f t="shared" si="5"/>
        <v>Ë</v>
      </c>
      <c r="G122" t="s">
        <v>5468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5507</v>
      </c>
      <c r="E123" t="s">
        <v>557</v>
      </c>
      <c r="F123" s="277" t="str">
        <f t="shared" si="5"/>
        <v>Ì</v>
      </c>
      <c r="G123" t="s">
        <v>5468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5506</v>
      </c>
      <c r="E124" t="s">
        <v>555</v>
      </c>
      <c r="F124" s="277" t="str">
        <f t="shared" si="5"/>
        <v>Í</v>
      </c>
      <c r="G124" t="s">
        <v>5468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5505</v>
      </c>
      <c r="E125" t="s">
        <v>559</v>
      </c>
      <c r="F125" s="277" t="str">
        <f t="shared" si="5"/>
        <v>Î</v>
      </c>
      <c r="G125" t="s">
        <v>5468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5504</v>
      </c>
      <c r="E126" t="s">
        <v>558</v>
      </c>
      <c r="F126" s="277" t="str">
        <f t="shared" si="5"/>
        <v>Ï</v>
      </c>
      <c r="G126" t="s">
        <v>5468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5503</v>
      </c>
      <c r="E127" t="s">
        <v>716</v>
      </c>
      <c r="F127" s="277" t="str">
        <f t="shared" ref="F127:F158" si="9">_xlfn.UNICHAR(HEX2DEC(D127))</f>
        <v>Ð</v>
      </c>
      <c r="G127" t="s">
        <v>5468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5502</v>
      </c>
      <c r="E128" t="s">
        <v>567</v>
      </c>
      <c r="F128" s="277" t="str">
        <f t="shared" si="9"/>
        <v>Ñ</v>
      </c>
      <c r="G128" t="s">
        <v>5468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5501</v>
      </c>
      <c r="E129" t="s">
        <v>571</v>
      </c>
      <c r="F129" s="277" t="str">
        <f t="shared" si="9"/>
        <v>Ò</v>
      </c>
      <c r="G129" t="s">
        <v>5468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5500</v>
      </c>
      <c r="E130" t="s">
        <v>569</v>
      </c>
      <c r="F130" s="277" t="str">
        <f t="shared" si="9"/>
        <v>Ó</v>
      </c>
      <c r="G130" t="s">
        <v>5468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5499</v>
      </c>
      <c r="E131" t="s">
        <v>574</v>
      </c>
      <c r="F131" s="277" t="str">
        <f t="shared" si="9"/>
        <v>Ô</v>
      </c>
      <c r="G131" t="s">
        <v>5468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5498</v>
      </c>
      <c r="E132" t="s">
        <v>573</v>
      </c>
      <c r="F132" s="277" t="str">
        <f t="shared" si="9"/>
        <v>Õ</v>
      </c>
      <c r="G132" t="s">
        <v>5468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5497</v>
      </c>
      <c r="E133" t="s">
        <v>572</v>
      </c>
      <c r="F133" s="277" t="str">
        <f t="shared" si="9"/>
        <v>Ö</v>
      </c>
      <c r="G133" t="s">
        <v>5468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5496</v>
      </c>
      <c r="E134" t="s">
        <v>396</v>
      </c>
      <c r="F134" s="277" t="str">
        <f t="shared" si="9"/>
        <v>×</v>
      </c>
      <c r="G134" s="275" t="s">
        <v>2405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5495</v>
      </c>
      <c r="E135" t="s">
        <v>575</v>
      </c>
      <c r="F135" s="277" t="str">
        <f t="shared" si="9"/>
        <v>Ø</v>
      </c>
      <c r="G135" t="s">
        <v>5468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5494</v>
      </c>
      <c r="E136" t="s">
        <v>585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5493</v>
      </c>
      <c r="E137" t="s">
        <v>583</v>
      </c>
      <c r="F137" s="277" t="str">
        <f t="shared" si="9"/>
        <v>Ú</v>
      </c>
      <c r="G137" t="s">
        <v>5468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5492</v>
      </c>
      <c r="E138" t="s">
        <v>588</v>
      </c>
      <c r="F138" s="277" t="str">
        <f t="shared" si="9"/>
        <v>Û</v>
      </c>
      <c r="G138" t="s">
        <v>5468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5491</v>
      </c>
      <c r="E139" t="s">
        <v>586</v>
      </c>
      <c r="F139" s="277" t="str">
        <f t="shared" si="9"/>
        <v>Ü</v>
      </c>
      <c r="G139" t="s">
        <v>5468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5490</v>
      </c>
      <c r="E140" t="s">
        <v>592</v>
      </c>
      <c r="F140" s="277" t="str">
        <f t="shared" si="9"/>
        <v>Ý</v>
      </c>
      <c r="G140" t="s">
        <v>5468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5488</v>
      </c>
      <c r="E141" t="s">
        <v>646</v>
      </c>
      <c r="F141" s="277" t="str">
        <f t="shared" si="9"/>
        <v>ß</v>
      </c>
      <c r="G141" t="s">
        <v>5468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5487</v>
      </c>
      <c r="E142" t="s">
        <v>600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5486</v>
      </c>
      <c r="E143" t="s">
        <v>598</v>
      </c>
      <c r="F143" s="277" t="str">
        <f t="shared" si="9"/>
        <v>á</v>
      </c>
      <c r="G143" t="s">
        <v>5468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5485</v>
      </c>
      <c r="E144" t="s">
        <v>603</v>
      </c>
      <c r="F144" s="277" t="str">
        <f t="shared" si="9"/>
        <v>â</v>
      </c>
      <c r="G144" t="s">
        <v>5468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5484</v>
      </c>
      <c r="E145" t="s">
        <v>602</v>
      </c>
      <c r="F145" s="277" t="str">
        <f t="shared" si="9"/>
        <v>ã</v>
      </c>
      <c r="G145" t="s">
        <v>5468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5483</v>
      </c>
      <c r="E146" t="s">
        <v>601</v>
      </c>
      <c r="F146" s="277" t="str">
        <f t="shared" si="9"/>
        <v>ä</v>
      </c>
      <c r="G146" t="s">
        <v>5468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5482</v>
      </c>
      <c r="E147" t="s">
        <v>604</v>
      </c>
      <c r="F147" s="277" t="str">
        <f t="shared" si="9"/>
        <v>å</v>
      </c>
      <c r="G147" t="s">
        <v>5468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5481</v>
      </c>
      <c r="E148" t="s">
        <v>605</v>
      </c>
      <c r="F148" s="277" t="str">
        <f t="shared" si="9"/>
        <v>æ</v>
      </c>
      <c r="G148" t="s">
        <v>5468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5480</v>
      </c>
      <c r="E149" t="s">
        <v>609</v>
      </c>
      <c r="F149" s="277" t="str">
        <f t="shared" si="9"/>
        <v>ç</v>
      </c>
      <c r="G149" t="s">
        <v>5468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5479</v>
      </c>
      <c r="E150" t="s">
        <v>615</v>
      </c>
      <c r="F150" s="277" t="str">
        <f t="shared" si="9"/>
        <v>è</v>
      </c>
      <c r="G150" t="s">
        <v>5468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5477</v>
      </c>
      <c r="E151" t="s">
        <v>613</v>
      </c>
      <c r="F151" s="277" t="str">
        <f t="shared" si="9"/>
        <v>é</v>
      </c>
      <c r="G151" t="s">
        <v>5468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5696</v>
      </c>
      <c r="E152" t="s">
        <v>617</v>
      </c>
      <c r="F152" s="277" t="str">
        <f t="shared" si="9"/>
        <v>ê</v>
      </c>
      <c r="G152" t="s">
        <v>5468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5695</v>
      </c>
      <c r="E153" t="s">
        <v>616</v>
      </c>
      <c r="F153" s="277" t="str">
        <f t="shared" si="9"/>
        <v>ë</v>
      </c>
      <c r="G153" t="s">
        <v>5468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5694</v>
      </c>
      <c r="E154" t="s">
        <v>624</v>
      </c>
      <c r="F154" s="277" t="str">
        <f t="shared" si="9"/>
        <v>ì</v>
      </c>
      <c r="G154" t="s">
        <v>5468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5693</v>
      </c>
      <c r="E155" t="s">
        <v>622</v>
      </c>
      <c r="F155" s="277" t="str">
        <f t="shared" si="9"/>
        <v>í</v>
      </c>
      <c r="G155" t="s">
        <v>5468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5692</v>
      </c>
      <c r="E156" t="s">
        <v>626</v>
      </c>
      <c r="F156" s="277" t="str">
        <f t="shared" si="9"/>
        <v>î</v>
      </c>
      <c r="G156" t="s">
        <v>5468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5691</v>
      </c>
      <c r="E157" t="s">
        <v>625</v>
      </c>
      <c r="F157" s="277" t="str">
        <f t="shared" si="9"/>
        <v>ï</v>
      </c>
      <c r="G157" t="s">
        <v>5468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5690</v>
      </c>
      <c r="E158" t="s">
        <v>717</v>
      </c>
      <c r="F158" s="277" t="str">
        <f t="shared" si="9"/>
        <v>ð</v>
      </c>
      <c r="G158" t="s">
        <v>5468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5600</v>
      </c>
      <c r="E159" t="s">
        <v>634</v>
      </c>
      <c r="F159" s="277" t="str">
        <f t="shared" ref="F159:F172" si="11">_xlfn.UNICHAR(HEX2DEC(D159))</f>
        <v>ñ</v>
      </c>
      <c r="G159" t="s">
        <v>5468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5689</v>
      </c>
      <c r="E160" t="s">
        <v>638</v>
      </c>
      <c r="F160" s="277" t="str">
        <f t="shared" si="11"/>
        <v>ò</v>
      </c>
      <c r="G160" t="s">
        <v>5468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5688</v>
      </c>
      <c r="E161" t="s">
        <v>636</v>
      </c>
      <c r="F161" s="277" t="str">
        <f t="shared" si="11"/>
        <v>ó</v>
      </c>
      <c r="G161" t="s">
        <v>5468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5687</v>
      </c>
      <c r="E162" t="s">
        <v>641</v>
      </c>
      <c r="F162" s="277" t="str">
        <f t="shared" si="11"/>
        <v>ô</v>
      </c>
      <c r="G162" t="s">
        <v>5468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5686</v>
      </c>
      <c r="E163" t="s">
        <v>640</v>
      </c>
      <c r="F163" s="277" t="str">
        <f t="shared" si="11"/>
        <v>õ</v>
      </c>
      <c r="G163" t="s">
        <v>5468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5685</v>
      </c>
      <c r="E164" t="s">
        <v>639</v>
      </c>
      <c r="F164" s="277" t="str">
        <f t="shared" si="11"/>
        <v>ö</v>
      </c>
      <c r="G164" t="s">
        <v>5468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5684</v>
      </c>
      <c r="E165" t="s">
        <v>718</v>
      </c>
      <c r="F165" s="277" t="str">
        <f t="shared" si="11"/>
        <v>÷</v>
      </c>
      <c r="G165" s="275" t="s">
        <v>3629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5683</v>
      </c>
      <c r="E166" t="s">
        <v>642</v>
      </c>
      <c r="F166" s="277" t="str">
        <f t="shared" si="11"/>
        <v>ø</v>
      </c>
      <c r="G166" t="s">
        <v>5468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5682</v>
      </c>
      <c r="E167" t="s">
        <v>655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5681</v>
      </c>
      <c r="E168" t="s">
        <v>653</v>
      </c>
      <c r="F168" s="277" t="str">
        <f t="shared" si="11"/>
        <v>ú</v>
      </c>
      <c r="G168" t="s">
        <v>5468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5680</v>
      </c>
      <c r="E169" t="s">
        <v>658</v>
      </c>
      <c r="F169" s="277" t="str">
        <f t="shared" si="11"/>
        <v>û</v>
      </c>
      <c r="G169" t="s">
        <v>5468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5679</v>
      </c>
      <c r="E170" t="s">
        <v>656</v>
      </c>
      <c r="F170" s="277" t="str">
        <f t="shared" si="11"/>
        <v>ü</v>
      </c>
      <c r="G170" t="s">
        <v>5468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5678</v>
      </c>
      <c r="E171" t="s">
        <v>663</v>
      </c>
      <c r="F171" s="277" t="str">
        <f t="shared" si="11"/>
        <v>ý</v>
      </c>
      <c r="G171" t="s">
        <v>5468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5677</v>
      </c>
      <c r="E172" t="s">
        <v>664</v>
      </c>
      <c r="F172" s="277" t="str">
        <f t="shared" si="11"/>
        <v>ÿ</v>
      </c>
      <c r="G172" t="s">
        <v>5468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531</v>
      </c>
      <c r="F173" s="274" t="str">
        <f t="shared" ref="F173:F183" si="14">"`"&amp;MID(E173,5,1)</f>
        <v>`A</v>
      </c>
      <c r="G173" s="276" t="s">
        <v>5771</v>
      </c>
      <c r="H173" t="s">
        <v>5652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597</v>
      </c>
      <c r="F174" s="274" t="str">
        <f t="shared" si="14"/>
        <v>`a</v>
      </c>
      <c r="G174" s="276" t="s">
        <v>5771</v>
      </c>
      <c r="H174" t="s">
        <v>5652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533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5652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599</v>
      </c>
      <c r="F176" s="274" t="str">
        <f t="shared" si="14"/>
        <v>`a</v>
      </c>
      <c r="G176" s="275" t="str">
        <f t="shared" si="15"/>
        <v>`a</v>
      </c>
      <c r="H176" t="s">
        <v>5652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540</v>
      </c>
      <c r="F177" s="274" t="str">
        <f t="shared" si="14"/>
        <v>`A</v>
      </c>
      <c r="G177" s="276" t="s">
        <v>5771</v>
      </c>
      <c r="H177" t="s">
        <v>5652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606</v>
      </c>
      <c r="F178" s="274" t="str">
        <f t="shared" si="14"/>
        <v>`a</v>
      </c>
      <c r="G178" s="276" t="s">
        <v>5771</v>
      </c>
      <c r="H178" t="s">
        <v>5652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541</v>
      </c>
      <c r="F179" s="274" t="str">
        <f t="shared" si="14"/>
        <v>`C</v>
      </c>
      <c r="G179" s="276" t="s">
        <v>5771</v>
      </c>
      <c r="H179" t="s">
        <v>5652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607</v>
      </c>
      <c r="F180" s="274" t="str">
        <f t="shared" si="14"/>
        <v>`c</v>
      </c>
      <c r="G180" s="276" t="s">
        <v>5771</v>
      </c>
      <c r="H180" t="s">
        <v>5652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5625</v>
      </c>
      <c r="E181" t="s">
        <v>542</v>
      </c>
      <c r="F181" s="274" t="str">
        <f t="shared" si="14"/>
        <v>`C</v>
      </c>
      <c r="G181" s="276" t="s">
        <v>5771</v>
      </c>
      <c r="H181" t="s">
        <v>5652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5676</v>
      </c>
      <c r="E182" t="s">
        <v>608</v>
      </c>
      <c r="F182" s="274" t="str">
        <f t="shared" si="14"/>
        <v>`c</v>
      </c>
      <c r="G182" s="276" t="s">
        <v>5771</v>
      </c>
      <c r="H182" t="s">
        <v>5652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5624</v>
      </c>
      <c r="E183" t="s">
        <v>545</v>
      </c>
      <c r="F183" s="274" t="str">
        <f t="shared" si="14"/>
        <v>`D</v>
      </c>
      <c r="G183" s="276" t="s">
        <v>5771</v>
      </c>
      <c r="H183" t="s">
        <v>5652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5623</v>
      </c>
      <c r="E184" t="s">
        <v>611</v>
      </c>
      <c r="F184" t="s">
        <v>5675</v>
      </c>
      <c r="G184" s="276" t="s">
        <v>5771</v>
      </c>
      <c r="H184" t="s">
        <v>5652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544</v>
      </c>
      <c r="F185" s="274" t="str">
        <f t="shared" ref="F185:F209" si="17">"`"&amp;MID(E185,5,1)</f>
        <v>`D</v>
      </c>
      <c r="G185" s="276" t="s">
        <v>5771</v>
      </c>
      <c r="H185" t="s">
        <v>5652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610</v>
      </c>
      <c r="F186" s="274" t="str">
        <f t="shared" si="17"/>
        <v>`d</v>
      </c>
      <c r="G186" s="276" t="s">
        <v>5771</v>
      </c>
      <c r="H186" t="s">
        <v>5652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546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5652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612</v>
      </c>
      <c r="F188" s="274" t="str">
        <f t="shared" si="17"/>
        <v>`e</v>
      </c>
      <c r="G188" s="275" t="str">
        <f t="shared" si="18"/>
        <v>`e</v>
      </c>
      <c r="H188" t="s">
        <v>5652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548</v>
      </c>
      <c r="F189" s="274" t="str">
        <f t="shared" si="17"/>
        <v>`E</v>
      </c>
      <c r="G189" s="276" t="s">
        <v>5771</v>
      </c>
      <c r="H189" t="s">
        <v>5652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614</v>
      </c>
      <c r="F190" s="274" t="str">
        <f t="shared" si="17"/>
        <v>`e</v>
      </c>
      <c r="G190" s="276" t="s">
        <v>5771</v>
      </c>
      <c r="H190" t="s">
        <v>5652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719</v>
      </c>
      <c r="F191" s="274" t="str">
        <f t="shared" si="17"/>
        <v>`E</v>
      </c>
      <c r="G191" s="276" t="s">
        <v>5771</v>
      </c>
      <c r="H191" t="s">
        <v>5652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720</v>
      </c>
      <c r="F192" s="274" t="str">
        <f t="shared" si="17"/>
        <v>`e</v>
      </c>
      <c r="G192" s="276" t="s">
        <v>5771</v>
      </c>
      <c r="H192" t="s">
        <v>5652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552</v>
      </c>
      <c r="F193" s="274" t="str">
        <f t="shared" si="17"/>
        <v>`E</v>
      </c>
      <c r="G193" s="276" t="s">
        <v>5771</v>
      </c>
      <c r="H193" t="s">
        <v>5652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618</v>
      </c>
      <c r="F194" s="274" t="str">
        <f t="shared" si="17"/>
        <v>`e</v>
      </c>
      <c r="G194" s="276" t="s">
        <v>5771</v>
      </c>
      <c r="H194" t="s">
        <v>5652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5602</v>
      </c>
      <c r="E195" t="s">
        <v>721</v>
      </c>
      <c r="F195" s="274" t="str">
        <f t="shared" si="17"/>
        <v>`E</v>
      </c>
      <c r="G195" s="276" t="s">
        <v>5771</v>
      </c>
      <c r="H195" t="s">
        <v>5652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5601</v>
      </c>
      <c r="E196" t="s">
        <v>722</v>
      </c>
      <c r="F196" s="274" t="str">
        <f t="shared" si="17"/>
        <v>`e</v>
      </c>
      <c r="G196" s="276" t="s">
        <v>5771</v>
      </c>
      <c r="H196" t="s">
        <v>5652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5620</v>
      </c>
      <c r="E197" t="s">
        <v>553</v>
      </c>
      <c r="F197" s="274" t="str">
        <f t="shared" si="17"/>
        <v>`G</v>
      </c>
      <c r="G197" s="276" t="s">
        <v>5771</v>
      </c>
      <c r="H197" t="s">
        <v>5652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5618</v>
      </c>
      <c r="E198" t="s">
        <v>619</v>
      </c>
      <c r="F198" s="274" t="str">
        <f t="shared" si="17"/>
        <v>`g</v>
      </c>
      <c r="G198" s="276" t="s">
        <v>5771</v>
      </c>
      <c r="H198" t="s">
        <v>5652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620</v>
      </c>
      <c r="F199" s="274" t="str">
        <f t="shared" si="17"/>
        <v>`h</v>
      </c>
      <c r="G199" s="276" t="s">
        <v>5771</v>
      </c>
      <c r="H199" t="s">
        <v>5652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5598</v>
      </c>
      <c r="E200" t="s">
        <v>554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5652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5597</v>
      </c>
      <c r="E201" t="s">
        <v>621</v>
      </c>
      <c r="F201" s="274" t="str">
        <f t="shared" si="17"/>
        <v>`i</v>
      </c>
      <c r="G201" s="275" t="str">
        <f t="shared" si="21"/>
        <v>`i</v>
      </c>
      <c r="H201" t="s">
        <v>5652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5596</v>
      </c>
      <c r="E202" t="s">
        <v>556</v>
      </c>
      <c r="F202" s="274" t="str">
        <f t="shared" si="17"/>
        <v>`I</v>
      </c>
      <c r="G202" s="275" t="str">
        <f t="shared" si="21"/>
        <v>`I</v>
      </c>
      <c r="H202" t="s">
        <v>5652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5595</v>
      </c>
      <c r="E203" t="s">
        <v>623</v>
      </c>
      <c r="F203" s="274" t="str">
        <f t="shared" si="17"/>
        <v>`i</v>
      </c>
      <c r="G203" s="275" t="str">
        <f t="shared" si="21"/>
        <v>`i</v>
      </c>
      <c r="H203" t="s">
        <v>5652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5593</v>
      </c>
      <c r="E204" t="s">
        <v>560</v>
      </c>
      <c r="F204" s="274" t="str">
        <f t="shared" si="17"/>
        <v>`I</v>
      </c>
      <c r="G204" s="276" t="s">
        <v>5771</v>
      </c>
      <c r="H204" t="s">
        <v>5652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5591</v>
      </c>
      <c r="E205" t="s">
        <v>627</v>
      </c>
      <c r="F205" s="274" t="str">
        <f t="shared" si="17"/>
        <v>`i</v>
      </c>
      <c r="G205" s="276" t="s">
        <v>5771</v>
      </c>
      <c r="H205" t="s">
        <v>5652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561</v>
      </c>
      <c r="F206" s="274" t="str">
        <f t="shared" si="17"/>
        <v>`I</v>
      </c>
      <c r="G206" s="276" t="s">
        <v>5771</v>
      </c>
      <c r="H206" t="s">
        <v>5652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628</v>
      </c>
      <c r="F207" s="274" t="str">
        <f t="shared" si="17"/>
        <v>`i</v>
      </c>
      <c r="G207" s="276" t="s">
        <v>5771</v>
      </c>
      <c r="H207" t="s">
        <v>5652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563</v>
      </c>
      <c r="F208" s="274" t="str">
        <f t="shared" si="17"/>
        <v>`L</v>
      </c>
      <c r="G208" s="276" t="s">
        <v>5771</v>
      </c>
      <c r="H208" t="s">
        <v>5652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5648</v>
      </c>
      <c r="E209" t="s">
        <v>630</v>
      </c>
      <c r="F209" s="274" t="str">
        <f t="shared" si="17"/>
        <v>`l</v>
      </c>
      <c r="G209" s="276" t="s">
        <v>5771</v>
      </c>
      <c r="H209" t="s">
        <v>5652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5674</v>
      </c>
      <c r="E210" t="s">
        <v>564</v>
      </c>
      <c r="F210" t="s">
        <v>5673</v>
      </c>
      <c r="G210" s="276" t="s">
        <v>5771</v>
      </c>
      <c r="H210" t="s">
        <v>5652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5672</v>
      </c>
      <c r="E211" t="s">
        <v>631</v>
      </c>
      <c r="F211" t="s">
        <v>5671</v>
      </c>
      <c r="G211" s="276" t="s">
        <v>5771</v>
      </c>
      <c r="H211" t="s">
        <v>5652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562</v>
      </c>
      <c r="F212" s="274" t="str">
        <f t="shared" ref="F212:F221" si="23">"`"&amp;MID(E212,5,1)</f>
        <v>`L</v>
      </c>
      <c r="G212" s="276" t="s">
        <v>5771</v>
      </c>
      <c r="H212" t="s">
        <v>5652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629</v>
      </c>
      <c r="F213" s="274" t="str">
        <f t="shared" si="23"/>
        <v>`l</v>
      </c>
      <c r="G213" s="276" t="s">
        <v>5771</v>
      </c>
      <c r="H213" t="s">
        <v>5652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565</v>
      </c>
      <c r="F214" s="274" t="str">
        <f t="shared" si="23"/>
        <v>`N</v>
      </c>
      <c r="G214" s="276" t="s">
        <v>5771</v>
      </c>
      <c r="H214" t="s">
        <v>5652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632</v>
      </c>
      <c r="F215" s="274" t="str">
        <f t="shared" si="23"/>
        <v>`n</v>
      </c>
      <c r="G215" s="276" t="s">
        <v>5771</v>
      </c>
      <c r="H215" t="s">
        <v>5652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566</v>
      </c>
      <c r="F216" s="274" t="str">
        <f t="shared" si="23"/>
        <v>`N</v>
      </c>
      <c r="G216" s="276" t="s">
        <v>5771</v>
      </c>
      <c r="H216" t="s">
        <v>5652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633</v>
      </c>
      <c r="F217" s="274" t="str">
        <f t="shared" si="23"/>
        <v>`n</v>
      </c>
      <c r="G217" s="276" t="s">
        <v>5771</v>
      </c>
      <c r="H217" t="s">
        <v>5652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5670</v>
      </c>
      <c r="E218" t="s">
        <v>568</v>
      </c>
      <c r="F218" s="274" t="str">
        <f t="shared" si="23"/>
        <v>`O</v>
      </c>
      <c r="G218" s="276" t="s">
        <v>5771</v>
      </c>
      <c r="H218" t="s">
        <v>5652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5669</v>
      </c>
      <c r="E219" t="s">
        <v>635</v>
      </c>
      <c r="F219" s="274" t="str">
        <f t="shared" si="23"/>
        <v>`o</v>
      </c>
      <c r="G219" s="276" t="s">
        <v>5771</v>
      </c>
      <c r="H219" t="s">
        <v>5652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5668</v>
      </c>
      <c r="E220" t="s">
        <v>570</v>
      </c>
      <c r="F220" s="274" t="str">
        <f t="shared" si="23"/>
        <v>`O</v>
      </c>
      <c r="G220" s="276" t="s">
        <v>5771</v>
      </c>
      <c r="H220" t="s">
        <v>5652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5667</v>
      </c>
      <c r="E221" t="s">
        <v>637</v>
      </c>
      <c r="F221" s="274" t="str">
        <f t="shared" si="23"/>
        <v>`o</v>
      </c>
      <c r="G221" s="276" t="s">
        <v>5771</v>
      </c>
      <c r="H221" t="s">
        <v>5652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576</v>
      </c>
      <c r="F222" t="s">
        <v>5666</v>
      </c>
      <c r="G222" s="276" t="s">
        <v>5771</v>
      </c>
      <c r="H222" t="s">
        <v>5652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643</v>
      </c>
      <c r="F223" t="s">
        <v>5665</v>
      </c>
      <c r="G223" s="276" t="s">
        <v>5771</v>
      </c>
      <c r="H223" t="s">
        <v>5652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723</v>
      </c>
      <c r="F224" t="s">
        <v>5664</v>
      </c>
      <c r="G224" s="276" t="s">
        <v>5771</v>
      </c>
      <c r="H224" t="s">
        <v>5652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645</v>
      </c>
      <c r="F225" t="s">
        <v>5663</v>
      </c>
      <c r="G225" s="276" t="s">
        <v>5771</v>
      </c>
      <c r="H225" t="s">
        <v>5652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724</v>
      </c>
      <c r="F226" s="274" t="str">
        <f t="shared" ref="F226:F236" si="26">"`"&amp;MID(E226,5,1)</f>
        <v>`R</v>
      </c>
      <c r="G226" s="276" t="s">
        <v>5771</v>
      </c>
      <c r="H226" t="s">
        <v>5652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644</v>
      </c>
      <c r="F227" s="274" t="str">
        <f t="shared" si="26"/>
        <v>`r</v>
      </c>
      <c r="G227" s="276" t="s">
        <v>5771</v>
      </c>
      <c r="H227" t="s">
        <v>5652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5662</v>
      </c>
      <c r="E228" t="s">
        <v>577</v>
      </c>
      <c r="F228" s="274" t="str">
        <f t="shared" si="26"/>
        <v>`S</v>
      </c>
      <c r="G228" s="276" t="s">
        <v>5771</v>
      </c>
      <c r="H228" t="s">
        <v>5652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5661</v>
      </c>
      <c r="E229" t="s">
        <v>647</v>
      </c>
      <c r="F229" s="274" t="str">
        <f t="shared" si="26"/>
        <v>`s</v>
      </c>
      <c r="G229" s="276" t="s">
        <v>5771</v>
      </c>
      <c r="H229" t="s">
        <v>5652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5660</v>
      </c>
      <c r="E230" t="s">
        <v>579</v>
      </c>
      <c r="F230" s="274" t="str">
        <f t="shared" si="26"/>
        <v>`S</v>
      </c>
      <c r="G230" s="276" t="s">
        <v>5771</v>
      </c>
      <c r="H230" t="s">
        <v>5652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5659</v>
      </c>
      <c r="E231" t="s">
        <v>649</v>
      </c>
      <c r="F231" s="274" t="str">
        <f t="shared" si="26"/>
        <v>`s</v>
      </c>
      <c r="G231" s="276" t="s">
        <v>5771</v>
      </c>
      <c r="H231" t="s">
        <v>5652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578</v>
      </c>
      <c r="F232" s="274" t="str">
        <f t="shared" si="26"/>
        <v>`S</v>
      </c>
      <c r="G232" s="276" t="s">
        <v>5771</v>
      </c>
      <c r="H232" t="s">
        <v>5652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648</v>
      </c>
      <c r="F233" s="274" t="str">
        <f t="shared" si="26"/>
        <v>`s</v>
      </c>
      <c r="G233" s="276" t="s">
        <v>5771</v>
      </c>
      <c r="H233" t="s">
        <v>5652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581</v>
      </c>
      <c r="F234" s="274" t="str">
        <f t="shared" si="26"/>
        <v>`T</v>
      </c>
      <c r="G234" s="276" t="s">
        <v>5771</v>
      </c>
      <c r="H234" t="s">
        <v>5652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651</v>
      </c>
      <c r="F235" s="274" t="str">
        <f t="shared" si="26"/>
        <v>`t</v>
      </c>
      <c r="G235" s="276" t="s">
        <v>5771</v>
      </c>
      <c r="H235" t="s">
        <v>5652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580</v>
      </c>
      <c r="F236" s="274" t="str">
        <f t="shared" si="26"/>
        <v>`T</v>
      </c>
      <c r="G236" s="276" t="s">
        <v>5771</v>
      </c>
      <c r="H236" t="s">
        <v>5652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650</v>
      </c>
      <c r="F237" t="s">
        <v>5658</v>
      </c>
      <c r="G237" s="276" t="s">
        <v>5771</v>
      </c>
      <c r="H237" t="s">
        <v>5652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587</v>
      </c>
      <c r="F238" s="274" t="str">
        <f t="shared" ref="F238:F259" si="27">"`"&amp;MID(E238,5,1)</f>
        <v>`U</v>
      </c>
      <c r="G238" s="276" t="s">
        <v>5771</v>
      </c>
      <c r="H238" t="s">
        <v>5652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657</v>
      </c>
      <c r="F239" s="274" t="str">
        <f t="shared" si="27"/>
        <v>`u</v>
      </c>
      <c r="G239" s="276" t="s">
        <v>5771</v>
      </c>
      <c r="H239" t="s">
        <v>5652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5575</v>
      </c>
      <c r="E240" t="s">
        <v>582</v>
      </c>
      <c r="F240" s="274" t="str">
        <f t="shared" si="27"/>
        <v>`U</v>
      </c>
      <c r="G240" s="276" t="s">
        <v>5771</v>
      </c>
      <c r="H240" t="s">
        <v>5652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5573</v>
      </c>
      <c r="E241" t="s">
        <v>652</v>
      </c>
      <c r="F241" s="274" t="str">
        <f t="shared" si="27"/>
        <v>`u</v>
      </c>
      <c r="G241" s="276" t="s">
        <v>5771</v>
      </c>
      <c r="H241" t="s">
        <v>5652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5571</v>
      </c>
      <c r="E242" t="s">
        <v>584</v>
      </c>
      <c r="F242" s="274" t="str">
        <f t="shared" si="27"/>
        <v>`U</v>
      </c>
      <c r="G242" s="275" t="str">
        <f>"`"&amp;MID(E242,5,1)</f>
        <v>`U</v>
      </c>
      <c r="H242" t="s">
        <v>5652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5569</v>
      </c>
      <c r="E243" t="s">
        <v>654</v>
      </c>
      <c r="F243" s="274" t="str">
        <f t="shared" si="27"/>
        <v>`u</v>
      </c>
      <c r="G243" s="275" t="str">
        <f>"`"&amp;MID(E243,5,1)</f>
        <v>`u</v>
      </c>
      <c r="H243" t="s">
        <v>5652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5567</v>
      </c>
      <c r="E244" t="s">
        <v>589</v>
      </c>
      <c r="F244" s="274" t="str">
        <f t="shared" si="27"/>
        <v>`U</v>
      </c>
      <c r="G244" s="276" t="s">
        <v>5771</v>
      </c>
      <c r="H244" t="s">
        <v>5652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5565</v>
      </c>
      <c r="E245" t="s">
        <v>659</v>
      </c>
      <c r="F245" s="274" t="str">
        <f t="shared" si="27"/>
        <v>`u</v>
      </c>
      <c r="G245" s="276" t="s">
        <v>5771</v>
      </c>
      <c r="H245" t="s">
        <v>5652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725</v>
      </c>
      <c r="F246" s="274" t="str">
        <f t="shared" si="27"/>
        <v>`U</v>
      </c>
      <c r="G246" s="276" t="s">
        <v>5771</v>
      </c>
      <c r="H246" t="s">
        <v>5652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726</v>
      </c>
      <c r="F247" s="274" t="str">
        <f t="shared" si="27"/>
        <v>`u</v>
      </c>
      <c r="G247" s="276" t="s">
        <v>5771</v>
      </c>
      <c r="H247" t="s">
        <v>5652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590</v>
      </c>
      <c r="F248" s="274" t="str">
        <f t="shared" si="27"/>
        <v>`W</v>
      </c>
      <c r="G248" s="276" t="s">
        <v>5771</v>
      </c>
      <c r="H248" t="s">
        <v>5652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660</v>
      </c>
      <c r="F249" s="274" t="str">
        <f t="shared" si="27"/>
        <v>`w</v>
      </c>
      <c r="G249" s="276" t="s">
        <v>5771</v>
      </c>
      <c r="H249" t="s">
        <v>5652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591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5652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357</v>
      </c>
      <c r="F251" s="274" t="str">
        <f t="shared" si="27"/>
        <v>`y</v>
      </c>
      <c r="G251" s="275" t="str">
        <f t="shared" si="29"/>
        <v>`y</v>
      </c>
      <c r="H251" t="s">
        <v>5652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593</v>
      </c>
      <c r="F252" s="274" t="str">
        <f t="shared" si="27"/>
        <v>`Y</v>
      </c>
      <c r="G252" s="276" t="s">
        <v>5771</v>
      </c>
      <c r="H252" t="s">
        <v>5652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594</v>
      </c>
      <c r="F253" s="274" t="str">
        <f t="shared" si="27"/>
        <v>`Z</v>
      </c>
      <c r="G253" s="276" t="s">
        <v>5771</v>
      </c>
      <c r="H253" t="s">
        <v>5652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5657</v>
      </c>
      <c r="E254" t="s">
        <v>665</v>
      </c>
      <c r="F254" s="274" t="str">
        <f t="shared" si="27"/>
        <v>`z</v>
      </c>
      <c r="G254" s="276" t="s">
        <v>5771</v>
      </c>
      <c r="H254" t="s">
        <v>5652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5643</v>
      </c>
      <c r="E255" t="s">
        <v>596</v>
      </c>
      <c r="F255" s="274" t="str">
        <f t="shared" si="27"/>
        <v>`Z</v>
      </c>
      <c r="G255" s="276" t="s">
        <v>5771</v>
      </c>
      <c r="H255" t="s">
        <v>5652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5656</v>
      </c>
      <c r="E256" t="s">
        <v>667</v>
      </c>
      <c r="F256" s="274" t="str">
        <f t="shared" si="27"/>
        <v>`z</v>
      </c>
      <c r="G256" s="276" t="s">
        <v>5771</v>
      </c>
      <c r="H256" t="s">
        <v>5652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5562</v>
      </c>
      <c r="E257" t="s">
        <v>595</v>
      </c>
      <c r="F257" s="274" t="str">
        <f t="shared" si="27"/>
        <v>`Z</v>
      </c>
      <c r="G257" s="276" t="s">
        <v>5771</v>
      </c>
      <c r="H257" t="s">
        <v>5652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5642</v>
      </c>
      <c r="E258" t="s">
        <v>666</v>
      </c>
      <c r="F258" s="274" t="str">
        <f t="shared" si="27"/>
        <v>`z</v>
      </c>
      <c r="G258" s="276" t="s">
        <v>5771</v>
      </c>
      <c r="H258" t="s">
        <v>5652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727</v>
      </c>
      <c r="F259" s="274" t="str">
        <f t="shared" si="27"/>
        <v>`y</v>
      </c>
      <c r="G259" s="276" t="s">
        <v>5771</v>
      </c>
      <c r="H259" t="s">
        <v>5652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662</v>
      </c>
      <c r="F260" s="236" t="s">
        <v>5655</v>
      </c>
      <c r="G260" s="275" t="s">
        <v>5772</v>
      </c>
      <c r="H260" t="s">
        <v>5652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661</v>
      </c>
      <c r="F261" s="236" t="s">
        <v>5654</v>
      </c>
      <c r="G261" s="275" t="s">
        <v>5773</v>
      </c>
      <c r="H261" t="s">
        <v>5652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345</v>
      </c>
      <c r="F262" s="274" t="str">
        <f t="shared" ref="F262:F293" si="33">"`"&amp;MID(E262,5,1)</f>
        <v>`x</v>
      </c>
      <c r="G262" s="275" t="s">
        <v>5774</v>
      </c>
      <c r="H262" t="s">
        <v>5652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5653</v>
      </c>
      <c r="E263" t="s">
        <v>728</v>
      </c>
      <c r="F263" s="274" t="str">
        <f t="shared" si="33"/>
        <v>`x</v>
      </c>
      <c r="G263" s="276" t="s">
        <v>5771</v>
      </c>
      <c r="H263" t="s">
        <v>5652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510</v>
      </c>
      <c r="F264" s="274" t="str">
        <f t="shared" si="33"/>
        <v>`i</v>
      </c>
      <c r="G264" s="276" t="s">
        <v>5771</v>
      </c>
      <c r="H264" t="s">
        <v>5652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473</v>
      </c>
      <c r="F265" s="274" t="str">
        <f t="shared" si="33"/>
        <v>`A</v>
      </c>
      <c r="G265" s="275" t="str">
        <f>PROPER(MID(E265,5,10))</f>
        <v>Alpha</v>
      </c>
      <c r="H265" t="s">
        <v>5652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475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5652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476</v>
      </c>
      <c r="F267" s="274" t="str">
        <f t="shared" si="33"/>
        <v>`G</v>
      </c>
      <c r="G267" s="275" t="str">
        <f t="shared" si="35"/>
        <v>Gamma</v>
      </c>
      <c r="H267" t="s">
        <v>5652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477</v>
      </c>
      <c r="F268" s="274" t="str">
        <f t="shared" si="33"/>
        <v>`D</v>
      </c>
      <c r="G268" s="275" t="str">
        <f t="shared" si="35"/>
        <v>Delta</v>
      </c>
      <c r="H268" t="s">
        <v>5652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478</v>
      </c>
      <c r="F269" s="274" t="str">
        <f t="shared" si="33"/>
        <v>`E</v>
      </c>
      <c r="G269" s="275" t="str">
        <f t="shared" si="35"/>
        <v>Epsilon</v>
      </c>
      <c r="H269" t="s">
        <v>5652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479</v>
      </c>
      <c r="F270" s="274" t="str">
        <f t="shared" si="33"/>
        <v>`Z</v>
      </c>
      <c r="G270" s="275" t="str">
        <f t="shared" si="35"/>
        <v>Zeta</v>
      </c>
      <c r="H270" t="s">
        <v>5652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480</v>
      </c>
      <c r="F271" s="274" t="str">
        <f t="shared" si="33"/>
        <v>`E</v>
      </c>
      <c r="G271" s="276" t="s">
        <v>5771</v>
      </c>
      <c r="H271" t="s">
        <v>5652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481</v>
      </c>
      <c r="F272" s="274" t="str">
        <f t="shared" si="33"/>
        <v>`T</v>
      </c>
      <c r="G272" s="276" t="s">
        <v>5771</v>
      </c>
      <c r="H272" t="s">
        <v>5652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482</v>
      </c>
      <c r="F273" s="274" t="str">
        <f t="shared" si="33"/>
        <v>`I</v>
      </c>
      <c r="G273" s="276" t="s">
        <v>5771</v>
      </c>
      <c r="H273" t="s">
        <v>5652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5553</v>
      </c>
      <c r="E274" t="s">
        <v>484</v>
      </c>
      <c r="F274" s="274" t="str">
        <f t="shared" si="33"/>
        <v>`K</v>
      </c>
      <c r="G274" s="276" t="s">
        <v>5771</v>
      </c>
      <c r="H274" t="s">
        <v>5652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5552</v>
      </c>
      <c r="E275" t="s">
        <v>485</v>
      </c>
      <c r="F275" s="274" t="str">
        <f t="shared" si="33"/>
        <v>`L</v>
      </c>
      <c r="G275" s="276" t="s">
        <v>5771</v>
      </c>
      <c r="H275" t="s">
        <v>5652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5551</v>
      </c>
      <c r="E276" t="s">
        <v>486</v>
      </c>
      <c r="F276" s="274" t="str">
        <f t="shared" si="33"/>
        <v>`M</v>
      </c>
      <c r="G276" s="276" t="s">
        <v>5771</v>
      </c>
      <c r="H276" t="s">
        <v>5652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5550</v>
      </c>
      <c r="E277" t="s">
        <v>487</v>
      </c>
      <c r="F277" s="274" t="str">
        <f t="shared" si="33"/>
        <v>`N</v>
      </c>
      <c r="G277" s="276" t="s">
        <v>5771</v>
      </c>
      <c r="H277" t="s">
        <v>5652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5549</v>
      </c>
      <c r="E278" t="s">
        <v>488</v>
      </c>
      <c r="F278" s="274" t="str">
        <f t="shared" si="33"/>
        <v>`X</v>
      </c>
      <c r="G278" s="276" t="s">
        <v>5771</v>
      </c>
      <c r="H278" t="s">
        <v>5652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5548</v>
      </c>
      <c r="E279" t="s">
        <v>489</v>
      </c>
      <c r="F279" s="274" t="str">
        <f t="shared" si="33"/>
        <v>`O</v>
      </c>
      <c r="G279" s="276" t="s">
        <v>5771</v>
      </c>
      <c r="H279" t="s">
        <v>5652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5547</v>
      </c>
      <c r="E280" t="s">
        <v>490</v>
      </c>
      <c r="F280" s="274" t="str">
        <f t="shared" si="33"/>
        <v>`P</v>
      </c>
      <c r="G280" s="275" t="str">
        <f>PROPER(MID(E280,5,10))</f>
        <v>Pi</v>
      </c>
      <c r="H280" t="s">
        <v>5652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5474</v>
      </c>
      <c r="E281" t="s">
        <v>491</v>
      </c>
      <c r="F281" s="274" t="str">
        <f t="shared" si="33"/>
        <v>`R</v>
      </c>
      <c r="G281" s="276" t="s">
        <v>5771</v>
      </c>
      <c r="H281" t="s">
        <v>5652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5545</v>
      </c>
      <c r="E282" t="s">
        <v>492</v>
      </c>
      <c r="F282" s="274" t="str">
        <f t="shared" si="33"/>
        <v>`S</v>
      </c>
      <c r="G282" s="275" t="str">
        <f>PROPER(MID(E282,5,10))</f>
        <v>Sigma</v>
      </c>
      <c r="H282" t="s">
        <v>5652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5478</v>
      </c>
      <c r="E283" t="s">
        <v>493</v>
      </c>
      <c r="F283" s="274" t="str">
        <f t="shared" si="33"/>
        <v>`T</v>
      </c>
      <c r="G283" s="276" t="s">
        <v>5771</v>
      </c>
      <c r="H283" t="s">
        <v>5652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5544</v>
      </c>
      <c r="E284" t="s">
        <v>494</v>
      </c>
      <c r="F284" s="274" t="str">
        <f t="shared" si="33"/>
        <v>`U</v>
      </c>
      <c r="G284" s="276" t="s">
        <v>5771</v>
      </c>
      <c r="H284" t="s">
        <v>5652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5471</v>
      </c>
      <c r="E285" t="s">
        <v>388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5652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5475</v>
      </c>
      <c r="E286" t="s">
        <v>496</v>
      </c>
      <c r="F286" s="274" t="str">
        <f t="shared" si="33"/>
        <v>`C</v>
      </c>
      <c r="G286" s="275" t="str">
        <f t="shared" si="36"/>
        <v>Chi</v>
      </c>
      <c r="H286" t="s">
        <v>5652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5543</v>
      </c>
      <c r="E287" t="s">
        <v>497</v>
      </c>
      <c r="F287" s="274" t="str">
        <f t="shared" si="33"/>
        <v>`P</v>
      </c>
      <c r="G287" s="275" t="str">
        <f t="shared" si="36"/>
        <v>Psi</v>
      </c>
      <c r="H287" t="s">
        <v>5652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5542</v>
      </c>
      <c r="E288" t="s">
        <v>498</v>
      </c>
      <c r="F288" s="274" t="str">
        <f t="shared" si="33"/>
        <v>`O</v>
      </c>
      <c r="G288" s="276" t="s">
        <v>5771</v>
      </c>
      <c r="H288" t="s">
        <v>5652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5541</v>
      </c>
      <c r="E289" t="s">
        <v>483</v>
      </c>
      <c r="F289" s="274" t="str">
        <f t="shared" si="33"/>
        <v>`I</v>
      </c>
      <c r="G289" s="276" t="s">
        <v>5771</v>
      </c>
      <c r="H289" t="s">
        <v>5652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5540</v>
      </c>
      <c r="E290" t="s">
        <v>495</v>
      </c>
      <c r="F290" s="274" t="str">
        <f t="shared" si="33"/>
        <v>`U</v>
      </c>
      <c r="G290" s="276" t="s">
        <v>5771</v>
      </c>
      <c r="H290" t="s">
        <v>5652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5539</v>
      </c>
      <c r="E291" t="s">
        <v>499</v>
      </c>
      <c r="F291" s="274" t="str">
        <f t="shared" si="33"/>
        <v>`a</v>
      </c>
      <c r="G291" s="276" t="s">
        <v>5771</v>
      </c>
      <c r="H291" t="s">
        <v>5652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5538</v>
      </c>
      <c r="E292" t="s">
        <v>503</v>
      </c>
      <c r="F292" s="274" t="str">
        <f t="shared" si="33"/>
        <v>`e</v>
      </c>
      <c r="G292" s="276" t="s">
        <v>5771</v>
      </c>
      <c r="H292" t="s">
        <v>5652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5537</v>
      </c>
      <c r="E293" t="s">
        <v>506</v>
      </c>
      <c r="F293" s="274" t="str">
        <f t="shared" si="33"/>
        <v>`e</v>
      </c>
      <c r="G293" s="276" t="s">
        <v>5771</v>
      </c>
      <c r="H293" t="s">
        <v>5652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5536</v>
      </c>
      <c r="E294" t="s">
        <v>509</v>
      </c>
      <c r="F294" s="274" t="str">
        <f t="shared" ref="F294:F325" si="40">"`"&amp;MID(E294,5,1)</f>
        <v>`i</v>
      </c>
      <c r="G294" s="276" t="s">
        <v>5771</v>
      </c>
      <c r="H294" t="s">
        <v>5652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5535</v>
      </c>
      <c r="E295" t="s">
        <v>526</v>
      </c>
      <c r="F295" s="274" t="str">
        <f t="shared" si="40"/>
        <v>`u</v>
      </c>
      <c r="G295" s="276" t="s">
        <v>5771</v>
      </c>
      <c r="H295" t="s">
        <v>5652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5534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5652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5533</v>
      </c>
      <c r="E297" t="s">
        <v>500</v>
      </c>
      <c r="F297" s="274" t="str">
        <f t="shared" si="40"/>
        <v>`b</v>
      </c>
      <c r="G297" s="275" t="str">
        <f t="shared" si="41"/>
        <v>beta</v>
      </c>
      <c r="H297" t="s">
        <v>5652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5532</v>
      </c>
      <c r="E298" t="s">
        <v>366</v>
      </c>
      <c r="F298" s="274" t="str">
        <f t="shared" si="40"/>
        <v>`g</v>
      </c>
      <c r="G298" s="275" t="str">
        <f t="shared" si="41"/>
        <v>gamma</v>
      </c>
      <c r="H298" t="s">
        <v>5652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5531</v>
      </c>
      <c r="E299" t="s">
        <v>501</v>
      </c>
      <c r="F299" s="274" t="str">
        <f t="shared" si="40"/>
        <v>`d</v>
      </c>
      <c r="G299" s="275" t="str">
        <f t="shared" si="41"/>
        <v>delta</v>
      </c>
      <c r="H299" t="s">
        <v>5652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5530</v>
      </c>
      <c r="E300" t="s">
        <v>502</v>
      </c>
      <c r="F300" s="274" t="str">
        <f t="shared" si="40"/>
        <v>`e</v>
      </c>
      <c r="G300" s="275" t="str">
        <f t="shared" si="41"/>
        <v>epsilon</v>
      </c>
      <c r="H300" t="s">
        <v>5652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5529</v>
      </c>
      <c r="E301" t="s">
        <v>504</v>
      </c>
      <c r="F301" s="274" t="str">
        <f t="shared" si="40"/>
        <v>`z</v>
      </c>
      <c r="G301" s="275" t="str">
        <f t="shared" si="41"/>
        <v>zeta</v>
      </c>
      <c r="H301" t="s">
        <v>5652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5528</v>
      </c>
      <c r="E302" t="s">
        <v>505</v>
      </c>
      <c r="F302" s="274" t="str">
        <f t="shared" si="40"/>
        <v>`e</v>
      </c>
      <c r="G302" s="276" t="s">
        <v>5771</v>
      </c>
      <c r="H302" t="s">
        <v>5652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5527</v>
      </c>
      <c r="E303" t="s">
        <v>507</v>
      </c>
      <c r="F303" s="274" t="str">
        <f t="shared" si="40"/>
        <v>`t</v>
      </c>
      <c r="G303" s="276" t="s">
        <v>5771</v>
      </c>
      <c r="H303" t="s">
        <v>5652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5526</v>
      </c>
      <c r="E304" t="s">
        <v>508</v>
      </c>
      <c r="F304" s="274" t="str">
        <f t="shared" si="40"/>
        <v>`i</v>
      </c>
      <c r="G304" s="276" t="s">
        <v>5771</v>
      </c>
      <c r="H304" t="s">
        <v>5652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5525</v>
      </c>
      <c r="E305" t="s">
        <v>512</v>
      </c>
      <c r="F305" s="274" t="str">
        <f t="shared" si="40"/>
        <v>`k</v>
      </c>
      <c r="G305" s="276" t="s">
        <v>5771</v>
      </c>
      <c r="H305" t="s">
        <v>5652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5524</v>
      </c>
      <c r="E306" t="s">
        <v>513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5652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5523</v>
      </c>
      <c r="E307" t="s">
        <v>514</v>
      </c>
      <c r="F307" s="274" t="str">
        <f t="shared" si="40"/>
        <v>`m</v>
      </c>
      <c r="G307" s="275" t="str">
        <f t="shared" si="43"/>
        <v>mu</v>
      </c>
      <c r="H307" t="s">
        <v>5652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5522</v>
      </c>
      <c r="E308" t="s">
        <v>515</v>
      </c>
      <c r="F308" s="274" t="str">
        <f t="shared" si="40"/>
        <v>`n</v>
      </c>
      <c r="G308" s="276" t="s">
        <v>5771</v>
      </c>
      <c r="H308" t="s">
        <v>5652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5521</v>
      </c>
      <c r="E309" t="s">
        <v>516</v>
      </c>
      <c r="F309" s="274" t="str">
        <f t="shared" si="40"/>
        <v>`x</v>
      </c>
      <c r="G309" s="276" t="s">
        <v>5771</v>
      </c>
      <c r="H309" t="s">
        <v>5652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5520</v>
      </c>
      <c r="E310" t="s">
        <v>517</v>
      </c>
      <c r="F310" s="274" t="str">
        <f t="shared" si="40"/>
        <v>`o</v>
      </c>
      <c r="G310" s="276" t="s">
        <v>5771</v>
      </c>
      <c r="H310" t="s">
        <v>5652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5519</v>
      </c>
      <c r="E311" t="s">
        <v>382</v>
      </c>
      <c r="F311" s="274" t="str">
        <f t="shared" si="40"/>
        <v>`p</v>
      </c>
      <c r="G311" s="275" t="str">
        <f>MID(E311,5,10)</f>
        <v>pi</v>
      </c>
      <c r="H311" t="s">
        <v>5652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5518</v>
      </c>
      <c r="E312" t="s">
        <v>519</v>
      </c>
      <c r="F312" s="274" t="str">
        <f t="shared" si="40"/>
        <v>`r</v>
      </c>
      <c r="G312" s="276" t="s">
        <v>5771</v>
      </c>
      <c r="H312" t="s">
        <v>5652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5517</v>
      </c>
      <c r="E313" t="s">
        <v>521</v>
      </c>
      <c r="F313" s="274" t="str">
        <f t="shared" si="40"/>
        <v>`s</v>
      </c>
      <c r="G313" s="276" t="s">
        <v>5771</v>
      </c>
      <c r="H313" t="s">
        <v>5652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5516</v>
      </c>
      <c r="E314" t="s">
        <v>520</v>
      </c>
      <c r="F314" s="274" t="str">
        <f t="shared" si="40"/>
        <v>`s</v>
      </c>
      <c r="G314" s="275" t="str">
        <f>MID(E314,5,10)</f>
        <v>sigma</v>
      </c>
      <c r="H314" t="s">
        <v>5652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5515</v>
      </c>
      <c r="E315" t="s">
        <v>522</v>
      </c>
      <c r="F315" s="274" t="str">
        <f t="shared" si="40"/>
        <v>`t</v>
      </c>
      <c r="G315" s="276" t="s">
        <v>5771</v>
      </c>
      <c r="H315" t="s">
        <v>5652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5514</v>
      </c>
      <c r="E316" t="s">
        <v>523</v>
      </c>
      <c r="F316" s="274" t="str">
        <f t="shared" si="40"/>
        <v>`u</v>
      </c>
      <c r="G316" s="276" t="s">
        <v>5771</v>
      </c>
      <c r="H316" t="s">
        <v>5652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5513</v>
      </c>
      <c r="E317" t="s">
        <v>527</v>
      </c>
      <c r="F317" s="274" t="str">
        <f t="shared" si="40"/>
        <v>`p</v>
      </c>
      <c r="G317" s="275" t="str">
        <f>MID(E317,5,10)</f>
        <v>phi</v>
      </c>
      <c r="H317" t="s">
        <v>5652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5512</v>
      </c>
      <c r="E318" t="s">
        <v>528</v>
      </c>
      <c r="F318" s="274" t="str">
        <f t="shared" si="40"/>
        <v>`c</v>
      </c>
      <c r="G318" s="275" t="str">
        <f>MID(E318,5,10)</f>
        <v>chi</v>
      </c>
      <c r="H318" t="s">
        <v>5652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5511</v>
      </c>
      <c r="E319" t="s">
        <v>529</v>
      </c>
      <c r="F319" s="274" t="str">
        <f t="shared" si="40"/>
        <v>`p</v>
      </c>
      <c r="G319" s="275" t="str">
        <f>MID(E319,5,10)</f>
        <v>psi</v>
      </c>
      <c r="H319" t="s">
        <v>5652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5510</v>
      </c>
      <c r="E320" t="s">
        <v>389</v>
      </c>
      <c r="F320" s="274" t="str">
        <f t="shared" si="40"/>
        <v>`o</v>
      </c>
      <c r="G320" s="275" t="str">
        <f>MID(E320,5,10)</f>
        <v>omega</v>
      </c>
      <c r="H320" t="s">
        <v>5652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5509</v>
      </c>
      <c r="E321" t="s">
        <v>511</v>
      </c>
      <c r="F321" s="274" t="str">
        <f t="shared" si="40"/>
        <v>`i</v>
      </c>
      <c r="G321" s="276" t="s">
        <v>5771</v>
      </c>
      <c r="H321" t="s">
        <v>5652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5508</v>
      </c>
      <c r="E322" t="s">
        <v>525</v>
      </c>
      <c r="F322" s="274" t="str">
        <f t="shared" si="40"/>
        <v>`u</v>
      </c>
      <c r="G322" s="276" t="s">
        <v>5771</v>
      </c>
      <c r="H322" t="s">
        <v>5652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5507</v>
      </c>
      <c r="E323" t="s">
        <v>518</v>
      </c>
      <c r="F323" s="274" t="str">
        <f t="shared" si="40"/>
        <v>`o</v>
      </c>
      <c r="G323" s="276" t="s">
        <v>5771</v>
      </c>
      <c r="H323" t="s">
        <v>5652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5506</v>
      </c>
      <c r="E324" t="s">
        <v>524</v>
      </c>
      <c r="F324" s="274" t="str">
        <f t="shared" si="40"/>
        <v>`u</v>
      </c>
      <c r="G324" s="276" t="s">
        <v>5771</v>
      </c>
      <c r="H324" t="s">
        <v>5652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5505</v>
      </c>
      <c r="E325" t="s">
        <v>530</v>
      </c>
      <c r="F325" s="274" t="str">
        <f t="shared" si="40"/>
        <v>`o</v>
      </c>
      <c r="G325" s="276" t="s">
        <v>5771</v>
      </c>
      <c r="H325" t="s">
        <v>5652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5495</v>
      </c>
      <c r="E326" t="s">
        <v>883</v>
      </c>
      <c r="F326" s="274" t="str">
        <f t="shared" ref="F326:F331" si="46">"`"&amp;MID(E326,5,1)</f>
        <v>`Q</v>
      </c>
      <c r="G326" s="276" t="s">
        <v>5771</v>
      </c>
      <c r="H326" t="s">
        <v>5652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5494</v>
      </c>
      <c r="E327" t="s">
        <v>887</v>
      </c>
      <c r="F327" s="274" t="str">
        <f t="shared" si="46"/>
        <v>`q</v>
      </c>
      <c r="G327" s="276" t="s">
        <v>5771</v>
      </c>
      <c r="H327" t="s">
        <v>5652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5491</v>
      </c>
      <c r="E328" t="s">
        <v>885</v>
      </c>
      <c r="F328" s="274" t="str">
        <f t="shared" si="46"/>
        <v>`D</v>
      </c>
      <c r="G328" s="276" t="s">
        <v>5771</v>
      </c>
      <c r="H328" t="s">
        <v>5652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5490</v>
      </c>
      <c r="E329" t="s">
        <v>888</v>
      </c>
      <c r="F329" s="274" t="str">
        <f t="shared" si="46"/>
        <v>`d</v>
      </c>
      <c r="G329" s="276" t="s">
        <v>5771</v>
      </c>
      <c r="H329" t="s">
        <v>5652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5487</v>
      </c>
      <c r="E330" t="s">
        <v>886</v>
      </c>
      <c r="F330" s="274" t="str">
        <f t="shared" si="46"/>
        <v>`S</v>
      </c>
      <c r="G330" s="276" t="s">
        <v>5771</v>
      </c>
      <c r="H330" t="s">
        <v>5652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5486</v>
      </c>
      <c r="E331" t="s">
        <v>889</v>
      </c>
      <c r="F331" s="274" t="str">
        <f t="shared" si="46"/>
        <v>`s</v>
      </c>
      <c r="G331" s="276" t="s">
        <v>5771</v>
      </c>
      <c r="H331" t="s">
        <v>5652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5546</v>
      </c>
      <c r="D332" s="1" t="s">
        <v>5514</v>
      </c>
      <c r="E332" t="s">
        <v>5399</v>
      </c>
      <c r="G332" s="269" t="s">
        <v>5651</v>
      </c>
      <c r="H332" t="s">
        <v>5639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5475</v>
      </c>
      <c r="D333" s="1">
        <v>89</v>
      </c>
      <c r="E333" t="s">
        <v>5397</v>
      </c>
      <c r="G333" s="269" t="s">
        <v>5651</v>
      </c>
      <c r="H333" t="s">
        <v>5639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5475</v>
      </c>
      <c r="D334" s="1">
        <v>88</v>
      </c>
      <c r="E334" t="s">
        <v>5650</v>
      </c>
      <c r="G334" s="269" t="s">
        <v>5649</v>
      </c>
      <c r="H334" t="s">
        <v>5639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5523</v>
      </c>
      <c r="E335" t="s">
        <v>5400</v>
      </c>
      <c r="G335" s="270" t="s">
        <v>5638</v>
      </c>
      <c r="H335" t="s">
        <v>5639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5648</v>
      </c>
      <c r="E336" t="s">
        <v>5647</v>
      </c>
      <c r="G336" s="270" t="s">
        <v>5638</v>
      </c>
      <c r="H336" t="s">
        <v>5639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5474</v>
      </c>
      <c r="D337" s="1">
        <v>48</v>
      </c>
      <c r="E337" t="s">
        <v>5410</v>
      </c>
      <c r="G337" s="269" t="s">
        <v>5646</v>
      </c>
      <c r="H337" t="s">
        <v>5639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5474</v>
      </c>
      <c r="D338" s="1">
        <v>49</v>
      </c>
      <c r="E338" t="s">
        <v>5645</v>
      </c>
      <c r="G338" s="269" t="s">
        <v>5644</v>
      </c>
      <c r="H338" t="s">
        <v>5639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5471</v>
      </c>
      <c r="D339" s="1" t="s">
        <v>5643</v>
      </c>
      <c r="E339" t="s">
        <v>3527</v>
      </c>
      <c r="G339" s="271" t="s">
        <v>5468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5471</v>
      </c>
      <c r="D340" s="1" t="s">
        <v>5642</v>
      </c>
      <c r="E340" t="s">
        <v>3523</v>
      </c>
      <c r="G340" s="271" t="s">
        <v>5468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5546</v>
      </c>
      <c r="D341" s="1" t="s">
        <v>5546</v>
      </c>
      <c r="E341" t="s">
        <v>5641</v>
      </c>
      <c r="G341" s="270" t="s">
        <v>5638</v>
      </c>
      <c r="H341" t="s">
        <v>5639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5474</v>
      </c>
      <c r="D342" s="1" t="s">
        <v>5487</v>
      </c>
      <c r="E342" s="74" t="s">
        <v>5435</v>
      </c>
      <c r="G342" s="270" t="s">
        <v>5631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5474</v>
      </c>
      <c r="D343" s="1" t="s">
        <v>5486</v>
      </c>
      <c r="E343" s="265" t="s">
        <v>5436</v>
      </c>
      <c r="G343" s="269" t="s">
        <v>5628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5474</v>
      </c>
      <c r="D344" s="1" t="s">
        <v>5485</v>
      </c>
      <c r="E344" s="266" t="s">
        <v>5437</v>
      </c>
      <c r="G344" s="270" t="s">
        <v>5630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5474</v>
      </c>
      <c r="D345" s="1" t="s">
        <v>5484</v>
      </c>
      <c r="E345" s="264" t="s">
        <v>5438</v>
      </c>
      <c r="G345" s="269" t="s">
        <v>5626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5547</v>
      </c>
      <c r="D346" s="1">
        <v>3</v>
      </c>
      <c r="E346" t="s">
        <v>729</v>
      </c>
      <c r="F346" t="s">
        <v>5640</v>
      </c>
      <c r="G346" s="269" t="s">
        <v>5640</v>
      </c>
      <c r="H346" t="s">
        <v>5639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5547</v>
      </c>
      <c r="D347" s="1">
        <v>4</v>
      </c>
      <c r="E347" t="s">
        <v>730</v>
      </c>
      <c r="F347" t="s">
        <v>5640</v>
      </c>
      <c r="G347" s="269" t="s">
        <v>5640</v>
      </c>
      <c r="H347" t="s">
        <v>5639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5547</v>
      </c>
      <c r="D348" s="1">
        <v>5</v>
      </c>
      <c r="E348" t="s">
        <v>731</v>
      </c>
      <c r="F348" t="s">
        <v>5640</v>
      </c>
      <c r="G348" s="269" t="s">
        <v>5640</v>
      </c>
      <c r="H348" t="s">
        <v>5639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5547</v>
      </c>
      <c r="D349" s="1">
        <v>6</v>
      </c>
      <c r="E349" t="s">
        <v>732</v>
      </c>
      <c r="F349" t="s">
        <v>5640</v>
      </c>
      <c r="G349" s="269" t="s">
        <v>5640</v>
      </c>
      <c r="H349" t="s">
        <v>5639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5547</v>
      </c>
      <c r="D350" s="1">
        <v>7</v>
      </c>
      <c r="E350" t="s">
        <v>733</v>
      </c>
      <c r="F350" t="s">
        <v>5640</v>
      </c>
      <c r="G350" s="269" t="s">
        <v>5640</v>
      </c>
      <c r="H350" t="s">
        <v>5639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5547</v>
      </c>
      <c r="D351" s="1">
        <v>8</v>
      </c>
      <c r="E351" t="s">
        <v>734</v>
      </c>
      <c r="F351" t="s">
        <v>5640</v>
      </c>
      <c r="G351" s="269" t="s">
        <v>5640</v>
      </c>
      <c r="H351" t="s">
        <v>5639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5547</v>
      </c>
      <c r="D352" s="1" t="s">
        <v>5606</v>
      </c>
      <c r="E352" t="s">
        <v>735</v>
      </c>
      <c r="F352" t="s">
        <v>5640</v>
      </c>
      <c r="G352" s="269" t="s">
        <v>5640</v>
      </c>
      <c r="H352" t="s">
        <v>5639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5547</v>
      </c>
      <c r="D353" s="1">
        <v>18</v>
      </c>
      <c r="E353" t="s">
        <v>736</v>
      </c>
      <c r="G353" s="268" t="s">
        <v>5638</v>
      </c>
      <c r="H353" t="s">
        <v>5637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5547</v>
      </c>
      <c r="D354" s="1">
        <v>19</v>
      </c>
      <c r="E354" t="s">
        <v>737</v>
      </c>
      <c r="G354" s="268" t="s">
        <v>5638</v>
      </c>
      <c r="H354" t="s">
        <v>5637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5547</v>
      </c>
      <c r="D355" s="1" t="s">
        <v>5602</v>
      </c>
      <c r="E355" t="s">
        <v>738</v>
      </c>
      <c r="G355" s="268" t="s">
        <v>5638</v>
      </c>
      <c r="H355" t="s">
        <v>5637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5547</v>
      </c>
      <c r="D356" s="1" t="s">
        <v>5601</v>
      </c>
      <c r="E356" t="s">
        <v>739</v>
      </c>
      <c r="G356" s="268" t="s">
        <v>5638</v>
      </c>
      <c r="H356" t="s">
        <v>5637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5547</v>
      </c>
      <c r="D357" s="1" t="s">
        <v>5622</v>
      </c>
      <c r="E357" t="s">
        <v>740</v>
      </c>
      <c r="G357" s="268" t="s">
        <v>5636</v>
      </c>
      <c r="H357" t="s">
        <v>5635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5547</v>
      </c>
      <c r="D358" s="1" t="s">
        <v>5621</v>
      </c>
      <c r="E358" t="s">
        <v>741</v>
      </c>
      <c r="G358" s="268" t="s">
        <v>5636</v>
      </c>
      <c r="H358" t="s">
        <v>5635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5547</v>
      </c>
      <c r="D359" s="1" t="s">
        <v>5620</v>
      </c>
      <c r="E359" t="s">
        <v>742</v>
      </c>
      <c r="G359" s="268" t="s">
        <v>5636</v>
      </c>
      <c r="H359" t="s">
        <v>5635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5547</v>
      </c>
      <c r="D360" s="1" t="s">
        <v>5618</v>
      </c>
      <c r="E360" t="s">
        <v>743</v>
      </c>
      <c r="G360" s="268" t="s">
        <v>5636</v>
      </c>
      <c r="H360" t="s">
        <v>5635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5547</v>
      </c>
      <c r="D361" s="1">
        <v>26</v>
      </c>
      <c r="E361" t="s">
        <v>744</v>
      </c>
      <c r="G361" s="267" t="s">
        <v>5634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5547</v>
      </c>
      <c r="D362" s="1">
        <v>27</v>
      </c>
      <c r="E362" t="s">
        <v>4482</v>
      </c>
      <c r="G362" s="275" t="s">
        <v>3753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5547</v>
      </c>
      <c r="D363" s="1">
        <v>72</v>
      </c>
      <c r="E363" t="s">
        <v>4493</v>
      </c>
      <c r="G363" s="183" t="s">
        <v>5768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5547</v>
      </c>
      <c r="D364" s="1">
        <v>73</v>
      </c>
      <c r="E364" t="s">
        <v>668</v>
      </c>
      <c r="G364" s="183" t="s">
        <v>5781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5547</v>
      </c>
      <c r="D365" s="1">
        <v>80</v>
      </c>
      <c r="E365" t="s">
        <v>4567</v>
      </c>
      <c r="G365" s="263" t="str">
        <f t="shared" ref="G365:G374" si="50">"_"&amp;MID(E365,9,1)</f>
        <v>_0</v>
      </c>
      <c r="H365" t="s">
        <v>5632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5547</v>
      </c>
      <c r="D366" s="1">
        <v>81</v>
      </c>
      <c r="E366" t="s">
        <v>4568</v>
      </c>
      <c r="G366" s="263" t="str">
        <f t="shared" si="50"/>
        <v>_1</v>
      </c>
      <c r="H366" t="s">
        <v>5632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5547</v>
      </c>
      <c r="D367" s="1">
        <v>82</v>
      </c>
      <c r="E367" t="s">
        <v>4569</v>
      </c>
      <c r="G367" s="263" t="str">
        <f t="shared" si="50"/>
        <v>_2</v>
      </c>
      <c r="H367" t="s">
        <v>5632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5547</v>
      </c>
      <c r="D368" s="1">
        <v>83</v>
      </c>
      <c r="E368" t="s">
        <v>4570</v>
      </c>
      <c r="G368" s="263" t="str">
        <f t="shared" si="50"/>
        <v>_3</v>
      </c>
      <c r="H368" t="s">
        <v>5632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5547</v>
      </c>
      <c r="D369" s="1">
        <v>84</v>
      </c>
      <c r="E369" t="s">
        <v>4571</v>
      </c>
      <c r="G369" s="263" t="str">
        <f t="shared" si="50"/>
        <v>_4</v>
      </c>
      <c r="H369" t="s">
        <v>5632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5547</v>
      </c>
      <c r="D370" s="1">
        <v>85</v>
      </c>
      <c r="E370" t="s">
        <v>4572</v>
      </c>
      <c r="G370" s="263" t="str">
        <f t="shared" si="50"/>
        <v>_5</v>
      </c>
      <c r="H370" t="s">
        <v>5632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5547</v>
      </c>
      <c r="D371" s="1">
        <v>86</v>
      </c>
      <c r="E371" t="s">
        <v>4573</v>
      </c>
      <c r="G371" s="263" t="str">
        <f t="shared" si="50"/>
        <v>_6</v>
      </c>
      <c r="H371" t="s">
        <v>5632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5547</v>
      </c>
      <c r="D372" s="1">
        <v>87</v>
      </c>
      <c r="E372" t="s">
        <v>4574</v>
      </c>
      <c r="G372" s="263" t="str">
        <f t="shared" si="50"/>
        <v>_7</v>
      </c>
      <c r="H372" t="s">
        <v>5632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5547</v>
      </c>
      <c r="D373" s="1">
        <v>88</v>
      </c>
      <c r="E373" t="s">
        <v>4575</v>
      </c>
      <c r="G373" s="263" t="str">
        <f t="shared" si="50"/>
        <v>_8</v>
      </c>
      <c r="H373" t="s">
        <v>5632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5547</v>
      </c>
      <c r="D374" s="1">
        <v>89</v>
      </c>
      <c r="E374" t="s">
        <v>4576</v>
      </c>
      <c r="G374" s="263" t="str">
        <f t="shared" si="50"/>
        <v>_9</v>
      </c>
      <c r="H374" t="s">
        <v>5632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5547</v>
      </c>
      <c r="D375" s="1" t="s">
        <v>5559</v>
      </c>
      <c r="E375" t="s">
        <v>4563</v>
      </c>
      <c r="G375" s="183" t="s">
        <v>5782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5547</v>
      </c>
      <c r="D376" s="1" t="s">
        <v>5558</v>
      </c>
      <c r="E376" t="s">
        <v>4564</v>
      </c>
      <c r="G376" s="183" t="s">
        <v>5783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5547</v>
      </c>
      <c r="D377" s="1" t="s">
        <v>5554</v>
      </c>
      <c r="E377" t="s">
        <v>4495</v>
      </c>
      <c r="G377" s="183" t="s">
        <v>5769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5547</v>
      </c>
      <c r="D378" s="1" t="s">
        <v>5549</v>
      </c>
      <c r="E378" t="s">
        <v>4494</v>
      </c>
      <c r="G378" s="183" t="s">
        <v>5619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5547</v>
      </c>
      <c r="D379" s="1" t="s">
        <v>5548</v>
      </c>
      <c r="E379" t="s">
        <v>4565</v>
      </c>
      <c r="G379" s="183" t="s">
        <v>5619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5547</v>
      </c>
      <c r="D380" s="1" t="s">
        <v>5539</v>
      </c>
      <c r="E380" t="s">
        <v>745</v>
      </c>
      <c r="G380" t="s">
        <v>5468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5474</v>
      </c>
      <c r="D381" s="1">
        <v>2</v>
      </c>
      <c r="E381" t="s">
        <v>746</v>
      </c>
      <c r="G381" t="s">
        <v>5468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5474</v>
      </c>
      <c r="D382" s="1" t="s">
        <v>5624</v>
      </c>
      <c r="E382" t="s">
        <v>122</v>
      </c>
      <c r="G382" s="183" t="s">
        <v>5789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5474</v>
      </c>
      <c r="D383" s="1" t="s">
        <v>5623</v>
      </c>
      <c r="E383" t="s">
        <v>127</v>
      </c>
      <c r="G383" s="183" t="s">
        <v>5790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5474</v>
      </c>
      <c r="D384" s="1">
        <v>15</v>
      </c>
      <c r="E384" t="s">
        <v>747</v>
      </c>
      <c r="G384" t="s">
        <v>5468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5474</v>
      </c>
      <c r="D385" s="1" t="s">
        <v>5602</v>
      </c>
      <c r="E385" t="s">
        <v>748</v>
      </c>
      <c r="G385" t="s">
        <v>5468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5474</v>
      </c>
      <c r="D386" s="1" t="s">
        <v>5621</v>
      </c>
      <c r="E386" t="s">
        <v>749</v>
      </c>
      <c r="G386" t="s">
        <v>5468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5474</v>
      </c>
      <c r="D387" s="1">
        <v>24</v>
      </c>
      <c r="E387" t="s">
        <v>5633</v>
      </c>
      <c r="G387" t="s">
        <v>5468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5474</v>
      </c>
      <c r="D388" s="1">
        <v>60</v>
      </c>
      <c r="E388" t="s">
        <v>4496</v>
      </c>
      <c r="G388" s="263" t="str">
        <f t="shared" ref="G388:G397" si="54">CHAR(HEX2DEC("60"))&amp;MID(E388,9,1)</f>
        <v>`0</v>
      </c>
      <c r="H388" t="s">
        <v>5632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5474</v>
      </c>
      <c r="D389" s="1">
        <v>61</v>
      </c>
      <c r="E389" t="s">
        <v>4497</v>
      </c>
      <c r="G389" s="263" t="str">
        <f t="shared" si="54"/>
        <v>`1</v>
      </c>
      <c r="H389" t="s">
        <v>5632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5474</v>
      </c>
      <c r="D390" s="1">
        <v>62</v>
      </c>
      <c r="E390" t="s">
        <v>4498</v>
      </c>
      <c r="G390" s="263" t="str">
        <f t="shared" si="54"/>
        <v>`2</v>
      </c>
      <c r="H390" t="s">
        <v>5632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5474</v>
      </c>
      <c r="D391" s="1">
        <v>63</v>
      </c>
      <c r="E391" t="s">
        <v>4499</v>
      </c>
      <c r="G391" s="263" t="str">
        <f t="shared" si="54"/>
        <v>`3</v>
      </c>
      <c r="H391" t="s">
        <v>5632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5474</v>
      </c>
      <c r="D392" s="1">
        <v>64</v>
      </c>
      <c r="E392" t="s">
        <v>4500</v>
      </c>
      <c r="G392" s="263" t="str">
        <f t="shared" si="54"/>
        <v>`4</v>
      </c>
      <c r="H392" t="s">
        <v>5632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5474</v>
      </c>
      <c r="D393" s="1">
        <v>65</v>
      </c>
      <c r="E393" t="s">
        <v>4501</v>
      </c>
      <c r="G393" s="263" t="str">
        <f t="shared" si="54"/>
        <v>`5</v>
      </c>
      <c r="H393" t="s">
        <v>5632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5474</v>
      </c>
      <c r="D394" s="1">
        <v>66</v>
      </c>
      <c r="E394" t="s">
        <v>4502</v>
      </c>
      <c r="G394" s="263" t="str">
        <f t="shared" si="54"/>
        <v>`6</v>
      </c>
      <c r="H394" t="s">
        <v>5632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5474</v>
      </c>
      <c r="D395" s="1">
        <v>67</v>
      </c>
      <c r="E395" t="s">
        <v>4503</v>
      </c>
      <c r="G395" s="263" t="str">
        <f t="shared" si="54"/>
        <v>`7</v>
      </c>
      <c r="H395" t="s">
        <v>5632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5474</v>
      </c>
      <c r="D396" s="1">
        <v>68</v>
      </c>
      <c r="E396" t="s">
        <v>4504</v>
      </c>
      <c r="G396" s="263" t="str">
        <f t="shared" si="54"/>
        <v>`8</v>
      </c>
      <c r="H396" t="s">
        <v>5632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5474</v>
      </c>
      <c r="D397" s="1">
        <v>69</v>
      </c>
      <c r="E397" t="s">
        <v>4505</v>
      </c>
      <c r="G397" s="263" t="str">
        <f t="shared" si="54"/>
        <v>`9</v>
      </c>
      <c r="H397" t="s">
        <v>5632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5474</v>
      </c>
      <c r="D398" s="1" t="s">
        <v>5575</v>
      </c>
      <c r="E398" t="s">
        <v>4491</v>
      </c>
      <c r="G398" s="279" t="s">
        <v>3584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5474</v>
      </c>
      <c r="D399" s="1" t="s">
        <v>5573</v>
      </c>
      <c r="E399" t="s">
        <v>4492</v>
      </c>
      <c r="G399" s="279" t="s">
        <v>3546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5474</v>
      </c>
      <c r="D400" s="1">
        <v>90</v>
      </c>
      <c r="E400" s="74" t="s">
        <v>750</v>
      </c>
      <c r="G400" s="261" t="s">
        <v>5631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5474</v>
      </c>
      <c r="D401" s="1">
        <v>91</v>
      </c>
      <c r="E401" s="265" t="s">
        <v>751</v>
      </c>
      <c r="G401" s="236" t="s">
        <v>5628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5474</v>
      </c>
      <c r="D402" s="1">
        <v>92</v>
      </c>
      <c r="E402" s="266" t="s">
        <v>752</v>
      </c>
      <c r="G402" s="261" t="s">
        <v>5630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5474</v>
      </c>
      <c r="D403" s="1">
        <v>93</v>
      </c>
      <c r="E403" s="264" t="s">
        <v>753</v>
      </c>
      <c r="G403" s="236" t="s">
        <v>5626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5474</v>
      </c>
      <c r="D404" s="1">
        <v>95</v>
      </c>
      <c r="E404" t="s">
        <v>754</v>
      </c>
      <c r="G404" t="s">
        <v>5468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5474</v>
      </c>
      <c r="D405" s="1" t="s">
        <v>5519</v>
      </c>
      <c r="E405" s="266" t="s">
        <v>755</v>
      </c>
      <c r="G405" s="261" t="s">
        <v>5630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5474</v>
      </c>
      <c r="D406" s="1" t="s">
        <v>5515</v>
      </c>
      <c r="E406" s="75" t="s">
        <v>756</v>
      </c>
      <c r="G406" s="236" t="s">
        <v>5611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5474</v>
      </c>
      <c r="D407" s="1" t="s">
        <v>5510</v>
      </c>
      <c r="E407" t="s">
        <v>757</v>
      </c>
      <c r="G407" t="s">
        <v>5468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5474</v>
      </c>
      <c r="D408" s="1" t="s">
        <v>5508</v>
      </c>
      <c r="E408" t="s">
        <v>758</v>
      </c>
      <c r="G408" t="s">
        <v>5468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5474</v>
      </c>
      <c r="D409" s="1" t="s">
        <v>5507</v>
      </c>
      <c r="E409" t="s">
        <v>759</v>
      </c>
      <c r="G409" t="s">
        <v>5468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5474</v>
      </c>
      <c r="D410" s="1" t="s">
        <v>5506</v>
      </c>
      <c r="E410" t="s">
        <v>760</v>
      </c>
      <c r="G410" t="s">
        <v>5468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5474</v>
      </c>
      <c r="D411" s="1" t="s">
        <v>5480</v>
      </c>
      <c r="E411" s="265" t="s">
        <v>5629</v>
      </c>
      <c r="G411" s="236" t="s">
        <v>5628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5474</v>
      </c>
      <c r="D412" s="1" t="s">
        <v>5477</v>
      </c>
      <c r="E412" s="264" t="s">
        <v>5627</v>
      </c>
      <c r="G412" s="236" t="s">
        <v>5626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5546</v>
      </c>
      <c r="D413" s="1">
        <v>0</v>
      </c>
      <c r="E413" t="s">
        <v>761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5546</v>
      </c>
      <c r="D414" s="1">
        <v>1</v>
      </c>
      <c r="E414" t="s">
        <v>762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5546</v>
      </c>
      <c r="D415" s="1">
        <v>2</v>
      </c>
      <c r="E415" t="s">
        <v>763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5546</v>
      </c>
      <c r="D416" s="1">
        <v>3</v>
      </c>
      <c r="E416" t="s">
        <v>764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5546</v>
      </c>
      <c r="D417" s="1">
        <v>4</v>
      </c>
      <c r="E417" t="s">
        <v>765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5546</v>
      </c>
      <c r="D418" s="1">
        <v>5</v>
      </c>
      <c r="E418" t="s">
        <v>766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5546</v>
      </c>
      <c r="D419" s="1">
        <v>6</v>
      </c>
      <c r="E419" t="s">
        <v>767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5546</v>
      </c>
      <c r="D420" s="1">
        <v>7</v>
      </c>
      <c r="E420" t="s">
        <v>768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5546</v>
      </c>
      <c r="D421" s="1">
        <v>8</v>
      </c>
      <c r="E421" t="s">
        <v>769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5546</v>
      </c>
      <c r="D422" s="1">
        <v>9</v>
      </c>
      <c r="E422" t="s">
        <v>770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5546</v>
      </c>
      <c r="D423" s="1" t="s">
        <v>5604</v>
      </c>
      <c r="E423" t="s">
        <v>771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5546</v>
      </c>
      <c r="D424" s="1" t="s">
        <v>5625</v>
      </c>
      <c r="E424" t="s">
        <v>772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5546</v>
      </c>
      <c r="D425" s="1" t="s">
        <v>5624</v>
      </c>
      <c r="E425" t="s">
        <v>4483</v>
      </c>
      <c r="G425" s="279" t="s">
        <v>3686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5546</v>
      </c>
      <c r="D426" s="1" t="s">
        <v>5623</v>
      </c>
      <c r="E426" t="s">
        <v>773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5546</v>
      </c>
      <c r="D427" s="1">
        <v>13</v>
      </c>
      <c r="E427" t="s">
        <v>774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5546</v>
      </c>
      <c r="D428" s="1">
        <v>18</v>
      </c>
      <c r="E428" t="s">
        <v>775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5546</v>
      </c>
      <c r="D429" s="1">
        <v>19</v>
      </c>
      <c r="E429" t="s">
        <v>776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5546</v>
      </c>
      <c r="D430" s="1" t="s">
        <v>5602</v>
      </c>
      <c r="E430" t="s">
        <v>777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5546</v>
      </c>
      <c r="D431" s="1" t="s">
        <v>5601</v>
      </c>
      <c r="E431" t="s">
        <v>778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5546</v>
      </c>
      <c r="D432" s="1" t="s">
        <v>5622</v>
      </c>
      <c r="E432" t="s">
        <v>779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5546</v>
      </c>
      <c r="D433" s="1" t="s">
        <v>5621</v>
      </c>
      <c r="E433" t="s">
        <v>780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5546</v>
      </c>
      <c r="D434" s="1" t="s">
        <v>5620</v>
      </c>
      <c r="E434" t="s">
        <v>410</v>
      </c>
      <c r="G434" s="183" t="s">
        <v>5619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5546</v>
      </c>
      <c r="D435" s="1" t="s">
        <v>5618</v>
      </c>
      <c r="E435" t="s">
        <v>781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5546</v>
      </c>
      <c r="D436" s="1">
        <v>20</v>
      </c>
      <c r="E436" t="s">
        <v>5617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5546</v>
      </c>
      <c r="D437" s="1">
        <v>21</v>
      </c>
      <c r="E437" t="s">
        <v>412</v>
      </c>
      <c r="G437" s="183" t="s">
        <v>5616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5546</v>
      </c>
      <c r="D438" s="1">
        <v>22</v>
      </c>
      <c r="E438" t="s">
        <v>5615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5546</v>
      </c>
      <c r="D439" s="1">
        <v>23</v>
      </c>
      <c r="E439" t="s">
        <v>782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5546</v>
      </c>
      <c r="D440" s="1">
        <v>24</v>
      </c>
      <c r="E440" t="s">
        <v>783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5546</v>
      </c>
      <c r="D441" s="1">
        <v>25</v>
      </c>
      <c r="E441" t="s">
        <v>784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5546</v>
      </c>
      <c r="D442" s="1">
        <v>26</v>
      </c>
      <c r="E442" t="s">
        <v>785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5546</v>
      </c>
      <c r="D443" s="1">
        <v>27</v>
      </c>
      <c r="E443" t="s">
        <v>786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5546</v>
      </c>
      <c r="D444" s="1">
        <v>28</v>
      </c>
      <c r="E444" t="s">
        <v>787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5546</v>
      </c>
      <c r="D445" s="1">
        <v>29</v>
      </c>
      <c r="E445" t="s">
        <v>788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5546</v>
      </c>
      <c r="D446" s="1" t="s">
        <v>5598</v>
      </c>
      <c r="E446" t="s">
        <v>789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5546</v>
      </c>
      <c r="D447" s="1" t="s">
        <v>5597</v>
      </c>
      <c r="E447" t="s">
        <v>407</v>
      </c>
      <c r="G447" s="183" t="s">
        <v>5614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5546</v>
      </c>
      <c r="D448" s="1" t="s">
        <v>5596</v>
      </c>
      <c r="E448" t="s">
        <v>790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5546</v>
      </c>
      <c r="D449" s="1" t="s">
        <v>5595</v>
      </c>
      <c r="E449" t="s">
        <v>5613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5546</v>
      </c>
      <c r="D450" s="1" t="s">
        <v>5593</v>
      </c>
      <c r="E450" t="s">
        <v>791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5546</v>
      </c>
      <c r="D451" s="1" t="s">
        <v>5591</v>
      </c>
      <c r="E451" t="s">
        <v>792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5546</v>
      </c>
      <c r="D452" s="1">
        <v>30</v>
      </c>
      <c r="E452" t="s">
        <v>5612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5546</v>
      </c>
      <c r="D453" s="1">
        <v>36</v>
      </c>
      <c r="E453" t="s">
        <v>793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5546</v>
      </c>
      <c r="D454" s="1">
        <v>43</v>
      </c>
      <c r="E454" t="s">
        <v>794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5546</v>
      </c>
      <c r="D455" s="1">
        <v>48</v>
      </c>
      <c r="E455" t="s">
        <v>795</v>
      </c>
      <c r="G455" s="183" t="s">
        <v>5770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5546</v>
      </c>
      <c r="D456" s="1">
        <v>54</v>
      </c>
      <c r="E456" t="s">
        <v>796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5546</v>
      </c>
      <c r="D457" s="1">
        <v>58</v>
      </c>
      <c r="E457" t="s">
        <v>797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5546</v>
      </c>
      <c r="D458" s="1">
        <v>59</v>
      </c>
      <c r="E458" t="s">
        <v>798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5546</v>
      </c>
      <c r="D459" s="1">
        <v>60</v>
      </c>
      <c r="E459" t="s">
        <v>799</v>
      </c>
      <c r="G459" s="183" t="s">
        <v>5611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5546</v>
      </c>
      <c r="D460" s="1">
        <v>61</v>
      </c>
      <c r="E460" t="s">
        <v>800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5546</v>
      </c>
      <c r="D461" s="1">
        <v>64</v>
      </c>
      <c r="E461" t="s">
        <v>801</v>
      </c>
      <c r="G461" s="183" t="s">
        <v>5610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5546</v>
      </c>
      <c r="D462" s="1">
        <v>65</v>
      </c>
      <c r="E462" t="s">
        <v>802</v>
      </c>
      <c r="G462" s="183" t="s">
        <v>5609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5546</v>
      </c>
      <c r="D463" s="1" t="s">
        <v>5575</v>
      </c>
      <c r="E463" t="s">
        <v>803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5546</v>
      </c>
      <c r="D464" s="1" t="s">
        <v>5573</v>
      </c>
      <c r="E464" t="s">
        <v>804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5546</v>
      </c>
      <c r="D465" s="1">
        <v>95</v>
      </c>
      <c r="E465" t="s">
        <v>4562</v>
      </c>
      <c r="G465" s="183" t="s">
        <v>5784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5546</v>
      </c>
      <c r="D466" s="1">
        <v>96</v>
      </c>
      <c r="E466" t="s">
        <v>4558</v>
      </c>
      <c r="G466" s="183" t="s">
        <v>5785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5546</v>
      </c>
      <c r="D467" s="1">
        <v>97</v>
      </c>
      <c r="E467" t="s">
        <v>4559</v>
      </c>
      <c r="G467" s="183" t="s">
        <v>5786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5546</v>
      </c>
      <c r="D468" s="1">
        <v>98</v>
      </c>
      <c r="E468" t="s">
        <v>4560</v>
      </c>
      <c r="G468" s="183" t="s">
        <v>5787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5546</v>
      </c>
      <c r="D469" s="1">
        <v>99</v>
      </c>
      <c r="E469" t="s">
        <v>805</v>
      </c>
      <c r="G469" t="s">
        <v>5468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5546</v>
      </c>
      <c r="D470" s="1" t="s">
        <v>5553</v>
      </c>
      <c r="E470" t="s">
        <v>4561</v>
      </c>
      <c r="G470" s="183" t="s">
        <v>5788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5546</v>
      </c>
      <c r="D471" s="1" t="s">
        <v>5478</v>
      </c>
      <c r="E471" t="s">
        <v>806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5546</v>
      </c>
      <c r="D472" s="1" t="s">
        <v>5544</v>
      </c>
      <c r="E472" t="s">
        <v>807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5546</v>
      </c>
      <c r="D473" s="1" t="s">
        <v>5524</v>
      </c>
      <c r="E473" t="s">
        <v>808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5546</v>
      </c>
      <c r="D474" s="1" t="s">
        <v>5523</v>
      </c>
      <c r="E474" t="s">
        <v>809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5546</v>
      </c>
      <c r="D475" s="1" t="s">
        <v>5522</v>
      </c>
      <c r="E475" t="s">
        <v>810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5545</v>
      </c>
      <c r="D476" s="1">
        <v>8</v>
      </c>
      <c r="E476" t="s">
        <v>5608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5545</v>
      </c>
      <c r="D477" s="1">
        <v>9</v>
      </c>
      <c r="E477" t="s">
        <v>5607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5545</v>
      </c>
      <c r="D478" s="1" t="s">
        <v>5606</v>
      </c>
      <c r="E478" t="s">
        <v>5605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5545</v>
      </c>
      <c r="D479" s="1" t="s">
        <v>5604</v>
      </c>
      <c r="E479" t="s">
        <v>5603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5545</v>
      </c>
      <c r="D480" s="1" t="s">
        <v>5602</v>
      </c>
      <c r="E480" t="s">
        <v>811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5545</v>
      </c>
      <c r="D481" s="1" t="s">
        <v>5601</v>
      </c>
      <c r="E481" t="s">
        <v>812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5545</v>
      </c>
      <c r="D482" s="1">
        <v>99</v>
      </c>
      <c r="E482" t="s">
        <v>813</v>
      </c>
      <c r="G482" s="183" t="s">
        <v>5779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5545</v>
      </c>
      <c r="D483" s="1" t="s">
        <v>5474</v>
      </c>
      <c r="E483" t="s">
        <v>814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5545</v>
      </c>
      <c r="D484" s="1" t="s">
        <v>5546</v>
      </c>
      <c r="E484" t="s">
        <v>815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5545</v>
      </c>
      <c r="D485" s="1" t="s">
        <v>5545</v>
      </c>
      <c r="E485" t="s">
        <v>816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5545</v>
      </c>
      <c r="D486" s="1" t="s">
        <v>5478</v>
      </c>
      <c r="E486" t="s">
        <v>817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5545</v>
      </c>
      <c r="D487" s="1" t="s">
        <v>5544</v>
      </c>
      <c r="E487" t="s">
        <v>818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5545</v>
      </c>
      <c r="D488" s="1" t="s">
        <v>5471</v>
      </c>
      <c r="E488" t="s">
        <v>819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5545</v>
      </c>
      <c r="D489" s="1" t="s">
        <v>5600</v>
      </c>
      <c r="E489" t="s">
        <v>4272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5478</v>
      </c>
      <c r="D490" s="1">
        <v>21</v>
      </c>
      <c r="E490" t="s">
        <v>820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5478</v>
      </c>
      <c r="D491" s="1">
        <v>22</v>
      </c>
      <c r="E491" t="s">
        <v>821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5478</v>
      </c>
      <c r="D492" s="1">
        <v>23</v>
      </c>
      <c r="E492" t="s">
        <v>5599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5478</v>
      </c>
      <c r="D493" s="1">
        <v>25</v>
      </c>
      <c r="E493" t="s">
        <v>822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5478</v>
      </c>
      <c r="D494" s="1">
        <v>26</v>
      </c>
      <c r="E494" t="s">
        <v>823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5478</v>
      </c>
      <c r="D495" s="1">
        <v>27</v>
      </c>
      <c r="E495" t="s">
        <v>824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5478</v>
      </c>
      <c r="D496" s="1">
        <v>28</v>
      </c>
      <c r="E496" t="s">
        <v>825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5478</v>
      </c>
      <c r="D497" s="1">
        <v>29</v>
      </c>
      <c r="E497" t="s">
        <v>826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5478</v>
      </c>
      <c r="D498" s="1" t="s">
        <v>5598</v>
      </c>
      <c r="E498" t="s">
        <v>827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5478</v>
      </c>
      <c r="D499" s="1" t="s">
        <v>5597</v>
      </c>
      <c r="E499" t="s">
        <v>828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5478</v>
      </c>
      <c r="D500" s="1" t="s">
        <v>5596</v>
      </c>
      <c r="E500" t="s">
        <v>829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5478</v>
      </c>
      <c r="D501" s="1" t="s">
        <v>5595</v>
      </c>
      <c r="E501" t="s">
        <v>830</v>
      </c>
      <c r="G501" s="183" t="s">
        <v>5594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5478</v>
      </c>
      <c r="D502" s="1" t="s">
        <v>5593</v>
      </c>
      <c r="E502" t="s">
        <v>831</v>
      </c>
      <c r="G502" s="183" t="s">
        <v>5592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5478</v>
      </c>
      <c r="D503" s="1" t="s">
        <v>5591</v>
      </c>
      <c r="E503" t="s">
        <v>832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5478</v>
      </c>
      <c r="D504" s="1">
        <v>30</v>
      </c>
      <c r="E504" t="s">
        <v>5590</v>
      </c>
      <c r="G504" s="183" t="s">
        <v>5775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5478</v>
      </c>
      <c r="D505" s="1">
        <v>31</v>
      </c>
      <c r="E505" t="s">
        <v>5589</v>
      </c>
      <c r="G505" s="183" t="s">
        <v>5776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5478</v>
      </c>
      <c r="D506" s="1">
        <v>32</v>
      </c>
      <c r="E506" t="s">
        <v>5588</v>
      </c>
      <c r="G506" s="183" t="s">
        <v>5777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5478</v>
      </c>
      <c r="D507" s="1">
        <v>33</v>
      </c>
      <c r="E507" t="s">
        <v>5587</v>
      </c>
      <c r="G507" s="183" t="s">
        <v>5778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5478</v>
      </c>
      <c r="D508" s="1">
        <v>34</v>
      </c>
      <c r="E508" t="s">
        <v>5586</v>
      </c>
      <c r="G508" t="s">
        <v>5468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5478</v>
      </c>
      <c r="D509" s="1">
        <v>60</v>
      </c>
      <c r="E509" t="s">
        <v>5585</v>
      </c>
      <c r="G509" s="263" t="str">
        <f t="shared" ref="G509:G524" si="65">"#"&amp;MID(E509,10,4)</f>
        <v>#1</v>
      </c>
      <c r="H509" t="s">
        <v>5563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5478</v>
      </c>
      <c r="D510" s="1">
        <v>61</v>
      </c>
      <c r="E510" t="s">
        <v>5584</v>
      </c>
      <c r="G510" s="263" t="str">
        <f t="shared" si="65"/>
        <v>#2</v>
      </c>
      <c r="H510" t="s">
        <v>5563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5478</v>
      </c>
      <c r="D511" s="1">
        <v>62</v>
      </c>
      <c r="E511" t="s">
        <v>5583</v>
      </c>
      <c r="G511" s="263" t="str">
        <f t="shared" si="65"/>
        <v>#3</v>
      </c>
      <c r="H511" t="s">
        <v>5563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5478</v>
      </c>
      <c r="D512" s="1">
        <v>63</v>
      </c>
      <c r="E512" t="s">
        <v>5582</v>
      </c>
      <c r="G512" s="263" t="str">
        <f t="shared" si="65"/>
        <v>#4</v>
      </c>
      <c r="H512" t="s">
        <v>5563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5478</v>
      </c>
      <c r="D513" s="1">
        <v>64</v>
      </c>
      <c r="E513" t="s">
        <v>5581</v>
      </c>
      <c r="G513" s="263" t="str">
        <f t="shared" si="65"/>
        <v>#5</v>
      </c>
      <c r="H513" t="s">
        <v>5563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5478</v>
      </c>
      <c r="D514" s="1">
        <v>65</v>
      </c>
      <c r="E514" t="s">
        <v>5580</v>
      </c>
      <c r="G514" s="263" t="str">
        <f t="shared" si="65"/>
        <v>#6</v>
      </c>
      <c r="H514" t="s">
        <v>5563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5478</v>
      </c>
      <c r="D515" s="1">
        <v>66</v>
      </c>
      <c r="E515" t="s">
        <v>5579</v>
      </c>
      <c r="G515" s="263" t="str">
        <f t="shared" si="65"/>
        <v>#7</v>
      </c>
      <c r="H515" t="s">
        <v>5563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5478</v>
      </c>
      <c r="D516" s="1">
        <v>67</v>
      </c>
      <c r="E516" t="s">
        <v>5578</v>
      </c>
      <c r="G516" s="263" t="str">
        <f t="shared" si="65"/>
        <v>#8</v>
      </c>
      <c r="H516" t="s">
        <v>5563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5478</v>
      </c>
      <c r="D517" s="1">
        <v>68</v>
      </c>
      <c r="E517" t="s">
        <v>5577</v>
      </c>
      <c r="G517" s="263" t="str">
        <f t="shared" si="65"/>
        <v>#9</v>
      </c>
      <c r="H517" t="s">
        <v>5563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5478</v>
      </c>
      <c r="D518" s="1">
        <v>69</v>
      </c>
      <c r="E518" t="s">
        <v>5576</v>
      </c>
      <c r="G518" s="263" t="str">
        <f t="shared" si="65"/>
        <v>#10</v>
      </c>
      <c r="H518" t="s">
        <v>5563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5478</v>
      </c>
      <c r="D519" s="1" t="s">
        <v>5575</v>
      </c>
      <c r="E519" t="s">
        <v>5574</v>
      </c>
      <c r="G519" s="263" t="str">
        <f t="shared" si="65"/>
        <v>#11</v>
      </c>
      <c r="H519" t="s">
        <v>5563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5478</v>
      </c>
      <c r="D520" s="1" t="s">
        <v>5573</v>
      </c>
      <c r="E520" t="s">
        <v>5572</v>
      </c>
      <c r="G520" s="263" t="str">
        <f t="shared" si="65"/>
        <v>#12</v>
      </c>
      <c r="H520" t="s">
        <v>5563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5478</v>
      </c>
      <c r="D521" s="1" t="s">
        <v>5571</v>
      </c>
      <c r="E521" t="s">
        <v>5570</v>
      </c>
      <c r="G521" s="263" t="str">
        <f t="shared" si="65"/>
        <v>#13</v>
      </c>
      <c r="H521" t="s">
        <v>5563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5478</v>
      </c>
      <c r="D522" s="1" t="s">
        <v>5569</v>
      </c>
      <c r="E522" t="s">
        <v>5568</v>
      </c>
      <c r="G522" s="263" t="str">
        <f t="shared" si="65"/>
        <v>#14</v>
      </c>
      <c r="H522" t="s">
        <v>5563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5478</v>
      </c>
      <c r="D523" s="1" t="s">
        <v>5567</v>
      </c>
      <c r="E523" t="s">
        <v>5566</v>
      </c>
      <c r="G523" s="263" t="str">
        <f t="shared" si="65"/>
        <v>#15</v>
      </c>
      <c r="H523" t="s">
        <v>5563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5478</v>
      </c>
      <c r="D524" s="1" t="s">
        <v>5565</v>
      </c>
      <c r="E524" t="s">
        <v>5564</v>
      </c>
      <c r="G524" s="263" t="str">
        <f t="shared" si="65"/>
        <v>#16</v>
      </c>
      <c r="H524" t="s">
        <v>5563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5478</v>
      </c>
      <c r="D525" s="1" t="s">
        <v>5562</v>
      </c>
      <c r="E525" t="s">
        <v>4566</v>
      </c>
      <c r="G525" s="183" t="s">
        <v>5561</v>
      </c>
      <c r="H525" t="s">
        <v>5560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5478</v>
      </c>
      <c r="D526" s="1">
        <v>82</v>
      </c>
      <c r="E526" t="s">
        <v>4532</v>
      </c>
      <c r="G526" s="263" t="str">
        <f t="shared" ref="G526:G557" si="68">CHAR(HEX2DEC("60"))&amp;MID(E526,9,1)</f>
        <v>`a</v>
      </c>
      <c r="H526" t="s">
        <v>5476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5478</v>
      </c>
      <c r="D527" s="1">
        <v>83</v>
      </c>
      <c r="E527" t="s">
        <v>4533</v>
      </c>
      <c r="G527" s="263" t="str">
        <f t="shared" si="68"/>
        <v>`b</v>
      </c>
      <c r="H527" t="s">
        <v>5476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5478</v>
      </c>
      <c r="D528" s="1">
        <v>84</v>
      </c>
      <c r="E528" t="s">
        <v>4534</v>
      </c>
      <c r="G528" s="263" t="str">
        <f t="shared" si="68"/>
        <v>`c</v>
      </c>
      <c r="H528" t="s">
        <v>5476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5478</v>
      </c>
      <c r="D529" s="1">
        <v>85</v>
      </c>
      <c r="E529" t="s">
        <v>4535</v>
      </c>
      <c r="G529" s="263" t="str">
        <f t="shared" si="68"/>
        <v>`d</v>
      </c>
      <c r="H529" t="s">
        <v>5476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5478</v>
      </c>
      <c r="D530" s="1">
        <v>86</v>
      </c>
      <c r="E530" t="s">
        <v>4536</v>
      </c>
      <c r="G530" s="263" t="str">
        <f t="shared" si="68"/>
        <v>`e</v>
      </c>
      <c r="H530" t="s">
        <v>5476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5478</v>
      </c>
      <c r="D531" s="1">
        <v>87</v>
      </c>
      <c r="E531" t="s">
        <v>4537</v>
      </c>
      <c r="G531" s="263" t="str">
        <f t="shared" si="68"/>
        <v>`f</v>
      </c>
      <c r="H531" t="s">
        <v>5476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5478</v>
      </c>
      <c r="D532" s="1">
        <v>88</v>
      </c>
      <c r="E532" t="s">
        <v>4538</v>
      </c>
      <c r="G532" s="263" t="str">
        <f t="shared" si="68"/>
        <v>`g</v>
      </c>
      <c r="H532" t="s">
        <v>5476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5478</v>
      </c>
      <c r="D533" s="1">
        <v>89</v>
      </c>
      <c r="E533" t="s">
        <v>4539</v>
      </c>
      <c r="G533" s="263" t="str">
        <f t="shared" si="68"/>
        <v>`h</v>
      </c>
      <c r="H533" t="s">
        <v>5476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5478</v>
      </c>
      <c r="D534" s="1" t="s">
        <v>5559</v>
      </c>
      <c r="E534" t="s">
        <v>4540</v>
      </c>
      <c r="G534" s="263" t="str">
        <f t="shared" si="68"/>
        <v>`i</v>
      </c>
      <c r="H534" t="s">
        <v>5476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5478</v>
      </c>
      <c r="D535" s="1" t="s">
        <v>5558</v>
      </c>
      <c r="E535" t="s">
        <v>4541</v>
      </c>
      <c r="G535" s="263" t="str">
        <f t="shared" si="68"/>
        <v>`j</v>
      </c>
      <c r="H535" t="s">
        <v>5476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5478</v>
      </c>
      <c r="D536" s="1" t="s">
        <v>5557</v>
      </c>
      <c r="E536" t="s">
        <v>4542</v>
      </c>
      <c r="G536" s="263" t="str">
        <f t="shared" si="68"/>
        <v>`k</v>
      </c>
      <c r="H536" t="s">
        <v>5476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5478</v>
      </c>
      <c r="D537" s="1" t="s">
        <v>5556</v>
      </c>
      <c r="E537" t="s">
        <v>4543</v>
      </c>
      <c r="G537" s="263" t="str">
        <f t="shared" si="68"/>
        <v>`l</v>
      </c>
      <c r="H537" t="s">
        <v>5476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5478</v>
      </c>
      <c r="D538" s="1" t="s">
        <v>5555</v>
      </c>
      <c r="E538" t="s">
        <v>4544</v>
      </c>
      <c r="G538" s="263" t="str">
        <f t="shared" si="68"/>
        <v>`m</v>
      </c>
      <c r="H538" t="s">
        <v>5476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5478</v>
      </c>
      <c r="D539" s="1" t="s">
        <v>5554</v>
      </c>
      <c r="E539" t="s">
        <v>4545</v>
      </c>
      <c r="G539" s="263" t="str">
        <f t="shared" si="68"/>
        <v>`n</v>
      </c>
      <c r="H539" t="s">
        <v>5476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5478</v>
      </c>
      <c r="D540" s="1">
        <v>90</v>
      </c>
      <c r="E540" t="s">
        <v>4546</v>
      </c>
      <c r="G540" s="263" t="str">
        <f t="shared" si="68"/>
        <v>`o</v>
      </c>
      <c r="H540" t="s">
        <v>5476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5478</v>
      </c>
      <c r="D541" s="1">
        <v>91</v>
      </c>
      <c r="E541" t="s">
        <v>4547</v>
      </c>
      <c r="G541" s="263" t="str">
        <f t="shared" si="68"/>
        <v>`p</v>
      </c>
      <c r="H541" t="s">
        <v>5476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5478</v>
      </c>
      <c r="D542" s="1">
        <v>92</v>
      </c>
      <c r="E542" t="s">
        <v>4548</v>
      </c>
      <c r="G542" s="263" t="str">
        <f t="shared" si="68"/>
        <v>`q</v>
      </c>
      <c r="H542" t="s">
        <v>5476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5478</v>
      </c>
      <c r="D543" s="1">
        <v>93</v>
      </c>
      <c r="E543" t="s">
        <v>4549</v>
      </c>
      <c r="G543" s="263" t="str">
        <f t="shared" si="68"/>
        <v>`r</v>
      </c>
      <c r="H543" t="s">
        <v>5476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5478</v>
      </c>
      <c r="D544" s="1">
        <v>94</v>
      </c>
      <c r="E544" t="s">
        <v>4550</v>
      </c>
      <c r="G544" s="263" t="str">
        <f t="shared" si="68"/>
        <v>`s</v>
      </c>
      <c r="H544" t="s">
        <v>5476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5478</v>
      </c>
      <c r="D545" s="1">
        <v>95</v>
      </c>
      <c r="E545" t="s">
        <v>4551</v>
      </c>
      <c r="G545" s="263" t="str">
        <f t="shared" si="68"/>
        <v>`t</v>
      </c>
      <c r="H545" t="s">
        <v>5476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5478</v>
      </c>
      <c r="D546" s="1">
        <v>96</v>
      </c>
      <c r="E546" t="s">
        <v>4552</v>
      </c>
      <c r="G546" s="263" t="str">
        <f t="shared" si="68"/>
        <v>`u</v>
      </c>
      <c r="H546" t="s">
        <v>5476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5478</v>
      </c>
      <c r="D547" s="1">
        <v>97</v>
      </c>
      <c r="E547" t="s">
        <v>4553</v>
      </c>
      <c r="G547" s="263" t="str">
        <f t="shared" si="68"/>
        <v>`v</v>
      </c>
      <c r="H547" t="s">
        <v>5476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5478</v>
      </c>
      <c r="D548" s="1">
        <v>98</v>
      </c>
      <c r="E548" t="s">
        <v>4554</v>
      </c>
      <c r="G548" s="263" t="str">
        <f t="shared" si="68"/>
        <v>`w</v>
      </c>
      <c r="H548" t="s">
        <v>5476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5478</v>
      </c>
      <c r="D549" s="1">
        <v>99</v>
      </c>
      <c r="E549" t="s">
        <v>4555</v>
      </c>
      <c r="G549" s="263" t="str">
        <f t="shared" si="68"/>
        <v>`x</v>
      </c>
      <c r="H549" t="s">
        <v>5476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5478</v>
      </c>
      <c r="D550" s="1" t="s">
        <v>5553</v>
      </c>
      <c r="E550" t="s">
        <v>4556</v>
      </c>
      <c r="G550" s="263" t="str">
        <f t="shared" si="68"/>
        <v>`y</v>
      </c>
      <c r="H550" t="s">
        <v>5476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5478</v>
      </c>
      <c r="D551" s="1" t="s">
        <v>5552</v>
      </c>
      <c r="E551" t="s">
        <v>4557</v>
      </c>
      <c r="G551" s="263" t="str">
        <f t="shared" si="68"/>
        <v>`z</v>
      </c>
      <c r="H551" t="s">
        <v>5476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5478</v>
      </c>
      <c r="D552" s="1" t="s">
        <v>5551</v>
      </c>
      <c r="E552" t="s">
        <v>4603</v>
      </c>
      <c r="G552" s="263" t="str">
        <f t="shared" si="68"/>
        <v>`a</v>
      </c>
      <c r="H552" t="s">
        <v>5476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5478</v>
      </c>
      <c r="D553" s="1" t="s">
        <v>5550</v>
      </c>
      <c r="E553" t="s">
        <v>4604</v>
      </c>
      <c r="G553" s="263" t="str">
        <f t="shared" si="68"/>
        <v>`b</v>
      </c>
      <c r="H553" t="s">
        <v>5476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5478</v>
      </c>
      <c r="D554" s="1" t="s">
        <v>5549</v>
      </c>
      <c r="E554" t="s">
        <v>4605</v>
      </c>
      <c r="G554" s="263" t="str">
        <f t="shared" si="68"/>
        <v>`c</v>
      </c>
      <c r="H554" t="s">
        <v>5476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5478</v>
      </c>
      <c r="D555" s="1" t="s">
        <v>5548</v>
      </c>
      <c r="E555" t="s">
        <v>4606</v>
      </c>
      <c r="G555" s="263" t="str">
        <f t="shared" si="68"/>
        <v>`d</v>
      </c>
      <c r="H555" t="s">
        <v>5476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5478</v>
      </c>
      <c r="D556" s="1" t="s">
        <v>5547</v>
      </c>
      <c r="E556" t="s">
        <v>4607</v>
      </c>
      <c r="G556" s="263" t="str">
        <f t="shared" si="68"/>
        <v>`e</v>
      </c>
      <c r="H556" t="s">
        <v>5476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5478</v>
      </c>
      <c r="D557" s="1" t="s">
        <v>5474</v>
      </c>
      <c r="E557" t="s">
        <v>4608</v>
      </c>
      <c r="G557" s="263" t="str">
        <f t="shared" si="68"/>
        <v>`f</v>
      </c>
      <c r="H557" t="s">
        <v>5476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5478</v>
      </c>
      <c r="D558" s="1" t="s">
        <v>5546</v>
      </c>
      <c r="E558" t="s">
        <v>4609</v>
      </c>
      <c r="G558" s="263" t="str">
        <f t="shared" ref="G558:G589" si="71">CHAR(HEX2DEC("60"))&amp;MID(E558,9,1)</f>
        <v>`g</v>
      </c>
      <c r="H558" t="s">
        <v>5476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5478</v>
      </c>
      <c r="D559" s="1" t="s">
        <v>5545</v>
      </c>
      <c r="E559" t="s">
        <v>4610</v>
      </c>
      <c r="G559" s="263" t="str">
        <f t="shared" si="71"/>
        <v>`h</v>
      </c>
      <c r="H559" t="s">
        <v>5476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5478</v>
      </c>
      <c r="D560" s="1" t="s">
        <v>5478</v>
      </c>
      <c r="E560" t="s">
        <v>4611</v>
      </c>
      <c r="G560" s="263" t="str">
        <f t="shared" si="71"/>
        <v>`i</v>
      </c>
      <c r="H560" t="s">
        <v>5476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5478</v>
      </c>
      <c r="D561" s="1" t="s">
        <v>5544</v>
      </c>
      <c r="E561" t="s">
        <v>4612</v>
      </c>
      <c r="G561" s="263" t="str">
        <f t="shared" si="71"/>
        <v>`j</v>
      </c>
      <c r="H561" t="s">
        <v>5476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5478</v>
      </c>
      <c r="D562" s="1" t="s">
        <v>5471</v>
      </c>
      <c r="E562" t="s">
        <v>4613</v>
      </c>
      <c r="G562" s="263" t="str">
        <f t="shared" si="71"/>
        <v>`k</v>
      </c>
      <c r="H562" t="s">
        <v>5476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5478</v>
      </c>
      <c r="D563" s="1" t="s">
        <v>5475</v>
      </c>
      <c r="E563" t="s">
        <v>4614</v>
      </c>
      <c r="G563" s="263" t="str">
        <f t="shared" si="71"/>
        <v>`l</v>
      </c>
      <c r="H563" t="s">
        <v>5476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5478</v>
      </c>
      <c r="D564" s="1" t="s">
        <v>5543</v>
      </c>
      <c r="E564" t="s">
        <v>4615</v>
      </c>
      <c r="G564" s="263" t="str">
        <f t="shared" si="71"/>
        <v>`m</v>
      </c>
      <c r="H564" t="s">
        <v>5476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5478</v>
      </c>
      <c r="D565" s="1" t="s">
        <v>5542</v>
      </c>
      <c r="E565" t="s">
        <v>4616</v>
      </c>
      <c r="G565" s="263" t="str">
        <f t="shared" si="71"/>
        <v>`n</v>
      </c>
      <c r="H565" t="s">
        <v>5476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5478</v>
      </c>
      <c r="D566" s="1" t="s">
        <v>5541</v>
      </c>
      <c r="E566" t="s">
        <v>4617</v>
      </c>
      <c r="G566" s="263" t="str">
        <f t="shared" si="71"/>
        <v>`o</v>
      </c>
      <c r="H566" t="s">
        <v>5476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5478</v>
      </c>
      <c r="D567" s="1" t="s">
        <v>5540</v>
      </c>
      <c r="E567" t="s">
        <v>4618</v>
      </c>
      <c r="G567" s="263" t="str">
        <f t="shared" si="71"/>
        <v>`p</v>
      </c>
      <c r="H567" t="s">
        <v>5476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5478</v>
      </c>
      <c r="D568" s="1" t="s">
        <v>5539</v>
      </c>
      <c r="E568" t="s">
        <v>4619</v>
      </c>
      <c r="G568" s="263" t="str">
        <f t="shared" si="71"/>
        <v>`q</v>
      </c>
      <c r="H568" t="s">
        <v>5476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5478</v>
      </c>
      <c r="D569" s="1" t="s">
        <v>5538</v>
      </c>
      <c r="E569" t="s">
        <v>4620</v>
      </c>
      <c r="G569" s="263" t="str">
        <f t="shared" si="71"/>
        <v>`r</v>
      </c>
      <c r="H569" t="s">
        <v>5476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5478</v>
      </c>
      <c r="D570" s="1" t="s">
        <v>5537</v>
      </c>
      <c r="E570" t="s">
        <v>4621</v>
      </c>
      <c r="G570" s="263" t="str">
        <f t="shared" si="71"/>
        <v>`s</v>
      </c>
      <c r="H570" t="s">
        <v>5476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5478</v>
      </c>
      <c r="D571" s="1" t="s">
        <v>5536</v>
      </c>
      <c r="E571" t="s">
        <v>4622</v>
      </c>
      <c r="G571" s="263" t="str">
        <f t="shared" si="71"/>
        <v>`t</v>
      </c>
      <c r="H571" t="s">
        <v>5476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5478</v>
      </c>
      <c r="D572" s="1" t="s">
        <v>5535</v>
      </c>
      <c r="E572" t="s">
        <v>4623</v>
      </c>
      <c r="G572" s="263" t="str">
        <f t="shared" si="71"/>
        <v>`u</v>
      </c>
      <c r="H572" t="s">
        <v>5476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5478</v>
      </c>
      <c r="D573" s="1" t="s">
        <v>5534</v>
      </c>
      <c r="E573" t="s">
        <v>4624</v>
      </c>
      <c r="G573" s="263" t="str">
        <f t="shared" si="71"/>
        <v>`v</v>
      </c>
      <c r="H573" t="s">
        <v>5476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5478</v>
      </c>
      <c r="D574" s="1" t="s">
        <v>5533</v>
      </c>
      <c r="E574" t="s">
        <v>4625</v>
      </c>
      <c r="G574" s="263" t="str">
        <f t="shared" si="71"/>
        <v>`w</v>
      </c>
      <c r="H574" t="s">
        <v>5476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5478</v>
      </c>
      <c r="D575" s="1" t="s">
        <v>5532</v>
      </c>
      <c r="E575" t="s">
        <v>4626</v>
      </c>
      <c r="G575" s="263" t="str">
        <f t="shared" si="71"/>
        <v>`x</v>
      </c>
      <c r="H575" t="s">
        <v>5476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5478</v>
      </c>
      <c r="D576" s="1" t="s">
        <v>5531</v>
      </c>
      <c r="E576" t="s">
        <v>4627</v>
      </c>
      <c r="G576" s="263" t="str">
        <f t="shared" si="71"/>
        <v>`y</v>
      </c>
      <c r="H576" t="s">
        <v>5476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5478</v>
      </c>
      <c r="D577" s="1" t="s">
        <v>5530</v>
      </c>
      <c r="E577" t="s">
        <v>4628</v>
      </c>
      <c r="G577" s="263" t="str">
        <f t="shared" si="71"/>
        <v>`z</v>
      </c>
      <c r="H577" t="s">
        <v>5476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5478</v>
      </c>
      <c r="D578" s="1" t="s">
        <v>5529</v>
      </c>
      <c r="E578" t="s">
        <v>4506</v>
      </c>
      <c r="G578" s="263" t="str">
        <f t="shared" si="71"/>
        <v>`A</v>
      </c>
      <c r="H578" t="s">
        <v>5476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5478</v>
      </c>
      <c r="D579" s="1" t="s">
        <v>5528</v>
      </c>
      <c r="E579" t="s">
        <v>4507</v>
      </c>
      <c r="G579" s="263" t="str">
        <f t="shared" si="71"/>
        <v>`B</v>
      </c>
      <c r="H579" t="s">
        <v>5476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5478</v>
      </c>
      <c r="D580" s="1" t="s">
        <v>5527</v>
      </c>
      <c r="E580" t="s">
        <v>4508</v>
      </c>
      <c r="G580" s="263" t="str">
        <f t="shared" si="71"/>
        <v>`C</v>
      </c>
      <c r="H580" t="s">
        <v>5476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5478</v>
      </c>
      <c r="D581" s="1" t="s">
        <v>5526</v>
      </c>
      <c r="E581" t="s">
        <v>4509</v>
      </c>
      <c r="G581" s="263" t="str">
        <f t="shared" si="71"/>
        <v>`D</v>
      </c>
      <c r="H581" t="s">
        <v>5476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5478</v>
      </c>
      <c r="D582" s="1" t="s">
        <v>5525</v>
      </c>
      <c r="E582" t="s">
        <v>4510</v>
      </c>
      <c r="G582" s="263" t="str">
        <f t="shared" si="71"/>
        <v>`E</v>
      </c>
      <c r="H582" t="s">
        <v>5476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5478</v>
      </c>
      <c r="D583" s="1" t="s">
        <v>5524</v>
      </c>
      <c r="E583" t="s">
        <v>4511</v>
      </c>
      <c r="G583" s="263" t="str">
        <f t="shared" si="71"/>
        <v>`F</v>
      </c>
      <c r="H583" t="s">
        <v>5476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5478</v>
      </c>
      <c r="D584" s="1" t="s">
        <v>5523</v>
      </c>
      <c r="E584" t="s">
        <v>4512</v>
      </c>
      <c r="G584" s="263" t="str">
        <f t="shared" si="71"/>
        <v>`G</v>
      </c>
      <c r="H584" t="s">
        <v>5476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5478</v>
      </c>
      <c r="D585" s="1" t="s">
        <v>5522</v>
      </c>
      <c r="E585" t="s">
        <v>4513</v>
      </c>
      <c r="G585" s="263" t="str">
        <f t="shared" si="71"/>
        <v>`H</v>
      </c>
      <c r="H585" t="s">
        <v>5476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5478</v>
      </c>
      <c r="D586" s="1" t="s">
        <v>5521</v>
      </c>
      <c r="E586" t="s">
        <v>4514</v>
      </c>
      <c r="G586" s="263" t="str">
        <f t="shared" si="71"/>
        <v>`I</v>
      </c>
      <c r="H586" t="s">
        <v>5476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5478</v>
      </c>
      <c r="D587" s="1" t="s">
        <v>5520</v>
      </c>
      <c r="E587" t="s">
        <v>4515</v>
      </c>
      <c r="G587" s="263" t="str">
        <f t="shared" si="71"/>
        <v>`J</v>
      </c>
      <c r="H587" t="s">
        <v>5476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5478</v>
      </c>
      <c r="D588" s="1" t="s">
        <v>5519</v>
      </c>
      <c r="E588" t="s">
        <v>4516</v>
      </c>
      <c r="G588" s="263" t="str">
        <f t="shared" si="71"/>
        <v>`K</v>
      </c>
      <c r="H588" t="s">
        <v>5476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5478</v>
      </c>
      <c r="D589" s="1" t="s">
        <v>5518</v>
      </c>
      <c r="E589" t="s">
        <v>4517</v>
      </c>
      <c r="G589" s="263" t="str">
        <f t="shared" si="71"/>
        <v>`L</v>
      </c>
      <c r="H589" t="s">
        <v>5476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5478</v>
      </c>
      <c r="D590" s="1" t="s">
        <v>5517</v>
      </c>
      <c r="E590" t="s">
        <v>4518</v>
      </c>
      <c r="G590" s="263" t="str">
        <f t="shared" ref="G590:G621" si="73">CHAR(HEX2DEC("60"))&amp;MID(E590,9,1)</f>
        <v>`M</v>
      </c>
      <c r="H590" t="s">
        <v>5476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5478</v>
      </c>
      <c r="D591" s="1" t="s">
        <v>5516</v>
      </c>
      <c r="E591" t="s">
        <v>4519</v>
      </c>
      <c r="G591" s="263" t="str">
        <f t="shared" si="73"/>
        <v>`N</v>
      </c>
      <c r="H591" t="s">
        <v>5476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5478</v>
      </c>
      <c r="D592" s="1" t="s">
        <v>5515</v>
      </c>
      <c r="E592" t="s">
        <v>4520</v>
      </c>
      <c r="G592" s="263" t="str">
        <f t="shared" si="73"/>
        <v>`O</v>
      </c>
      <c r="H592" t="s">
        <v>5476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5478</v>
      </c>
      <c r="D593" s="1" t="s">
        <v>5514</v>
      </c>
      <c r="E593" t="s">
        <v>4521</v>
      </c>
      <c r="G593" s="263" t="str">
        <f t="shared" si="73"/>
        <v>`P</v>
      </c>
      <c r="H593" t="s">
        <v>5476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5478</v>
      </c>
      <c r="D594" s="1" t="s">
        <v>5513</v>
      </c>
      <c r="E594" t="s">
        <v>4522</v>
      </c>
      <c r="G594" s="263" t="str">
        <f t="shared" si="73"/>
        <v>`Q</v>
      </c>
      <c r="H594" t="s">
        <v>5476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5478</v>
      </c>
      <c r="D595" s="1" t="s">
        <v>5512</v>
      </c>
      <c r="E595" t="s">
        <v>4523</v>
      </c>
      <c r="G595" s="263" t="str">
        <f t="shared" si="73"/>
        <v>`R</v>
      </c>
      <c r="H595" t="s">
        <v>5476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5478</v>
      </c>
      <c r="D596" s="1" t="s">
        <v>5511</v>
      </c>
      <c r="E596" t="s">
        <v>4524</v>
      </c>
      <c r="G596" s="263" t="str">
        <f t="shared" si="73"/>
        <v>`S</v>
      </c>
      <c r="H596" t="s">
        <v>5476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5478</v>
      </c>
      <c r="D597" s="1" t="s">
        <v>5510</v>
      </c>
      <c r="E597" t="s">
        <v>4525</v>
      </c>
      <c r="G597" s="263" t="str">
        <f t="shared" si="73"/>
        <v>`T</v>
      </c>
      <c r="H597" t="s">
        <v>5476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5478</v>
      </c>
      <c r="D598" s="1" t="s">
        <v>5509</v>
      </c>
      <c r="E598" t="s">
        <v>4526</v>
      </c>
      <c r="G598" s="263" t="str">
        <f t="shared" si="73"/>
        <v>`U</v>
      </c>
      <c r="H598" t="s">
        <v>5476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5478</v>
      </c>
      <c r="D599" s="1" t="s">
        <v>5508</v>
      </c>
      <c r="E599" t="s">
        <v>4527</v>
      </c>
      <c r="G599" s="263" t="str">
        <f t="shared" si="73"/>
        <v>`V</v>
      </c>
      <c r="H599" t="s">
        <v>5476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5478</v>
      </c>
      <c r="D600" s="1" t="s">
        <v>5507</v>
      </c>
      <c r="E600" t="s">
        <v>4528</v>
      </c>
      <c r="G600" s="263" t="str">
        <f t="shared" si="73"/>
        <v>`W</v>
      </c>
      <c r="H600" t="s">
        <v>5476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5478</v>
      </c>
      <c r="D601" s="1" t="s">
        <v>5506</v>
      </c>
      <c r="E601" t="s">
        <v>4529</v>
      </c>
      <c r="G601" s="263" t="str">
        <f t="shared" si="73"/>
        <v>`X</v>
      </c>
      <c r="H601" t="s">
        <v>5476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5478</v>
      </c>
      <c r="D602" s="1" t="s">
        <v>5505</v>
      </c>
      <c r="E602" t="s">
        <v>4530</v>
      </c>
      <c r="G602" s="263" t="str">
        <f t="shared" si="73"/>
        <v>`Y</v>
      </c>
      <c r="H602" t="s">
        <v>5476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5478</v>
      </c>
      <c r="D603" s="1" t="s">
        <v>5504</v>
      </c>
      <c r="E603" t="s">
        <v>4531</v>
      </c>
      <c r="G603" s="263" t="str">
        <f t="shared" si="73"/>
        <v>`Z</v>
      </c>
      <c r="H603" t="s">
        <v>5476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5478</v>
      </c>
      <c r="D604" s="1" t="s">
        <v>5503</v>
      </c>
      <c r="E604" t="s">
        <v>4577</v>
      </c>
      <c r="G604" s="263" t="str">
        <f t="shared" si="73"/>
        <v>`A</v>
      </c>
      <c r="H604" t="s">
        <v>5476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5478</v>
      </c>
      <c r="D605" s="1" t="s">
        <v>5502</v>
      </c>
      <c r="E605" t="s">
        <v>4578</v>
      </c>
      <c r="G605" s="263" t="str">
        <f t="shared" si="73"/>
        <v>`B</v>
      </c>
      <c r="H605" t="s">
        <v>5476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5478</v>
      </c>
      <c r="D606" s="1" t="s">
        <v>5501</v>
      </c>
      <c r="E606" t="s">
        <v>4579</v>
      </c>
      <c r="G606" s="263" t="str">
        <f t="shared" si="73"/>
        <v>`C</v>
      </c>
      <c r="H606" t="s">
        <v>5476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5478</v>
      </c>
      <c r="D607" s="1" t="s">
        <v>5500</v>
      </c>
      <c r="E607" t="s">
        <v>4580</v>
      </c>
      <c r="G607" s="263" t="str">
        <f t="shared" si="73"/>
        <v>`D</v>
      </c>
      <c r="H607" t="s">
        <v>5476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5478</v>
      </c>
      <c r="D608" s="1" t="s">
        <v>5499</v>
      </c>
      <c r="E608" t="s">
        <v>4581</v>
      </c>
      <c r="G608" s="263" t="str">
        <f t="shared" si="73"/>
        <v>`E</v>
      </c>
      <c r="H608" t="s">
        <v>5476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5478</v>
      </c>
      <c r="D609" s="1" t="s">
        <v>5498</v>
      </c>
      <c r="E609" t="s">
        <v>4582</v>
      </c>
      <c r="G609" s="263" t="str">
        <f t="shared" si="73"/>
        <v>`F</v>
      </c>
      <c r="H609" t="s">
        <v>5476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5478</v>
      </c>
      <c r="D610" s="1" t="s">
        <v>5497</v>
      </c>
      <c r="E610" t="s">
        <v>4583</v>
      </c>
      <c r="G610" s="263" t="str">
        <f t="shared" si="73"/>
        <v>`G</v>
      </c>
      <c r="H610" t="s">
        <v>5476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5478</v>
      </c>
      <c r="D611" s="1" t="s">
        <v>5496</v>
      </c>
      <c r="E611" t="s">
        <v>4584</v>
      </c>
      <c r="G611" s="263" t="str">
        <f t="shared" si="73"/>
        <v>`H</v>
      </c>
      <c r="H611" t="s">
        <v>5476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5478</v>
      </c>
      <c r="D612" s="1" t="s">
        <v>5495</v>
      </c>
      <c r="E612" t="s">
        <v>4585</v>
      </c>
      <c r="G612" s="263" t="str">
        <f t="shared" si="73"/>
        <v>`I</v>
      </c>
      <c r="H612" t="s">
        <v>5476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5478</v>
      </c>
      <c r="D613" s="1" t="s">
        <v>5494</v>
      </c>
      <c r="E613" t="s">
        <v>4586</v>
      </c>
      <c r="G613" s="263" t="str">
        <f t="shared" si="73"/>
        <v>`J</v>
      </c>
      <c r="H613" t="s">
        <v>5476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5478</v>
      </c>
      <c r="D614" s="1" t="s">
        <v>5493</v>
      </c>
      <c r="E614" t="s">
        <v>4587</v>
      </c>
      <c r="G614" s="263" t="str">
        <f t="shared" si="73"/>
        <v>`K</v>
      </c>
      <c r="H614" t="s">
        <v>5476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5478</v>
      </c>
      <c r="D615" s="1" t="s">
        <v>5492</v>
      </c>
      <c r="E615" t="s">
        <v>4588</v>
      </c>
      <c r="G615" s="263" t="str">
        <f t="shared" si="73"/>
        <v>`L</v>
      </c>
      <c r="H615" t="s">
        <v>5476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5478</v>
      </c>
      <c r="D616" s="1" t="s">
        <v>5491</v>
      </c>
      <c r="E616" t="s">
        <v>4589</v>
      </c>
      <c r="G616" s="263" t="str">
        <f t="shared" si="73"/>
        <v>`M</v>
      </c>
      <c r="H616" t="s">
        <v>5476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5478</v>
      </c>
      <c r="D617" s="1" t="s">
        <v>5490</v>
      </c>
      <c r="E617" t="s">
        <v>4590</v>
      </c>
      <c r="G617" s="263" t="str">
        <f t="shared" si="73"/>
        <v>`N</v>
      </c>
      <c r="H617" t="s">
        <v>5476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5478</v>
      </c>
      <c r="D618" s="1" t="s">
        <v>5489</v>
      </c>
      <c r="E618" t="s">
        <v>4591</v>
      </c>
      <c r="G618" s="263" t="str">
        <f t="shared" si="73"/>
        <v>`O</v>
      </c>
      <c r="H618" t="s">
        <v>5476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5478</v>
      </c>
      <c r="D619" s="1" t="s">
        <v>5488</v>
      </c>
      <c r="E619" t="s">
        <v>4592</v>
      </c>
      <c r="G619" s="263" t="str">
        <f t="shared" si="73"/>
        <v>`P</v>
      </c>
      <c r="H619" t="s">
        <v>5476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5478</v>
      </c>
      <c r="D620" s="1" t="s">
        <v>5487</v>
      </c>
      <c r="E620" t="s">
        <v>4593</v>
      </c>
      <c r="G620" s="263" t="str">
        <f t="shared" si="73"/>
        <v>`Q</v>
      </c>
      <c r="H620" t="s">
        <v>5476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5478</v>
      </c>
      <c r="D621" s="1" t="s">
        <v>5486</v>
      </c>
      <c r="E621" t="s">
        <v>4594</v>
      </c>
      <c r="G621" s="263" t="str">
        <f t="shared" si="73"/>
        <v>`R</v>
      </c>
      <c r="H621" t="s">
        <v>5476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5478</v>
      </c>
      <c r="D622" s="1" t="s">
        <v>5485</v>
      </c>
      <c r="E622" t="s">
        <v>4595</v>
      </c>
      <c r="G622" s="263" t="str">
        <f t="shared" ref="G622:G629" si="76">CHAR(HEX2DEC("60"))&amp;MID(E622,9,1)</f>
        <v>`S</v>
      </c>
      <c r="H622" t="s">
        <v>5476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5478</v>
      </c>
      <c r="D623" s="1" t="s">
        <v>5484</v>
      </c>
      <c r="E623" t="s">
        <v>4596</v>
      </c>
      <c r="G623" s="263" t="str">
        <f t="shared" si="76"/>
        <v>`T</v>
      </c>
      <c r="H623" t="s">
        <v>5476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5478</v>
      </c>
      <c r="D624" s="1" t="s">
        <v>5483</v>
      </c>
      <c r="E624" t="s">
        <v>4597</v>
      </c>
      <c r="G624" s="263" t="str">
        <f t="shared" si="76"/>
        <v>`U</v>
      </c>
      <c r="H624" t="s">
        <v>5476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5478</v>
      </c>
      <c r="D625" s="1" t="s">
        <v>5482</v>
      </c>
      <c r="E625" t="s">
        <v>4598</v>
      </c>
      <c r="G625" s="263" t="str">
        <f t="shared" si="76"/>
        <v>`V</v>
      </c>
      <c r="H625" t="s">
        <v>5476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5478</v>
      </c>
      <c r="D626" s="1" t="s">
        <v>5481</v>
      </c>
      <c r="E626" t="s">
        <v>4599</v>
      </c>
      <c r="G626" s="263" t="str">
        <f t="shared" si="76"/>
        <v>`W</v>
      </c>
      <c r="H626" t="s">
        <v>5476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5478</v>
      </c>
      <c r="D627" s="1" t="s">
        <v>5480</v>
      </c>
      <c r="E627" t="s">
        <v>4600</v>
      </c>
      <c r="G627" s="263" t="str">
        <f t="shared" si="76"/>
        <v>`X</v>
      </c>
      <c r="H627" t="s">
        <v>5476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5478</v>
      </c>
      <c r="D628" s="1" t="s">
        <v>5479</v>
      </c>
      <c r="E628" t="s">
        <v>4601</v>
      </c>
      <c r="G628" s="263" t="str">
        <f t="shared" si="76"/>
        <v>`Y</v>
      </c>
      <c r="H628" t="s">
        <v>5476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5478</v>
      </c>
      <c r="D629" s="1" t="s">
        <v>5477</v>
      </c>
      <c r="E629" t="s">
        <v>4602</v>
      </c>
      <c r="G629" s="263" t="str">
        <f t="shared" si="76"/>
        <v>`Z</v>
      </c>
      <c r="H629" t="s">
        <v>5476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5475</v>
      </c>
      <c r="D630" s="1">
        <v>13</v>
      </c>
      <c r="E630" t="s">
        <v>4271</v>
      </c>
      <c r="G630" t="s">
        <v>5468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5474</v>
      </c>
      <c r="D631" s="1" t="s">
        <v>5473</v>
      </c>
      <c r="E631" s="262" t="s">
        <v>5472</v>
      </c>
      <c r="G631" s="261" t="s">
        <v>5780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5471</v>
      </c>
      <c r="D632" s="1" t="s">
        <v>5470</v>
      </c>
      <c r="E632" t="s">
        <v>5469</v>
      </c>
      <c r="G632" t="s">
        <v>5468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8" t="s">
        <v>5457</v>
      </c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</row>
    <row r="2" spans="1:17" ht="34">
      <c r="A2" s="8">
        <v>-10</v>
      </c>
      <c r="B2" s="9" t="s">
        <v>1287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1288</v>
      </c>
    </row>
    <row r="4" spans="1:17" ht="17">
      <c r="A4" s="8">
        <v>-12</v>
      </c>
      <c r="B4" s="9" t="s">
        <v>1290</v>
      </c>
    </row>
    <row r="5" spans="1:17" ht="17">
      <c r="A5" s="8">
        <v>-13</v>
      </c>
      <c r="B5" s="9" t="s">
        <v>1289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2023-10-22T20:31:56Z</dcterms:modified>
</cp:coreProperties>
</file>