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series" sheetId="1" r:id="rId4"/>
    <sheet state="visible" name="predicted series" sheetId="2" r:id="rId5"/>
    <sheet state="visible" name="visuals" sheetId="3" r:id="rId6"/>
  </sheets>
  <definedNames/>
  <calcPr/>
  <pivotCaches>
    <pivotCache cacheId="0" r:id="rId7"/>
    <pivotCache cacheId="1" r:id="rId8"/>
    <pivotCache cacheId="2" r:id="rId9"/>
  </pivotCaches>
</workbook>
</file>

<file path=xl/sharedStrings.xml><?xml version="1.0" encoding="utf-8"?>
<sst xmlns="http://schemas.openxmlformats.org/spreadsheetml/2006/main" count="510" uniqueCount="125">
  <si>
    <t>ID</t>
  </si>
  <si>
    <t>Crime</t>
  </si>
  <si>
    <t>Date</t>
  </si>
  <si>
    <t>Time</t>
  </si>
  <si>
    <t>Suspect Gender</t>
  </si>
  <si>
    <t>Suspect Race</t>
  </si>
  <si>
    <t>Victim Count</t>
  </si>
  <si>
    <t>Victim Gender</t>
  </si>
  <si>
    <t>Victim Age</t>
  </si>
  <si>
    <t>Weapon Type</t>
  </si>
  <si>
    <t>Location</t>
  </si>
  <si>
    <t>Address</t>
  </si>
  <si>
    <t>City</t>
  </si>
  <si>
    <t>County</t>
  </si>
  <si>
    <t>State</t>
  </si>
  <si>
    <t>Latitude</t>
  </si>
  <si>
    <t>Longitude</t>
  </si>
  <si>
    <t>Robbery</t>
  </si>
  <si>
    <t>1547</t>
  </si>
  <si>
    <t>Male</t>
  </si>
  <si>
    <t>Black</t>
  </si>
  <si>
    <t>N/A</t>
  </si>
  <si>
    <t>Note</t>
  </si>
  <si>
    <t>BB&amp;T Bank</t>
  </si>
  <si>
    <t>13045 Lee jackson memorial Highway</t>
  </si>
  <si>
    <t>Fairfax</t>
  </si>
  <si>
    <t>UNK</t>
  </si>
  <si>
    <t>Virginia</t>
  </si>
  <si>
    <t>1026</t>
  </si>
  <si>
    <t>Capital One bank</t>
  </si>
  <si>
    <t>85 H street Northwest</t>
  </si>
  <si>
    <t>Washington</t>
  </si>
  <si>
    <t>District of Colombia</t>
  </si>
  <si>
    <t>1036</t>
  </si>
  <si>
    <t>Suntrust Bank</t>
  </si>
  <si>
    <t>405 Manning Road</t>
  </si>
  <si>
    <t>Maryland</t>
  </si>
  <si>
    <t>1350</t>
  </si>
  <si>
    <t>3499 South Jefferson Street</t>
  </si>
  <si>
    <t>Falls Church</t>
  </si>
  <si>
    <t>1235</t>
  </si>
  <si>
    <t>M&amp;T Bank</t>
  </si>
  <si>
    <t>7485 Richmond Highway</t>
  </si>
  <si>
    <t>Alexandria</t>
  </si>
  <si>
    <t>2125</t>
  </si>
  <si>
    <t>Burlington Coat Factory</t>
  </si>
  <si>
    <t>3200 Donnell Drive</t>
  </si>
  <si>
    <t>Attempted Robbery</t>
  </si>
  <si>
    <t>1444</t>
  </si>
  <si>
    <t>PNC Bank</t>
  </si>
  <si>
    <t>3297 Crain Highway</t>
  </si>
  <si>
    <t>Waldorf</t>
  </si>
  <si>
    <t>1014</t>
  </si>
  <si>
    <t>0660 Stanhaven Place</t>
  </si>
  <si>
    <t>White Plains</t>
  </si>
  <si>
    <t>1640</t>
  </si>
  <si>
    <t>4125 Saint Germaine Drive</t>
  </si>
  <si>
    <t>1130</t>
  </si>
  <si>
    <t>Banko Of America</t>
  </si>
  <si>
    <t>8096 Rolling road</t>
  </si>
  <si>
    <t>Springfield</t>
  </si>
  <si>
    <t>1354</t>
  </si>
  <si>
    <t>Eagle Bank</t>
  </si>
  <si>
    <t>277 A.Washington street</t>
  </si>
  <si>
    <t>1300</t>
  </si>
  <si>
    <t>Wells Fargo</t>
  </si>
  <si>
    <t>1805 Belle View Blvd</t>
  </si>
  <si>
    <t>0900</t>
  </si>
  <si>
    <t>Burke &amp; Hurbert Bank</t>
  </si>
  <si>
    <t>5519 Franconia Road</t>
  </si>
  <si>
    <t>0945</t>
  </si>
  <si>
    <t>5203 Franconia Road</t>
  </si>
  <si>
    <t>15460 Annapolis Road</t>
  </si>
  <si>
    <t>Bowie</t>
  </si>
  <si>
    <t>3532 Columbia Pike</t>
  </si>
  <si>
    <t>Arlington</t>
  </si>
  <si>
    <t>Sequence</t>
  </si>
  <si>
    <t>T Coordinate</t>
  </si>
  <si>
    <t>DOW</t>
  </si>
  <si>
    <t>Month</t>
  </si>
  <si>
    <t>Interval</t>
  </si>
  <si>
    <t>Interval % Change</t>
  </si>
  <si>
    <t>Hour</t>
  </si>
  <si>
    <t>Time of Day</t>
  </si>
  <si>
    <t>Part of Week</t>
  </si>
  <si>
    <t>NA</t>
  </si>
  <si>
    <t>Bank Of America</t>
  </si>
  <si>
    <t>TBD</t>
  </si>
  <si>
    <t>11??</t>
  </si>
  <si>
    <t>Afternoon</t>
  </si>
  <si>
    <t>Weekday</t>
  </si>
  <si>
    <t>Predictions</t>
  </si>
  <si>
    <t>Int</t>
  </si>
  <si>
    <t>Int % Change</t>
  </si>
  <si>
    <t>COUNTA of DOW</t>
  </si>
  <si>
    <t>50</t>
  </si>
  <si>
    <t>Friday</t>
  </si>
  <si>
    <t>Mean</t>
  </si>
  <si>
    <t>78</t>
  </si>
  <si>
    <t>Monday</t>
  </si>
  <si>
    <t>SD</t>
  </si>
  <si>
    <t>600%</t>
  </si>
  <si>
    <t>Saturday</t>
  </si>
  <si>
    <t>Min</t>
  </si>
  <si>
    <t>715%</t>
  </si>
  <si>
    <t>Thursday</t>
  </si>
  <si>
    <t>Max</t>
  </si>
  <si>
    <t>746%</t>
  </si>
  <si>
    <t>Tuesday</t>
  </si>
  <si>
    <t>885%</t>
  </si>
  <si>
    <t>Wednesday</t>
  </si>
  <si>
    <t>Grand Total</t>
  </si>
  <si>
    <t>COUNTA of Month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</si>
  <si>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</si>
  <si>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</si>
  <si>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</si>
  <si>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</si>
  <si>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</si>
  <si>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</si>
  <si>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</si>
  <si>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</si>
  <si>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</si>
  <si>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COUNTA of Time of Day</t>
  </si>
  <si>
    <t>Morning</t>
  </si>
  <si>
    <t>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</si>
</sst>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0"/>
    <numFmt numFmtId="165" formatCode="M/d/yyyy"/>
  </numFmts>
  <fonts count="7">
    <font>
      <sz val="10.0"/>
      <color rgb="FF000000"/>
      <name val="Arial"/>
      <scheme val="minor"/>
    </font>
    <font>
      <b/>
      <sz val="11.0"/>
      <color rgb="FFFFFFFF"/>
      <name val="Calibri"/>
    </font>
    <font>
      <sz val="12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b/>
      <sz val="12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A64D79"/>
        <bgColor rgb="FFA64D79"/>
      </patternFill>
    </fill>
    <fill>
      <patternFill patternType="solid">
        <fgColor rgb="FFB4A7D6"/>
        <bgColor rgb="FFB4A7D6"/>
      </patternFill>
    </fill>
    <fill>
      <patternFill patternType="solid">
        <fgColor rgb="FF3D85C6"/>
        <bgColor rgb="FF3D85C6"/>
      </patternFill>
    </fill>
    <fill>
      <patternFill patternType="solid">
        <fgColor rgb="FF8E7CC3"/>
        <bgColor rgb="FF8E7CC3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165" xfId="0" applyAlignment="1" applyFont="1" applyNumberFormat="1">
      <alignment horizontal="right" vertical="bottom"/>
    </xf>
    <xf borderId="0" fillId="2" fontId="1" numFmtId="49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2" fontId="1" numFmtId="164" xfId="0" applyAlignment="1" applyFont="1" applyNumberFormat="1">
      <alignment horizontal="center" readingOrder="0" shrinkToFit="0" vertical="bottom" wrapText="1"/>
    </xf>
    <xf borderId="0" fillId="2" fontId="1" numFmtId="164" xfId="0" applyAlignment="1" applyFont="1" applyNumberFormat="1">
      <alignment horizontal="center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2" fontId="1" numFmtId="165" xfId="0" applyAlignment="1" applyFont="1" applyNumberFormat="1">
      <alignment horizontal="right" shrinkToFit="0" vertical="bottom" wrapText="1"/>
    </xf>
    <xf borderId="0" fillId="2" fontId="1" numFmtId="49" xfId="0" applyAlignment="1" applyFont="1" applyNumberFormat="1">
      <alignment horizontal="center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3" fontId="3" numFmtId="0" xfId="0" applyAlignment="1" applyFill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4" fontId="4" numFmtId="0" xfId="0" applyFill="1" applyFont="1"/>
    <xf borderId="0" fillId="5" fontId="4" numFmtId="0" xfId="0" applyFill="1" applyFont="1"/>
    <xf borderId="0" fillId="6" fontId="3" numFmtId="0" xfId="0" applyAlignment="1" applyFill="1" applyFont="1">
      <alignment readingOrder="0" vertical="bottom"/>
    </xf>
    <xf borderId="0" fillId="7" fontId="4" numFmtId="0" xfId="0" applyFill="1" applyFont="1"/>
    <xf borderId="0" fillId="8" fontId="3" numFmtId="0" xfId="0" applyAlignment="1" applyFill="1" applyFont="1">
      <alignment readingOrder="0" vertical="bottom"/>
    </xf>
    <xf borderId="0" fillId="0" fontId="5" numFmtId="0" xfId="0" applyAlignment="1" applyFont="1">
      <alignment readingOrder="0" vertical="bottom"/>
    </xf>
    <xf borderId="0" fillId="6" fontId="4" numFmtId="9" xfId="0" applyAlignment="1" applyFont="1" applyNumberFormat="1">
      <alignment horizontal="right" readingOrder="0" vertical="bottom"/>
    </xf>
    <xf borderId="0" fillId="9" fontId="3" numFmtId="0" xfId="0" applyAlignment="1" applyFill="1" applyFont="1">
      <alignment readingOrder="0" vertical="bottom"/>
    </xf>
    <xf borderId="0" fillId="10" fontId="4" numFmtId="9" xfId="0" applyAlignment="1" applyFill="1" applyFont="1" applyNumberFormat="1">
      <alignment horizontal="right" readingOrder="0" vertical="bottom"/>
    </xf>
    <xf borderId="0" fillId="11" fontId="4" numFmtId="9" xfId="0" applyAlignment="1" applyFill="1" applyFont="1" applyNumberFormat="1">
      <alignment horizontal="right" readingOrder="0" vertical="bottom"/>
    </xf>
    <xf borderId="0" fillId="12" fontId="3" numFmtId="0" xfId="0" applyAlignment="1" applyFill="1" applyFont="1">
      <alignment readingOrder="0" vertical="bottom"/>
    </xf>
    <xf borderId="0" fillId="13" fontId="4" numFmtId="0" xfId="0" applyFill="1" applyFont="1"/>
    <xf borderId="0" fillId="14" fontId="3" numFmtId="0" xfId="0" applyAlignment="1" applyFill="1" applyFont="1">
      <alignment readingOrder="0" vertical="bottom"/>
    </xf>
    <xf borderId="0" fillId="15" fontId="4" numFmtId="0" xfId="0" applyFill="1" applyFont="1"/>
    <xf borderId="0" fillId="16" fontId="3" numFmtId="0" xfId="0" applyAlignment="1" applyFill="1" applyFont="1">
      <alignment readingOrder="0" vertical="bottom"/>
    </xf>
    <xf borderId="0" fillId="0" fontId="4" numFmtId="9" xfId="0" applyAlignment="1" applyFont="1" applyNumberFormat="1">
      <alignment horizontal="right" readingOrder="0" vertical="bottom"/>
    </xf>
    <xf borderId="0" fillId="17" fontId="3" numFmtId="0" xfId="0" applyAlignment="1" applyFill="1" applyFont="1">
      <alignment readingOrder="0" vertical="bottom"/>
    </xf>
    <xf borderId="0" fillId="0" fontId="4" numFmtId="0" xfId="0" applyAlignment="1" applyFont="1">
      <alignment readingOrder="0"/>
    </xf>
    <xf borderId="0" fillId="18" fontId="3" numFmtId="164" xfId="0" applyAlignment="1" applyFill="1" applyFont="1" applyNumberFormat="1">
      <alignment horizontal="right" readingOrder="0" vertical="bottom"/>
    </xf>
    <xf borderId="0" fillId="18" fontId="3" numFmtId="0" xfId="0" applyAlignment="1" applyFont="1">
      <alignment readingOrder="0" vertical="bottom"/>
    </xf>
    <xf borderId="0" fillId="18" fontId="3" numFmtId="165" xfId="0" applyAlignment="1" applyFont="1" applyNumberFormat="1">
      <alignment horizontal="right" readingOrder="0" vertical="bottom"/>
    </xf>
    <xf borderId="0" fillId="18" fontId="3" numFmtId="49" xfId="0" applyAlignment="1" applyFont="1" applyNumberFormat="1">
      <alignment readingOrder="0" vertical="bottom"/>
    </xf>
    <xf borderId="0" fillId="18" fontId="3" numFmtId="0" xfId="0" applyAlignment="1" applyFont="1">
      <alignment vertical="bottom"/>
    </xf>
    <xf borderId="0" fillId="18" fontId="4" numFmtId="9" xfId="0" applyAlignment="1" applyFont="1" applyNumberFormat="1">
      <alignment horizontal="right" readingOrder="0" vertical="bottom"/>
    </xf>
    <xf borderId="0" fillId="18" fontId="3" numFmtId="0" xfId="0" applyAlignment="1" applyFont="1">
      <alignment horizontal="right" readingOrder="0" vertical="bottom"/>
    </xf>
    <xf borderId="0" fillId="18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12" fontId="3" numFmtId="165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9" xfId="0" applyAlignment="1" applyFont="1" applyNumberFormat="1">
      <alignment horizontal="left" readingOrder="0" vertical="bottom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readingOrder="0" vertical="bottom"/>
    </xf>
    <xf borderId="0" fillId="0" fontId="2" numFmtId="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Interval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'predicted series'!$I$1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'predicted series'!$I$2:$I$17</c:f>
              <c:numCache/>
            </c:numRef>
          </c:val>
          <c:smooth val="0"/>
        </c:ser>
        <c:axId val="1498561398"/>
        <c:axId val="1262661597"/>
      </c:lineChart>
      <c:catAx>
        <c:axId val="1498561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661597"/>
      </c:catAx>
      <c:valAx>
        <c:axId val="1262661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561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'predicted series'!$K$1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'predicted series'!$K$2:$K$15</c:f>
              <c:numCache/>
            </c:numRef>
          </c:val>
          <c:smooth val="0"/>
        </c:ser>
        <c:axId val="255409118"/>
        <c:axId val="2047515463"/>
      </c:lineChart>
      <c:catAx>
        <c:axId val="255409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515463"/>
      </c:catAx>
      <c:valAx>
        <c:axId val="2047515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409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Interval % Change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'predicted series'!$J$4:$J$17</c:f>
              <c:numCache/>
            </c:numRef>
          </c:val>
          <c:smooth val="0"/>
        </c:ser>
        <c:axId val="2010856888"/>
        <c:axId val="1449595119"/>
      </c:lineChart>
      <c:catAx>
        <c:axId val="201085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595119"/>
      </c:catAx>
      <c:valAx>
        <c:axId val="1449595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 %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856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Interval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'predicted series'!$I$1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'predicted series'!$I$2:$I$17</c:f>
              <c:numCache/>
            </c:numRef>
          </c:val>
          <c:smooth val="0"/>
        </c:ser>
        <c:axId val="1439788292"/>
        <c:axId val="1682825972"/>
      </c:lineChart>
      <c:catAx>
        <c:axId val="1439788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825972"/>
      </c:catAx>
      <c:valAx>
        <c:axId val="1682825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788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'predicted series'!$K$1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'predicted series'!$K$2:$K$15</c:f>
              <c:numCache/>
            </c:numRef>
          </c:val>
          <c:smooth val="0"/>
        </c:ser>
        <c:axId val="810240072"/>
        <c:axId val="593208058"/>
      </c:lineChart>
      <c:catAx>
        <c:axId val="81024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208058"/>
      </c:catAx>
      <c:valAx>
        <c:axId val="593208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240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Interval % Change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'predicted series'!$J$4:$J$17</c:f>
              <c:numCache/>
            </c:numRef>
          </c:val>
          <c:smooth val="0"/>
        </c:ser>
        <c:axId val="1791589062"/>
        <c:axId val="1881442688"/>
      </c:lineChart>
      <c:catAx>
        <c:axId val="1791589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442688"/>
      </c:catAx>
      <c:valAx>
        <c:axId val="1881442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 %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589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361950</xdr:colOff>
      <xdr:row>18</xdr:row>
      <xdr:rowOff>0</xdr:rowOff>
    </xdr:from>
    <xdr:ext cx="4257675" cy="2638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371475</xdr:colOff>
      <xdr:row>29</xdr:row>
      <xdr:rowOff>228600</xdr:rowOff>
    </xdr:from>
    <xdr:ext cx="4257675" cy="2638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371475</xdr:colOff>
      <xdr:row>42</xdr:row>
      <xdr:rowOff>9525</xdr:rowOff>
    </xdr:from>
    <xdr:ext cx="4257675" cy="2638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0</xdr:rowOff>
    </xdr:from>
    <xdr:ext cx="4305300" cy="2638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933450</xdr:colOff>
      <xdr:row>12</xdr:row>
      <xdr:rowOff>219075</xdr:rowOff>
    </xdr:from>
    <xdr:ext cx="4257675" cy="26384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933450</xdr:colOff>
      <xdr:row>25</xdr:row>
      <xdr:rowOff>228600</xdr:rowOff>
    </xdr:from>
    <xdr:ext cx="4257675" cy="26384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G16" sheet="predicted series"/>
  </cacheSource>
  <cacheFields>
    <cacheField name="DOW" numFmtId="0">
      <sharedItems>
        <s v="Friday"/>
        <s v="Thursday"/>
        <s v="Tuesday"/>
        <s v="Monday"/>
        <s v="Saturday"/>
        <s v="Wednesday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H16" sheet="predicted series"/>
  </cacheSource>
  <cacheFields>
    <cacheField name="Month" numFmtId="0">
      <sharedItems>
        <s v="December"/>
        <s v="January"/>
        <s v="February"/>
        <s v="March"/>
        <s v="May"/>
        <s v="June"/>
        <s v="July"/>
        <s v="October"/>
        <s v="November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L1:L15" sheet="predicted series"/>
  </cacheSource>
  <cacheFields>
    <cacheField name="Time of Day" numFmtId="0">
      <sharedItems>
        <s v="Afternoon"/>
        <s v="Morning"/>
        <s v="Nigh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redicted series" cacheId="0" dataCaption="" compact="0" compactData="0">
  <location ref="G19:H26" firstHeaderRow="0" firstDataRow="1" firstDataCol="0"/>
  <pivotFields>
    <pivotField name="DOW" axis="axisRow" dataField="1" compact="0" outline="0" multipleItemSelectionAllowed="1" showAll="0" sortType="ascending">
      <items>
        <item x="0"/>
        <item x="3"/>
        <item x="4"/>
        <item x="1"/>
        <item x="2"/>
        <item x="5"/>
        <item t="default"/>
      </items>
    </pivotField>
  </pivotFields>
  <rowFields>
    <field x="0"/>
  </rowFields>
  <dataFields>
    <dataField name="COUNTA of DOW" fld="0" subtotal="count" baseField="0"/>
  </dataFields>
</pivotTableDefinition>
</file>

<file path=xl/pivotTables/pivotTable2.xml><?xml version="1.0" encoding="utf-8"?>
<pivotTableDefinition xmlns="http://schemas.openxmlformats.org/spreadsheetml/2006/main" name="predicted series 2" cacheId="1" dataCaption="" compact="0" compactData="0">
  <location ref="G28:H38" firstHeaderRow="0" firstDataRow="1" firstDataCol="0"/>
  <pivotFields>
    <pivotField name="Month" axis="axisRow" dataField="1" compact="0" outline="0" multipleItemSelectionAllowed="1" showAll="0" sortType="ascending">
      <items>
        <item x="0"/>
        <item x="2"/>
        <item x="1"/>
        <item x="6"/>
        <item x="5"/>
        <item x="3"/>
        <item x="4"/>
        <item x="8"/>
        <item x="7"/>
        <item t="default"/>
      </items>
    </pivotField>
  </pivotFields>
  <rowFields>
    <field x="0"/>
  </rowFields>
  <dataFields>
    <dataField name="COUNTA of Month" fld="0" subtotal="count" baseField="0"/>
  </dataFields>
</pivotTableDefinition>
</file>

<file path=xl/pivotTables/pivotTable3.xml><?xml version="1.0" encoding="utf-8"?>
<pivotTableDefinition xmlns="http://schemas.openxmlformats.org/spreadsheetml/2006/main" name="predicted series 3" cacheId="2" dataCaption="" compact="0" compactData="0">
  <location ref="G40:H44" firstHeaderRow="0" firstDataRow="1" firstDataCol="0"/>
  <pivotFields>
    <pivotField name="Time of Day" axis="axisRow" dataField="1" compact="0" outline="0" multipleItemSelectionAllowed="1" showAll="0" sortType="ascending">
      <items>
        <item x="0"/>
        <item x="1"/>
        <item x="2"/>
        <item t="default"/>
      </items>
    </pivotField>
  </pivotFields>
  <rowFields>
    <field x="0"/>
  </rowFields>
  <dataFields>
    <dataField name="COUNTA of Time of Day" fld="0" subtotal="count" baseField="0"/>
  </dataFields>
</pivotTableDefinition>
</file>

<file path=xl/pivotTables/pivotTable4.xml><?xml version="1.0" encoding="utf-8"?>
<pivotTableDefinition xmlns="http://schemas.openxmlformats.org/spreadsheetml/2006/main" name="visuals" cacheId="0" dataCaption="" compact="0" compactData="0">
  <location ref="A1:B8" firstHeaderRow="0" firstDataRow="1" firstDataCol="0"/>
  <pivotFields>
    <pivotField name="DOW" axis="axisRow" dataField="1" compact="0" outline="0" multipleItemSelectionAllowed="1" showAll="0" sortType="ascending">
      <items>
        <item x="0"/>
        <item x="3"/>
        <item x="4"/>
        <item x="1"/>
        <item x="2"/>
        <item x="5"/>
        <item t="default"/>
      </items>
    </pivotField>
  </pivotFields>
  <rowFields>
    <field x="0"/>
  </rowFields>
  <dataFields>
    <dataField name="COUNTA of DOW" fld="0" subtotal="count" baseField="0"/>
  </dataFields>
</pivotTableDefinition>
</file>

<file path=xl/pivotTables/pivotTable5.xml><?xml version="1.0" encoding="utf-8"?>
<pivotTableDefinition xmlns="http://schemas.openxmlformats.org/spreadsheetml/2006/main" name="visuals 2" cacheId="1" dataCaption="" compact="0" compactData="0">
  <location ref="A10:B20" firstHeaderRow="0" firstDataRow="1" firstDataCol="0"/>
  <pivotFields>
    <pivotField name="Month" axis="axisRow" dataField="1" compact="0" outline="0" multipleItemSelectionAllowed="1" showAll="0" sortType="ascending">
      <items>
        <item x="0"/>
        <item x="2"/>
        <item x="1"/>
        <item x="6"/>
        <item x="5"/>
        <item x="3"/>
        <item x="4"/>
        <item x="8"/>
        <item x="7"/>
        <item t="default"/>
      </items>
    </pivotField>
  </pivotFields>
  <rowFields>
    <field x="0"/>
  </rowFields>
  <dataFields>
    <dataField name="COUNTA of Month" fld="0" subtotal="count" baseField="0"/>
  </dataFields>
</pivotTableDefinition>
</file>

<file path=xl/pivotTables/pivotTable6.xml><?xml version="1.0" encoding="utf-8"?>
<pivotTableDefinition xmlns="http://schemas.openxmlformats.org/spreadsheetml/2006/main" name="visuals 3" cacheId="2" dataCaption="" compact="0" compactData="0">
  <location ref="A22:B26" firstHeaderRow="0" firstDataRow="1" firstDataCol="0"/>
  <pivotFields>
    <pivotField name="Time of Day" axis="axisRow" dataField="1" compact="0" outline="0" multipleItemSelectionAllowed="1" showAll="0" sortType="ascending">
      <items>
        <item x="0"/>
        <item x="1"/>
        <item x="2"/>
        <item t="default"/>
      </items>
    </pivotField>
  </pivotFields>
  <rowFields>
    <field x="0"/>
  </rowFields>
  <dataFields>
    <dataField name="COUNTA of Time of Day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6.0"/>
    <col customWidth="1" min="3" max="3" width="10.0"/>
    <col customWidth="1" min="4" max="4" width="4.88"/>
    <col customWidth="1" min="5" max="5" width="13.25"/>
    <col customWidth="1" min="6" max="6" width="11.13"/>
    <col customWidth="1" min="7" max="7" width="11.0"/>
    <col customWidth="1" min="8" max="8" width="12.13"/>
    <col customWidth="1" min="9" max="9" width="9.38"/>
    <col customWidth="1" min="10" max="10" width="11.63"/>
    <col customWidth="1" min="11" max="11" width="18.88"/>
    <col customWidth="1" min="12" max="12" width="29.63"/>
    <col customWidth="1" min="13" max="13" width="10.5"/>
    <col customWidth="1" min="14" max="14" width="6.5"/>
    <col customWidth="1" min="15" max="15" width="16.0"/>
    <col customWidth="1" min="16" max="16" width="10.0"/>
    <col customWidth="1" min="17" max="17" width="10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>
      <c r="A2" s="6">
        <v>5914.0</v>
      </c>
      <c r="B2" s="7" t="s">
        <v>17</v>
      </c>
      <c r="C2" s="8">
        <v>43091.0</v>
      </c>
      <c r="D2" s="9" t="s">
        <v>18</v>
      </c>
      <c r="E2" s="7" t="s">
        <v>19</v>
      </c>
      <c r="F2" s="7" t="s">
        <v>20</v>
      </c>
      <c r="G2" s="10">
        <v>0.0</v>
      </c>
      <c r="H2" s="7" t="s">
        <v>21</v>
      </c>
      <c r="I2" s="10" t="s">
        <v>21</v>
      </c>
      <c r="J2" s="7" t="s">
        <v>22</v>
      </c>
      <c r="K2" s="7" t="s">
        <v>23</v>
      </c>
      <c r="L2" s="7" t="s">
        <v>24</v>
      </c>
      <c r="M2" s="7" t="s">
        <v>25</v>
      </c>
      <c r="N2" s="7" t="s">
        <v>26</v>
      </c>
      <c r="O2" s="7" t="s">
        <v>27</v>
      </c>
      <c r="P2" s="10">
        <v>38.8800799</v>
      </c>
      <c r="Q2" s="10">
        <v>-77.3989326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>
      <c r="A3" s="6">
        <v>7106.0</v>
      </c>
      <c r="B3" s="7" t="s">
        <v>17</v>
      </c>
      <c r="C3" s="8">
        <v>43111.0</v>
      </c>
      <c r="D3" s="9" t="s">
        <v>28</v>
      </c>
      <c r="E3" s="7" t="s">
        <v>19</v>
      </c>
      <c r="F3" s="7" t="s">
        <v>20</v>
      </c>
      <c r="G3" s="10">
        <v>0.0</v>
      </c>
      <c r="H3" s="7" t="s">
        <v>21</v>
      </c>
      <c r="I3" s="10" t="s">
        <v>21</v>
      </c>
      <c r="J3" s="7" t="s">
        <v>22</v>
      </c>
      <c r="K3" s="7" t="s">
        <v>29</v>
      </c>
      <c r="L3" s="7" t="s">
        <v>30</v>
      </c>
      <c r="M3" s="7" t="s">
        <v>31</v>
      </c>
      <c r="N3" s="7" t="s">
        <v>26</v>
      </c>
      <c r="O3" s="7" t="s">
        <v>32</v>
      </c>
      <c r="P3" s="10">
        <v>38.9000104</v>
      </c>
      <c r="Q3" s="10">
        <v>-77.0208486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>
      <c r="A4" s="6">
        <v>1932.0</v>
      </c>
      <c r="B4" s="7" t="s">
        <v>17</v>
      </c>
      <c r="C4" s="8">
        <v>43144.0</v>
      </c>
      <c r="D4" s="9" t="s">
        <v>33</v>
      </c>
      <c r="E4" s="7" t="s">
        <v>19</v>
      </c>
      <c r="F4" s="7" t="s">
        <v>20</v>
      </c>
      <c r="G4" s="10">
        <v>0.0</v>
      </c>
      <c r="H4" s="7" t="s">
        <v>21</v>
      </c>
      <c r="I4" s="10" t="s">
        <v>21</v>
      </c>
      <c r="J4" s="7" t="s">
        <v>22</v>
      </c>
      <c r="K4" s="7" t="s">
        <v>34</v>
      </c>
      <c r="L4" s="7" t="s">
        <v>35</v>
      </c>
      <c r="M4" s="7" t="s">
        <v>36</v>
      </c>
      <c r="N4" s="7" t="s">
        <v>26</v>
      </c>
      <c r="O4" s="7" t="s">
        <v>36</v>
      </c>
      <c r="P4" s="10">
        <v>38.6588792</v>
      </c>
      <c r="Q4" s="10">
        <v>-77.0166171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>
      <c r="A5" s="6">
        <v>4075.0</v>
      </c>
      <c r="B5" s="7" t="s">
        <v>17</v>
      </c>
      <c r="C5" s="8">
        <v>43160.0</v>
      </c>
      <c r="D5" s="9" t="s">
        <v>37</v>
      </c>
      <c r="E5" s="7" t="s">
        <v>19</v>
      </c>
      <c r="F5" s="7" t="s">
        <v>20</v>
      </c>
      <c r="G5" s="10">
        <v>0.0</v>
      </c>
      <c r="H5" s="7" t="s">
        <v>21</v>
      </c>
      <c r="I5" s="10" t="s">
        <v>21</v>
      </c>
      <c r="J5" s="7" t="s">
        <v>22</v>
      </c>
      <c r="K5" s="7" t="s">
        <v>29</v>
      </c>
      <c r="L5" s="7" t="s">
        <v>38</v>
      </c>
      <c r="M5" s="7" t="s">
        <v>39</v>
      </c>
      <c r="N5" s="7" t="s">
        <v>26</v>
      </c>
      <c r="O5" s="7" t="s">
        <v>27</v>
      </c>
      <c r="P5" s="10">
        <v>38.8492222</v>
      </c>
      <c r="Q5" s="10">
        <v>-77.1195227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>
      <c r="A6" s="6">
        <v>3307.0</v>
      </c>
      <c r="B6" s="7" t="s">
        <v>17</v>
      </c>
      <c r="C6" s="8">
        <v>43167.0</v>
      </c>
      <c r="D6" s="9" t="s">
        <v>40</v>
      </c>
      <c r="E6" s="7" t="s">
        <v>19</v>
      </c>
      <c r="F6" s="7" t="s">
        <v>20</v>
      </c>
      <c r="G6" s="10">
        <v>0.0</v>
      </c>
      <c r="H6" s="7" t="s">
        <v>21</v>
      </c>
      <c r="I6" s="10" t="s">
        <v>21</v>
      </c>
      <c r="J6" s="7" t="s">
        <v>22</v>
      </c>
      <c r="K6" s="7" t="s">
        <v>41</v>
      </c>
      <c r="L6" s="7" t="s">
        <v>42</v>
      </c>
      <c r="M6" s="7" t="s">
        <v>43</v>
      </c>
      <c r="N6" s="7" t="s">
        <v>26</v>
      </c>
      <c r="O6" s="7" t="s">
        <v>27</v>
      </c>
      <c r="P6" s="10">
        <v>38.7551337</v>
      </c>
      <c r="Q6" s="10">
        <v>-77.0851214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>
      <c r="A7" s="6">
        <v>2958.0</v>
      </c>
      <c r="B7" s="7" t="s">
        <v>17</v>
      </c>
      <c r="C7" s="8">
        <v>43234.0</v>
      </c>
      <c r="D7" s="9" t="s">
        <v>44</v>
      </c>
      <c r="E7" s="7" t="s">
        <v>19</v>
      </c>
      <c r="F7" s="7" t="s">
        <v>20</v>
      </c>
      <c r="G7" s="10">
        <v>0.0</v>
      </c>
      <c r="H7" s="7" t="s">
        <v>21</v>
      </c>
      <c r="I7" s="10" t="s">
        <v>21</v>
      </c>
      <c r="J7" s="7" t="s">
        <v>22</v>
      </c>
      <c r="K7" s="7" t="s">
        <v>45</v>
      </c>
      <c r="L7" s="7" t="s">
        <v>46</v>
      </c>
      <c r="M7" s="7" t="s">
        <v>31</v>
      </c>
      <c r="N7" s="7" t="s">
        <v>26</v>
      </c>
      <c r="O7" s="7" t="s">
        <v>32</v>
      </c>
      <c r="P7" s="10">
        <v>38.8470633</v>
      </c>
      <c r="Q7" s="10">
        <v>-76.8847827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>
      <c r="A8" s="6">
        <v>6716.0</v>
      </c>
      <c r="B8" s="7" t="s">
        <v>47</v>
      </c>
      <c r="C8" s="8">
        <v>43280.0</v>
      </c>
      <c r="D8" s="9" t="s">
        <v>48</v>
      </c>
      <c r="E8" s="7" t="s">
        <v>19</v>
      </c>
      <c r="F8" s="7" t="s">
        <v>20</v>
      </c>
      <c r="G8" s="10">
        <v>0.0</v>
      </c>
      <c r="H8" s="7" t="s">
        <v>21</v>
      </c>
      <c r="I8" s="10" t="s">
        <v>21</v>
      </c>
      <c r="J8" s="7" t="s">
        <v>22</v>
      </c>
      <c r="K8" s="7" t="s">
        <v>49</v>
      </c>
      <c r="L8" s="7" t="s">
        <v>50</v>
      </c>
      <c r="M8" s="7" t="s">
        <v>51</v>
      </c>
      <c r="N8" s="7" t="s">
        <v>26</v>
      </c>
      <c r="O8" s="7" t="s">
        <v>36</v>
      </c>
      <c r="P8" s="10">
        <v>38.6232202</v>
      </c>
      <c r="Q8" s="10">
        <v>-76.9192743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>
      <c r="A9" s="6">
        <v>3516.0</v>
      </c>
      <c r="B9" s="7" t="s">
        <v>17</v>
      </c>
      <c r="C9" s="8">
        <v>43293.0</v>
      </c>
      <c r="D9" s="9" t="s">
        <v>52</v>
      </c>
      <c r="E9" s="7" t="s">
        <v>19</v>
      </c>
      <c r="F9" s="7" t="s">
        <v>20</v>
      </c>
      <c r="G9" s="10">
        <v>0.0</v>
      </c>
      <c r="H9" s="7" t="s">
        <v>21</v>
      </c>
      <c r="I9" s="10" t="s">
        <v>21</v>
      </c>
      <c r="J9" s="7" t="s">
        <v>22</v>
      </c>
      <c r="K9" s="7" t="s">
        <v>23</v>
      </c>
      <c r="L9" s="7" t="s">
        <v>53</v>
      </c>
      <c r="M9" s="7" t="s">
        <v>54</v>
      </c>
      <c r="N9" s="7" t="s">
        <v>26</v>
      </c>
      <c r="O9" s="7" t="s">
        <v>36</v>
      </c>
      <c r="P9" s="10">
        <v>38.5937663</v>
      </c>
      <c r="Q9" s="10">
        <v>-76.9414722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>
      <c r="A10" s="6">
        <v>3655.0</v>
      </c>
      <c r="B10" s="7" t="s">
        <v>17</v>
      </c>
      <c r="C10" s="8">
        <v>43385.0</v>
      </c>
      <c r="D10" s="9" t="s">
        <v>55</v>
      </c>
      <c r="E10" s="7" t="s">
        <v>19</v>
      </c>
      <c r="F10" s="7" t="s">
        <v>20</v>
      </c>
      <c r="G10" s="10">
        <v>0.0</v>
      </c>
      <c r="H10" s="7" t="s">
        <v>21</v>
      </c>
      <c r="I10" s="10" t="s">
        <v>21</v>
      </c>
      <c r="J10" s="7" t="s">
        <v>22</v>
      </c>
      <c r="K10" s="7" t="s">
        <v>49</v>
      </c>
      <c r="L10" s="7" t="s">
        <v>56</v>
      </c>
      <c r="M10" s="7" t="s">
        <v>26</v>
      </c>
      <c r="N10" s="7" t="s">
        <v>26</v>
      </c>
      <c r="O10" s="7" t="s">
        <v>27</v>
      </c>
      <c r="P10" s="10">
        <v>38.8653406</v>
      </c>
      <c r="Q10" s="10">
        <v>-77.4656647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>
      <c r="A11" s="6">
        <v>8361.0</v>
      </c>
      <c r="B11" s="7" t="s">
        <v>17</v>
      </c>
      <c r="C11" s="8">
        <v>43400.0</v>
      </c>
      <c r="D11" s="9" t="s">
        <v>57</v>
      </c>
      <c r="E11" s="7" t="s">
        <v>19</v>
      </c>
      <c r="F11" s="7" t="s">
        <v>20</v>
      </c>
      <c r="G11" s="10">
        <v>0.0</v>
      </c>
      <c r="H11" s="7" t="s">
        <v>21</v>
      </c>
      <c r="I11" s="10" t="s">
        <v>21</v>
      </c>
      <c r="J11" s="7" t="s">
        <v>22</v>
      </c>
      <c r="K11" s="7" t="s">
        <v>58</v>
      </c>
      <c r="L11" s="7" t="s">
        <v>59</v>
      </c>
      <c r="M11" s="7" t="s">
        <v>60</v>
      </c>
      <c r="N11" s="7" t="s">
        <v>26</v>
      </c>
      <c r="O11" s="7" t="s">
        <v>27</v>
      </c>
      <c r="P11" s="10">
        <v>38.739024</v>
      </c>
      <c r="Q11" s="10">
        <v>-77.2117334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>
      <c r="A12" s="6">
        <v>5524.0</v>
      </c>
      <c r="B12" s="7" t="s">
        <v>17</v>
      </c>
      <c r="C12" s="8">
        <v>43402.0</v>
      </c>
      <c r="D12" s="9" t="s">
        <v>61</v>
      </c>
      <c r="E12" s="7" t="s">
        <v>19</v>
      </c>
      <c r="F12" s="7" t="s">
        <v>20</v>
      </c>
      <c r="G12" s="10">
        <v>0.0</v>
      </c>
      <c r="H12" s="7" t="s">
        <v>21</v>
      </c>
      <c r="I12" s="10" t="s">
        <v>21</v>
      </c>
      <c r="J12" s="7" t="s">
        <v>22</v>
      </c>
      <c r="K12" s="7" t="s">
        <v>62</v>
      </c>
      <c r="L12" s="7" t="s">
        <v>63</v>
      </c>
      <c r="M12" s="7" t="s">
        <v>43</v>
      </c>
      <c r="N12" s="7" t="s">
        <v>26</v>
      </c>
      <c r="O12" s="7" t="s">
        <v>27</v>
      </c>
      <c r="P12" s="10">
        <v>38.8029984</v>
      </c>
      <c r="Q12" s="10">
        <v>-77.0498218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>
      <c r="A13" s="6">
        <v>3540.0</v>
      </c>
      <c r="B13" s="7" t="s">
        <v>17</v>
      </c>
      <c r="C13" s="8">
        <v>43417.0</v>
      </c>
      <c r="D13" s="9" t="s">
        <v>64</v>
      </c>
      <c r="E13" s="7" t="s">
        <v>19</v>
      </c>
      <c r="F13" s="7" t="s">
        <v>20</v>
      </c>
      <c r="G13" s="10">
        <v>0.0</v>
      </c>
      <c r="H13" s="7" t="s">
        <v>21</v>
      </c>
      <c r="I13" s="10" t="s">
        <v>21</v>
      </c>
      <c r="J13" s="7" t="s">
        <v>22</v>
      </c>
      <c r="K13" s="7" t="s">
        <v>65</v>
      </c>
      <c r="L13" s="7" t="s">
        <v>66</v>
      </c>
      <c r="M13" s="7" t="s">
        <v>43</v>
      </c>
      <c r="N13" s="7" t="s">
        <v>26</v>
      </c>
      <c r="O13" s="7" t="s">
        <v>27</v>
      </c>
      <c r="P13" s="10">
        <v>38.7750494</v>
      </c>
      <c r="Q13" s="10">
        <v>-77.0662701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>
      <c r="A14" s="6">
        <v>9633.0</v>
      </c>
      <c r="B14" s="7" t="s">
        <v>17</v>
      </c>
      <c r="C14" s="8">
        <v>43444.0</v>
      </c>
      <c r="D14" s="9" t="s">
        <v>67</v>
      </c>
      <c r="E14" s="7" t="s">
        <v>19</v>
      </c>
      <c r="F14" s="7" t="s">
        <v>20</v>
      </c>
      <c r="G14" s="10">
        <v>0.0</v>
      </c>
      <c r="H14" s="7" t="s">
        <v>21</v>
      </c>
      <c r="I14" s="10" t="s">
        <v>21</v>
      </c>
      <c r="J14" s="7" t="s">
        <v>22</v>
      </c>
      <c r="K14" s="7" t="s">
        <v>68</v>
      </c>
      <c r="L14" s="7" t="s">
        <v>69</v>
      </c>
      <c r="M14" s="7" t="s">
        <v>43</v>
      </c>
      <c r="N14" s="7" t="s">
        <v>26</v>
      </c>
      <c r="O14" s="7" t="s">
        <v>27</v>
      </c>
      <c r="P14" s="10">
        <v>38.7836479</v>
      </c>
      <c r="Q14" s="10">
        <v>-77.1328325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>
      <c r="A15" s="6">
        <v>900.0</v>
      </c>
      <c r="B15" s="7" t="s">
        <v>17</v>
      </c>
      <c r="C15" s="8">
        <v>43454.0</v>
      </c>
      <c r="D15" s="9" t="s">
        <v>70</v>
      </c>
      <c r="E15" s="7" t="s">
        <v>19</v>
      </c>
      <c r="F15" s="7" t="s">
        <v>20</v>
      </c>
      <c r="G15" s="10">
        <v>0.0</v>
      </c>
      <c r="H15" s="7" t="s">
        <v>21</v>
      </c>
      <c r="I15" s="10" t="s">
        <v>21</v>
      </c>
      <c r="J15" s="7" t="s">
        <v>22</v>
      </c>
      <c r="K15" s="7" t="s">
        <v>23</v>
      </c>
      <c r="L15" s="7" t="s">
        <v>71</v>
      </c>
      <c r="M15" s="7" t="s">
        <v>43</v>
      </c>
      <c r="N15" s="7" t="s">
        <v>26</v>
      </c>
      <c r="O15" s="7" t="s">
        <v>27</v>
      </c>
      <c r="P15" s="10">
        <v>38.7853263</v>
      </c>
      <c r="Q15" s="10">
        <v>-77.1256328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>
      <c r="A16" s="6">
        <v>1078.0</v>
      </c>
      <c r="B16" s="7" t="s">
        <v>17</v>
      </c>
      <c r="C16" s="8">
        <v>43467.0</v>
      </c>
      <c r="D16" s="9" t="s">
        <v>26</v>
      </c>
      <c r="E16" s="7" t="s">
        <v>19</v>
      </c>
      <c r="F16" s="7" t="s">
        <v>20</v>
      </c>
      <c r="G16" s="10">
        <v>0.0</v>
      </c>
      <c r="H16" s="7" t="s">
        <v>21</v>
      </c>
      <c r="I16" s="10" t="s">
        <v>21</v>
      </c>
      <c r="J16" s="7" t="s">
        <v>22</v>
      </c>
      <c r="K16" s="7" t="s">
        <v>29</v>
      </c>
      <c r="L16" s="7" t="s">
        <v>72</v>
      </c>
      <c r="M16" s="7" t="s">
        <v>73</v>
      </c>
      <c r="N16" s="7" t="s">
        <v>26</v>
      </c>
      <c r="O16" s="7" t="s">
        <v>36</v>
      </c>
      <c r="P16" s="10">
        <v>39.0259514</v>
      </c>
      <c r="Q16" s="10">
        <v>-77.0438126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>
      <c r="A17" s="6">
        <v>9236.0</v>
      </c>
      <c r="B17" s="7" t="s">
        <v>17</v>
      </c>
      <c r="C17" s="8">
        <v>43507.0</v>
      </c>
      <c r="D17" s="9" t="s">
        <v>26</v>
      </c>
      <c r="E17" s="7" t="s">
        <v>19</v>
      </c>
      <c r="F17" s="7" t="s">
        <v>20</v>
      </c>
      <c r="G17" s="10">
        <v>0.0</v>
      </c>
      <c r="H17" s="7" t="s">
        <v>21</v>
      </c>
      <c r="I17" s="10" t="s">
        <v>21</v>
      </c>
      <c r="J17" s="7" t="s">
        <v>22</v>
      </c>
      <c r="K17" s="7" t="s">
        <v>29</v>
      </c>
      <c r="L17" s="7" t="s">
        <v>74</v>
      </c>
      <c r="M17" s="7" t="s">
        <v>75</v>
      </c>
      <c r="N17" s="7" t="s">
        <v>26</v>
      </c>
      <c r="O17" s="7" t="s">
        <v>27</v>
      </c>
      <c r="P17" s="10">
        <v>38.8750988</v>
      </c>
      <c r="Q17" s="10">
        <v>-77.0977482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>
      <c r="A18" s="11"/>
      <c r="B18" s="5"/>
      <c r="C18" s="12"/>
      <c r="D18" s="1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>
      <c r="A19" s="11"/>
      <c r="B19" s="5"/>
      <c r="C19" s="12"/>
      <c r="D19" s="13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>
      <c r="A20" s="11"/>
      <c r="B20" s="5"/>
      <c r="C20" s="12"/>
      <c r="D20" s="1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>
      <c r="A21" s="11"/>
      <c r="B21" s="5"/>
      <c r="C21" s="12"/>
      <c r="D21" s="1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>
      <c r="A22" s="11"/>
      <c r="B22" s="5"/>
      <c r="C22" s="12"/>
      <c r="D22" s="1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>
      <c r="A23" s="11"/>
      <c r="B23" s="5"/>
      <c r="C23" s="12"/>
      <c r="D23" s="13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>
      <c r="A24" s="11"/>
      <c r="B24" s="5"/>
      <c r="C24" s="12"/>
      <c r="D24" s="13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>
      <c r="A25" s="11"/>
      <c r="B25" s="5"/>
      <c r="C25" s="12"/>
      <c r="D25" s="1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>
      <c r="A26" s="11"/>
      <c r="B26" s="5"/>
      <c r="C26" s="12"/>
      <c r="D26" s="13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>
      <c r="A27" s="11"/>
      <c r="B27" s="5"/>
      <c r="C27" s="12"/>
      <c r="D27" s="13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>
      <c r="A28" s="11"/>
      <c r="B28" s="5"/>
      <c r="C28" s="12"/>
      <c r="D28" s="13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>
      <c r="A29" s="11"/>
      <c r="B29" s="5"/>
      <c r="C29" s="12"/>
      <c r="D29" s="13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>
      <c r="A30" s="11"/>
      <c r="B30" s="5"/>
      <c r="C30" s="12"/>
      <c r="D30" s="13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>
      <c r="A31" s="11"/>
      <c r="B31" s="5"/>
      <c r="C31" s="12"/>
      <c r="D31" s="13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>
      <c r="A32" s="11"/>
      <c r="B32" s="5"/>
      <c r="C32" s="12"/>
      <c r="D32" s="13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>
      <c r="A33" s="11"/>
      <c r="B33" s="5"/>
      <c r="C33" s="12"/>
      <c r="D33" s="13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>
      <c r="A34" s="11"/>
      <c r="B34" s="5"/>
      <c r="C34" s="12"/>
      <c r="D34" s="13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>
      <c r="A35" s="11"/>
      <c r="B35" s="5"/>
      <c r="C35" s="12"/>
      <c r="D35" s="13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>
      <c r="A36" s="11"/>
      <c r="B36" s="5"/>
      <c r="C36" s="12"/>
      <c r="D36" s="13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>
      <c r="A37" s="11"/>
      <c r="B37" s="5"/>
      <c r="C37" s="12"/>
      <c r="D37" s="13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>
      <c r="A38" s="11"/>
      <c r="B38" s="5"/>
      <c r="C38" s="12"/>
      <c r="D38" s="13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>
      <c r="A39" s="11"/>
      <c r="B39" s="5"/>
      <c r="C39" s="12"/>
      <c r="D39" s="1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>
      <c r="A40" s="11"/>
      <c r="B40" s="5"/>
      <c r="C40" s="12"/>
      <c r="D40" s="13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>
      <c r="A41" s="11"/>
      <c r="B41" s="5"/>
      <c r="C41" s="12"/>
      <c r="D41" s="1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>
      <c r="A42" s="11"/>
      <c r="B42" s="5"/>
      <c r="C42" s="12"/>
      <c r="D42" s="1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>
      <c r="A43" s="11"/>
      <c r="B43" s="5"/>
      <c r="C43" s="12"/>
      <c r="D43" s="1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>
      <c r="A44" s="11"/>
      <c r="B44" s="5"/>
      <c r="C44" s="12"/>
      <c r="D44" s="1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>
      <c r="A45" s="11"/>
      <c r="B45" s="5"/>
      <c r="C45" s="12"/>
      <c r="D45" s="1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>
      <c r="A46" s="11"/>
      <c r="B46" s="5"/>
      <c r="C46" s="12"/>
      <c r="D46" s="1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>
      <c r="A47" s="11"/>
      <c r="B47" s="5"/>
      <c r="C47" s="12"/>
      <c r="D47" s="1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>
      <c r="A48" s="11"/>
      <c r="B48" s="5"/>
      <c r="C48" s="12"/>
      <c r="D48" s="1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>
      <c r="A49" s="11"/>
      <c r="B49" s="5"/>
      <c r="C49" s="12"/>
      <c r="D49" s="1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>
      <c r="A50" s="11"/>
      <c r="B50" s="5"/>
      <c r="C50" s="12"/>
      <c r="D50" s="1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>
      <c r="A51" s="11"/>
      <c r="B51" s="5"/>
      <c r="C51" s="12"/>
      <c r="D51" s="1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>
      <c r="A52" s="11"/>
      <c r="B52" s="5"/>
      <c r="C52" s="12"/>
      <c r="D52" s="1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>
      <c r="A53" s="11"/>
      <c r="B53" s="5"/>
      <c r="C53" s="12"/>
      <c r="D53" s="1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>
      <c r="A54" s="11"/>
      <c r="B54" s="5"/>
      <c r="C54" s="12"/>
      <c r="D54" s="1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>
      <c r="A55" s="11"/>
      <c r="B55" s="5"/>
      <c r="C55" s="12"/>
      <c r="D55" s="1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>
      <c r="A56" s="11"/>
      <c r="B56" s="5"/>
      <c r="C56" s="12"/>
      <c r="D56" s="1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>
      <c r="A57" s="11"/>
      <c r="B57" s="5"/>
      <c r="C57" s="12"/>
      <c r="D57" s="1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>
      <c r="A58" s="11"/>
      <c r="B58" s="5"/>
      <c r="C58" s="12"/>
      <c r="D58" s="1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>
      <c r="A59" s="11"/>
      <c r="B59" s="5"/>
      <c r="C59" s="12"/>
      <c r="D59" s="1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>
      <c r="A60" s="11"/>
      <c r="B60" s="5"/>
      <c r="C60" s="12"/>
      <c r="D60" s="1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>
      <c r="A61" s="11"/>
      <c r="B61" s="5"/>
      <c r="C61" s="12"/>
      <c r="D61" s="1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>
      <c r="A62" s="11"/>
      <c r="B62" s="5"/>
      <c r="C62" s="12"/>
      <c r="D62" s="1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>
      <c r="A63" s="11"/>
      <c r="B63" s="5"/>
      <c r="C63" s="12"/>
      <c r="D63" s="1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>
      <c r="A64" s="11"/>
      <c r="B64" s="5"/>
      <c r="C64" s="12"/>
      <c r="D64" s="1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>
      <c r="A65" s="11"/>
      <c r="B65" s="5"/>
      <c r="C65" s="12"/>
      <c r="D65" s="1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>
      <c r="A66" s="11"/>
      <c r="B66" s="5"/>
      <c r="C66" s="12"/>
      <c r="D66" s="1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>
      <c r="A67" s="11"/>
      <c r="B67" s="5"/>
      <c r="C67" s="12"/>
      <c r="D67" s="1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>
      <c r="A68" s="11"/>
      <c r="B68" s="5"/>
      <c r="C68" s="12"/>
      <c r="D68" s="1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>
      <c r="A69" s="11"/>
      <c r="B69" s="5"/>
      <c r="C69" s="12"/>
      <c r="D69" s="1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>
      <c r="A70" s="11"/>
      <c r="B70" s="5"/>
      <c r="C70" s="12"/>
      <c r="D70" s="1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>
      <c r="A71" s="11"/>
      <c r="B71" s="5"/>
      <c r="C71" s="12"/>
      <c r="D71" s="1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>
      <c r="A72" s="11"/>
      <c r="B72" s="5"/>
      <c r="C72" s="12"/>
      <c r="D72" s="1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>
      <c r="A73" s="11"/>
      <c r="B73" s="5"/>
      <c r="C73" s="12"/>
      <c r="D73" s="1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>
      <c r="A74" s="11"/>
      <c r="B74" s="5"/>
      <c r="C74" s="12"/>
      <c r="D74" s="1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>
      <c r="A75" s="11"/>
      <c r="B75" s="5"/>
      <c r="C75" s="12"/>
      <c r="D75" s="1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>
      <c r="A76" s="11"/>
      <c r="B76" s="5"/>
      <c r="C76" s="12"/>
      <c r="D76" s="1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>
      <c r="A77" s="11"/>
      <c r="B77" s="5"/>
      <c r="C77" s="12"/>
      <c r="D77" s="1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>
      <c r="A78" s="11"/>
      <c r="B78" s="5"/>
      <c r="C78" s="12"/>
      <c r="D78" s="1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>
      <c r="A79" s="11"/>
      <c r="B79" s="5"/>
      <c r="C79" s="12"/>
      <c r="D79" s="1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>
      <c r="A80" s="11"/>
      <c r="B80" s="5"/>
      <c r="C80" s="12"/>
      <c r="D80" s="1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>
      <c r="A81" s="11"/>
      <c r="B81" s="5"/>
      <c r="C81" s="12"/>
      <c r="D81" s="1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>
      <c r="A82" s="11"/>
      <c r="B82" s="5"/>
      <c r="C82" s="12"/>
      <c r="D82" s="1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>
      <c r="A83" s="11"/>
      <c r="B83" s="5"/>
      <c r="C83" s="12"/>
      <c r="D83" s="1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>
      <c r="A84" s="11"/>
      <c r="B84" s="5"/>
      <c r="C84" s="12"/>
      <c r="D84" s="1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>
      <c r="A85" s="11"/>
      <c r="B85" s="5"/>
      <c r="C85" s="12"/>
      <c r="D85" s="1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>
      <c r="A86" s="11"/>
      <c r="B86" s="5"/>
      <c r="C86" s="12"/>
      <c r="D86" s="1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>
      <c r="A87" s="11"/>
      <c r="B87" s="5"/>
      <c r="C87" s="12"/>
      <c r="D87" s="1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>
      <c r="A88" s="11"/>
      <c r="B88" s="5"/>
      <c r="C88" s="12"/>
      <c r="D88" s="1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>
      <c r="A89" s="11"/>
      <c r="B89" s="5"/>
      <c r="C89" s="12"/>
      <c r="D89" s="1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>
      <c r="A90" s="11"/>
      <c r="B90" s="5"/>
      <c r="C90" s="12"/>
      <c r="D90" s="1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>
      <c r="A91" s="11"/>
      <c r="B91" s="5"/>
      <c r="C91" s="12"/>
      <c r="D91" s="1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>
      <c r="A92" s="11"/>
      <c r="B92" s="5"/>
      <c r="C92" s="12"/>
      <c r="D92" s="1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>
      <c r="A93" s="11"/>
      <c r="B93" s="5"/>
      <c r="C93" s="12"/>
      <c r="D93" s="1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>
      <c r="A94" s="11"/>
      <c r="B94" s="5"/>
      <c r="C94" s="12"/>
      <c r="D94" s="1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>
      <c r="A95" s="11"/>
      <c r="B95" s="5"/>
      <c r="C95" s="12"/>
      <c r="D95" s="1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>
      <c r="A96" s="11"/>
      <c r="B96" s="5"/>
      <c r="C96" s="12"/>
      <c r="D96" s="1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>
      <c r="A97" s="11"/>
      <c r="B97" s="5"/>
      <c r="C97" s="12"/>
      <c r="D97" s="1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>
      <c r="A98" s="11"/>
      <c r="B98" s="5"/>
      <c r="C98" s="12"/>
      <c r="D98" s="1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>
      <c r="A99" s="11"/>
      <c r="B99" s="5"/>
      <c r="C99" s="12"/>
      <c r="D99" s="1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>
      <c r="A100" s="11"/>
      <c r="B100" s="5"/>
      <c r="C100" s="12"/>
      <c r="D100" s="1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>
      <c r="A101" s="11"/>
      <c r="B101" s="5"/>
      <c r="C101" s="12"/>
      <c r="D101" s="1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>
      <c r="A102" s="11"/>
      <c r="B102" s="5"/>
      <c r="C102" s="12"/>
      <c r="D102" s="1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>
      <c r="A103" s="11"/>
      <c r="B103" s="5"/>
      <c r="C103" s="12"/>
      <c r="D103" s="1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>
      <c r="A104" s="11"/>
      <c r="B104" s="5"/>
      <c r="C104" s="12"/>
      <c r="D104" s="1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>
      <c r="A105" s="11"/>
      <c r="B105" s="5"/>
      <c r="C105" s="12"/>
      <c r="D105" s="13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>
      <c r="A106" s="11"/>
      <c r="B106" s="5"/>
      <c r="C106" s="12"/>
      <c r="D106" s="13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>
      <c r="A107" s="11"/>
      <c r="B107" s="5"/>
      <c r="C107" s="12"/>
      <c r="D107" s="13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>
      <c r="A108" s="11"/>
      <c r="B108" s="5"/>
      <c r="C108" s="12"/>
      <c r="D108" s="13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>
      <c r="A109" s="11"/>
      <c r="B109" s="5"/>
      <c r="C109" s="12"/>
      <c r="D109" s="13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>
      <c r="A110" s="11"/>
      <c r="B110" s="5"/>
      <c r="C110" s="12"/>
      <c r="D110" s="13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>
      <c r="A111" s="11"/>
      <c r="B111" s="5"/>
      <c r="C111" s="12"/>
      <c r="D111" s="13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>
      <c r="A112" s="11"/>
      <c r="B112" s="5"/>
      <c r="C112" s="12"/>
      <c r="D112" s="13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>
      <c r="A113" s="11"/>
      <c r="B113" s="5"/>
      <c r="C113" s="12"/>
      <c r="D113" s="13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>
      <c r="A114" s="11"/>
      <c r="B114" s="5"/>
      <c r="C114" s="12"/>
      <c r="D114" s="13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>
      <c r="A115" s="11"/>
      <c r="B115" s="5"/>
      <c r="C115" s="12"/>
      <c r="D115" s="13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>
      <c r="A116" s="11"/>
      <c r="B116" s="5"/>
      <c r="C116" s="12"/>
      <c r="D116" s="13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>
      <c r="A117" s="11"/>
      <c r="B117" s="5"/>
      <c r="C117" s="12"/>
      <c r="D117" s="13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>
      <c r="A118" s="11"/>
      <c r="B118" s="5"/>
      <c r="C118" s="12"/>
      <c r="D118" s="13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>
      <c r="A119" s="11"/>
      <c r="B119" s="5"/>
      <c r="C119" s="12"/>
      <c r="D119" s="13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>
      <c r="A120" s="11"/>
      <c r="B120" s="5"/>
      <c r="C120" s="12"/>
      <c r="D120" s="13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>
      <c r="A121" s="11"/>
      <c r="B121" s="5"/>
      <c r="C121" s="12"/>
      <c r="D121" s="13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>
      <c r="A122" s="11"/>
      <c r="B122" s="5"/>
      <c r="C122" s="12"/>
      <c r="D122" s="13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>
      <c r="A123" s="11"/>
      <c r="B123" s="5"/>
      <c r="C123" s="12"/>
      <c r="D123" s="13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>
      <c r="A124" s="11"/>
      <c r="B124" s="5"/>
      <c r="C124" s="12"/>
      <c r="D124" s="13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>
      <c r="A125" s="11"/>
      <c r="B125" s="5"/>
      <c r="C125" s="12"/>
      <c r="D125" s="13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>
      <c r="A126" s="11"/>
      <c r="B126" s="5"/>
      <c r="C126" s="12"/>
      <c r="D126" s="13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>
      <c r="A127" s="11"/>
      <c r="B127" s="5"/>
      <c r="C127" s="12"/>
      <c r="D127" s="13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>
      <c r="A128" s="11"/>
      <c r="B128" s="5"/>
      <c r="C128" s="12"/>
      <c r="D128" s="13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>
      <c r="A129" s="11"/>
      <c r="B129" s="5"/>
      <c r="C129" s="12"/>
      <c r="D129" s="13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>
      <c r="A130" s="11"/>
      <c r="B130" s="5"/>
      <c r="C130" s="12"/>
      <c r="D130" s="13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>
      <c r="A131" s="11"/>
      <c r="B131" s="5"/>
      <c r="C131" s="12"/>
      <c r="D131" s="13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>
      <c r="A132" s="11"/>
      <c r="B132" s="5"/>
      <c r="C132" s="12"/>
      <c r="D132" s="13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>
      <c r="A133" s="11"/>
      <c r="B133" s="5"/>
      <c r="C133" s="12"/>
      <c r="D133" s="13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>
      <c r="A134" s="11"/>
      <c r="B134" s="5"/>
      <c r="C134" s="12"/>
      <c r="D134" s="13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>
      <c r="A135" s="11"/>
      <c r="B135" s="5"/>
      <c r="C135" s="12"/>
      <c r="D135" s="13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>
      <c r="A136" s="11"/>
      <c r="B136" s="5"/>
      <c r="C136" s="12"/>
      <c r="D136" s="13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>
      <c r="A137" s="11"/>
      <c r="B137" s="5"/>
      <c r="C137" s="12"/>
      <c r="D137" s="13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>
      <c r="A138" s="11"/>
      <c r="B138" s="5"/>
      <c r="C138" s="12"/>
      <c r="D138" s="13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>
      <c r="A139" s="11"/>
      <c r="B139" s="5"/>
      <c r="C139" s="12"/>
      <c r="D139" s="13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>
      <c r="A140" s="11"/>
      <c r="B140" s="5"/>
      <c r="C140" s="12"/>
      <c r="D140" s="13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>
      <c r="A141" s="11"/>
      <c r="B141" s="5"/>
      <c r="C141" s="12"/>
      <c r="D141" s="13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>
      <c r="A142" s="11"/>
      <c r="B142" s="5"/>
      <c r="C142" s="12"/>
      <c r="D142" s="13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>
      <c r="A143" s="11"/>
      <c r="B143" s="5"/>
      <c r="C143" s="12"/>
      <c r="D143" s="13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>
      <c r="A144" s="11"/>
      <c r="B144" s="5"/>
      <c r="C144" s="12"/>
      <c r="D144" s="13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>
      <c r="A145" s="11"/>
      <c r="B145" s="5"/>
      <c r="C145" s="12"/>
      <c r="D145" s="13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>
      <c r="A146" s="11"/>
      <c r="B146" s="5"/>
      <c r="C146" s="12"/>
      <c r="D146" s="13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>
      <c r="A147" s="11"/>
      <c r="B147" s="5"/>
      <c r="C147" s="12"/>
      <c r="D147" s="13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>
      <c r="A148" s="11"/>
      <c r="B148" s="5"/>
      <c r="C148" s="12"/>
      <c r="D148" s="13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>
      <c r="A149" s="11"/>
      <c r="B149" s="5"/>
      <c r="C149" s="12"/>
      <c r="D149" s="13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>
      <c r="A150" s="11"/>
      <c r="B150" s="5"/>
      <c r="C150" s="12"/>
      <c r="D150" s="13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>
      <c r="A151" s="11"/>
      <c r="B151" s="5"/>
      <c r="C151" s="12"/>
      <c r="D151" s="13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>
      <c r="A152" s="11"/>
      <c r="B152" s="5"/>
      <c r="C152" s="12"/>
      <c r="D152" s="13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>
      <c r="A153" s="11"/>
      <c r="B153" s="5"/>
      <c r="C153" s="12"/>
      <c r="D153" s="13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>
      <c r="A154" s="11"/>
      <c r="B154" s="5"/>
      <c r="C154" s="12"/>
      <c r="D154" s="13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>
      <c r="A155" s="11"/>
      <c r="B155" s="5"/>
      <c r="C155" s="12"/>
      <c r="D155" s="13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>
      <c r="A156" s="11"/>
      <c r="B156" s="5"/>
      <c r="C156" s="12"/>
      <c r="D156" s="13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>
      <c r="A157" s="11"/>
      <c r="B157" s="5"/>
      <c r="C157" s="12"/>
      <c r="D157" s="13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>
      <c r="A158" s="11"/>
      <c r="B158" s="5"/>
      <c r="C158" s="12"/>
      <c r="D158" s="13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>
      <c r="A159" s="11"/>
      <c r="B159" s="5"/>
      <c r="C159" s="12"/>
      <c r="D159" s="13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>
      <c r="A160" s="11"/>
      <c r="B160" s="5"/>
      <c r="C160" s="12"/>
      <c r="D160" s="13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>
      <c r="A161" s="11"/>
      <c r="B161" s="5"/>
      <c r="C161" s="12"/>
      <c r="D161" s="13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>
      <c r="A162" s="11"/>
      <c r="B162" s="5"/>
      <c r="C162" s="12"/>
      <c r="D162" s="13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>
      <c r="A163" s="11"/>
      <c r="B163" s="5"/>
      <c r="C163" s="12"/>
      <c r="D163" s="13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>
      <c r="A164" s="11"/>
      <c r="B164" s="5"/>
      <c r="C164" s="12"/>
      <c r="D164" s="13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>
      <c r="A165" s="11"/>
      <c r="B165" s="5"/>
      <c r="C165" s="12"/>
      <c r="D165" s="13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>
      <c r="A166" s="11"/>
      <c r="B166" s="5"/>
      <c r="C166" s="12"/>
      <c r="D166" s="13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>
      <c r="A167" s="11"/>
      <c r="B167" s="5"/>
      <c r="C167" s="12"/>
      <c r="D167" s="13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>
      <c r="A168" s="11"/>
      <c r="B168" s="5"/>
      <c r="C168" s="12"/>
      <c r="D168" s="13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>
      <c r="A169" s="11"/>
      <c r="B169" s="5"/>
      <c r="C169" s="12"/>
      <c r="D169" s="13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>
      <c r="A170" s="11"/>
      <c r="B170" s="5"/>
      <c r="C170" s="12"/>
      <c r="D170" s="13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>
      <c r="A171" s="11"/>
      <c r="B171" s="5"/>
      <c r="C171" s="12"/>
      <c r="D171" s="13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>
      <c r="A172" s="11"/>
      <c r="B172" s="5"/>
      <c r="C172" s="12"/>
      <c r="D172" s="13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>
      <c r="A173" s="11"/>
      <c r="B173" s="5"/>
      <c r="C173" s="12"/>
      <c r="D173" s="13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>
      <c r="A174" s="11"/>
      <c r="B174" s="5"/>
      <c r="C174" s="12"/>
      <c r="D174" s="13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>
      <c r="A175" s="11"/>
      <c r="B175" s="5"/>
      <c r="C175" s="12"/>
      <c r="D175" s="13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>
      <c r="A176" s="11"/>
      <c r="B176" s="5"/>
      <c r="C176" s="12"/>
      <c r="D176" s="13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>
      <c r="A177" s="11"/>
      <c r="B177" s="5"/>
      <c r="C177" s="12"/>
      <c r="D177" s="13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>
      <c r="A178" s="11"/>
      <c r="B178" s="5"/>
      <c r="C178" s="12"/>
      <c r="D178" s="13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>
      <c r="A179" s="11"/>
      <c r="B179" s="5"/>
      <c r="C179" s="12"/>
      <c r="D179" s="13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>
      <c r="A180" s="11"/>
      <c r="B180" s="5"/>
      <c r="C180" s="12"/>
      <c r="D180" s="13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>
      <c r="A181" s="11"/>
      <c r="B181" s="5"/>
      <c r="C181" s="12"/>
      <c r="D181" s="13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>
      <c r="A182" s="11"/>
      <c r="B182" s="5"/>
      <c r="C182" s="12"/>
      <c r="D182" s="13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>
      <c r="A183" s="11"/>
      <c r="B183" s="5"/>
      <c r="C183" s="12"/>
      <c r="D183" s="13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>
      <c r="A184" s="11"/>
      <c r="B184" s="5"/>
      <c r="C184" s="12"/>
      <c r="D184" s="13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>
      <c r="A185" s="11"/>
      <c r="B185" s="5"/>
      <c r="C185" s="12"/>
      <c r="D185" s="13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>
      <c r="A186" s="11"/>
      <c r="B186" s="5"/>
      <c r="C186" s="12"/>
      <c r="D186" s="13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>
      <c r="A187" s="11"/>
      <c r="B187" s="5"/>
      <c r="C187" s="12"/>
      <c r="D187" s="13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>
      <c r="A188" s="11"/>
      <c r="B188" s="5"/>
      <c r="C188" s="12"/>
      <c r="D188" s="13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>
      <c r="A189" s="11"/>
      <c r="B189" s="5"/>
      <c r="C189" s="12"/>
      <c r="D189" s="13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>
      <c r="A190" s="11"/>
      <c r="B190" s="5"/>
      <c r="C190" s="12"/>
      <c r="D190" s="13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>
      <c r="A191" s="11"/>
      <c r="B191" s="5"/>
      <c r="C191" s="12"/>
      <c r="D191" s="13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>
      <c r="A192" s="11"/>
      <c r="B192" s="5"/>
      <c r="C192" s="12"/>
      <c r="D192" s="13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>
      <c r="A193" s="11"/>
      <c r="B193" s="5"/>
      <c r="C193" s="12"/>
      <c r="D193" s="13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>
      <c r="A194" s="11"/>
      <c r="B194" s="5"/>
      <c r="C194" s="12"/>
      <c r="D194" s="13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>
      <c r="A195" s="11"/>
      <c r="B195" s="5"/>
      <c r="C195" s="12"/>
      <c r="D195" s="13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>
      <c r="A196" s="11"/>
      <c r="B196" s="5"/>
      <c r="C196" s="12"/>
      <c r="D196" s="13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>
      <c r="A197" s="11"/>
      <c r="B197" s="5"/>
      <c r="C197" s="12"/>
      <c r="D197" s="13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>
      <c r="A198" s="11"/>
      <c r="B198" s="5"/>
      <c r="C198" s="12"/>
      <c r="D198" s="13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>
      <c r="A199" s="11"/>
      <c r="B199" s="5"/>
      <c r="C199" s="12"/>
      <c r="D199" s="13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>
      <c r="A200" s="11"/>
      <c r="B200" s="5"/>
      <c r="C200" s="12"/>
      <c r="D200" s="13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>
      <c r="A201" s="11"/>
      <c r="B201" s="5"/>
      <c r="C201" s="12"/>
      <c r="D201" s="13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>
      <c r="A202" s="11"/>
      <c r="B202" s="5"/>
      <c r="C202" s="12"/>
      <c r="D202" s="13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>
      <c r="A203" s="11"/>
      <c r="B203" s="5"/>
      <c r="C203" s="12"/>
      <c r="D203" s="13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>
      <c r="A204" s="11"/>
      <c r="B204" s="5"/>
      <c r="C204" s="12"/>
      <c r="D204" s="13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>
      <c r="A205" s="11"/>
      <c r="B205" s="5"/>
      <c r="C205" s="12"/>
      <c r="D205" s="13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>
      <c r="A206" s="11"/>
      <c r="B206" s="5"/>
      <c r="C206" s="12"/>
      <c r="D206" s="13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>
      <c r="A207" s="11"/>
      <c r="B207" s="5"/>
      <c r="C207" s="12"/>
      <c r="D207" s="13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>
      <c r="A208" s="11"/>
      <c r="B208" s="5"/>
      <c r="C208" s="12"/>
      <c r="D208" s="13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>
      <c r="A209" s="11"/>
      <c r="B209" s="5"/>
      <c r="C209" s="12"/>
      <c r="D209" s="13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>
      <c r="A210" s="11"/>
      <c r="B210" s="5"/>
      <c r="C210" s="12"/>
      <c r="D210" s="13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>
      <c r="A211" s="11"/>
      <c r="B211" s="5"/>
      <c r="C211" s="12"/>
      <c r="D211" s="13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>
      <c r="A212" s="11"/>
      <c r="B212" s="5"/>
      <c r="C212" s="12"/>
      <c r="D212" s="13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>
      <c r="A213" s="11"/>
      <c r="B213" s="5"/>
      <c r="C213" s="12"/>
      <c r="D213" s="13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>
      <c r="A214" s="11"/>
      <c r="B214" s="5"/>
      <c r="C214" s="12"/>
      <c r="D214" s="13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>
      <c r="A215" s="11"/>
      <c r="B215" s="5"/>
      <c r="C215" s="12"/>
      <c r="D215" s="13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>
      <c r="A216" s="11"/>
      <c r="B216" s="5"/>
      <c r="C216" s="12"/>
      <c r="D216" s="13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>
      <c r="A217" s="11"/>
      <c r="B217" s="5"/>
      <c r="C217" s="12"/>
      <c r="D217" s="13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>
      <c r="A218" s="11"/>
      <c r="B218" s="5"/>
      <c r="C218" s="12"/>
      <c r="D218" s="13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>
      <c r="A219" s="11"/>
      <c r="B219" s="5"/>
      <c r="C219" s="12"/>
      <c r="D219" s="13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>
      <c r="A220" s="11"/>
      <c r="B220" s="5"/>
      <c r="C220" s="12"/>
      <c r="D220" s="13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>
      <c r="A221" s="11"/>
      <c r="B221" s="5"/>
      <c r="C221" s="12"/>
      <c r="D221" s="13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>
      <c r="A222" s="11"/>
      <c r="B222" s="5"/>
      <c r="C222" s="12"/>
      <c r="D222" s="13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>
      <c r="A223" s="11"/>
      <c r="B223" s="5"/>
      <c r="C223" s="12"/>
      <c r="D223" s="13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>
      <c r="A224" s="11"/>
      <c r="B224" s="5"/>
      <c r="C224" s="12"/>
      <c r="D224" s="13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>
      <c r="A225" s="11"/>
      <c r="B225" s="5"/>
      <c r="C225" s="12"/>
      <c r="D225" s="13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>
      <c r="A226" s="11"/>
      <c r="B226" s="5"/>
      <c r="C226" s="12"/>
      <c r="D226" s="13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>
      <c r="A227" s="11"/>
      <c r="B227" s="5"/>
      <c r="C227" s="12"/>
      <c r="D227" s="13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>
      <c r="A228" s="11"/>
      <c r="B228" s="5"/>
      <c r="C228" s="12"/>
      <c r="D228" s="13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>
      <c r="A229" s="11"/>
      <c r="B229" s="5"/>
      <c r="C229" s="12"/>
      <c r="D229" s="13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>
      <c r="A230" s="11"/>
      <c r="B230" s="5"/>
      <c r="C230" s="12"/>
      <c r="D230" s="13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>
      <c r="A231" s="11"/>
      <c r="B231" s="5"/>
      <c r="C231" s="12"/>
      <c r="D231" s="13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>
      <c r="A232" s="11"/>
      <c r="B232" s="5"/>
      <c r="C232" s="12"/>
      <c r="D232" s="13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>
      <c r="A233" s="11"/>
      <c r="B233" s="5"/>
      <c r="C233" s="12"/>
      <c r="D233" s="13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>
      <c r="A234" s="11"/>
      <c r="B234" s="5"/>
      <c r="C234" s="12"/>
      <c r="D234" s="13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>
      <c r="A235" s="11"/>
      <c r="B235" s="5"/>
      <c r="C235" s="12"/>
      <c r="D235" s="13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>
      <c r="A236" s="11"/>
      <c r="B236" s="5"/>
      <c r="C236" s="12"/>
      <c r="D236" s="13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>
      <c r="A237" s="11"/>
      <c r="B237" s="5"/>
      <c r="C237" s="12"/>
      <c r="D237" s="13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>
      <c r="A238" s="11"/>
      <c r="B238" s="5"/>
      <c r="C238" s="12"/>
      <c r="D238" s="13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>
      <c r="A239" s="11"/>
      <c r="B239" s="5"/>
      <c r="C239" s="12"/>
      <c r="D239" s="13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>
      <c r="A240" s="11"/>
      <c r="B240" s="5"/>
      <c r="C240" s="12"/>
      <c r="D240" s="13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>
      <c r="A241" s="11"/>
      <c r="B241" s="5"/>
      <c r="C241" s="12"/>
      <c r="D241" s="13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>
      <c r="A242" s="11"/>
      <c r="B242" s="5"/>
      <c r="C242" s="12"/>
      <c r="D242" s="13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>
      <c r="A243" s="11"/>
      <c r="B243" s="5"/>
      <c r="C243" s="12"/>
      <c r="D243" s="13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>
      <c r="A244" s="11"/>
      <c r="B244" s="5"/>
      <c r="C244" s="12"/>
      <c r="D244" s="13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>
      <c r="A245" s="11"/>
      <c r="B245" s="5"/>
      <c r="C245" s="12"/>
      <c r="D245" s="13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>
      <c r="A246" s="11"/>
      <c r="B246" s="5"/>
      <c r="C246" s="12"/>
      <c r="D246" s="13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>
      <c r="A247" s="11"/>
      <c r="B247" s="5"/>
      <c r="C247" s="12"/>
      <c r="D247" s="13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>
      <c r="A248" s="11"/>
      <c r="B248" s="5"/>
      <c r="C248" s="12"/>
      <c r="D248" s="13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>
      <c r="A249" s="11"/>
      <c r="B249" s="5"/>
      <c r="C249" s="12"/>
      <c r="D249" s="13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>
      <c r="A250" s="11"/>
      <c r="B250" s="5"/>
      <c r="C250" s="12"/>
      <c r="D250" s="13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>
      <c r="A251" s="11"/>
      <c r="B251" s="5"/>
      <c r="C251" s="12"/>
      <c r="D251" s="13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>
      <c r="A252" s="11"/>
      <c r="B252" s="5"/>
      <c r="C252" s="12"/>
      <c r="D252" s="13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>
      <c r="A253" s="11"/>
      <c r="B253" s="5"/>
      <c r="C253" s="12"/>
      <c r="D253" s="13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>
      <c r="A254" s="11"/>
      <c r="B254" s="5"/>
      <c r="C254" s="12"/>
      <c r="D254" s="13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>
      <c r="A255" s="11"/>
      <c r="B255" s="5"/>
      <c r="C255" s="12"/>
      <c r="D255" s="13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>
      <c r="A256" s="11"/>
      <c r="B256" s="5"/>
      <c r="C256" s="12"/>
      <c r="D256" s="13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>
      <c r="A257" s="11"/>
      <c r="B257" s="5"/>
      <c r="C257" s="12"/>
      <c r="D257" s="13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>
      <c r="A258" s="11"/>
      <c r="B258" s="5"/>
      <c r="C258" s="12"/>
      <c r="D258" s="13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>
      <c r="A259" s="11"/>
      <c r="B259" s="5"/>
      <c r="C259" s="12"/>
      <c r="D259" s="13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>
      <c r="A260" s="11"/>
      <c r="B260" s="5"/>
      <c r="C260" s="12"/>
      <c r="D260" s="13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>
      <c r="A261" s="11"/>
      <c r="B261" s="5"/>
      <c r="C261" s="12"/>
      <c r="D261" s="13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>
      <c r="A262" s="11"/>
      <c r="B262" s="5"/>
      <c r="C262" s="12"/>
      <c r="D262" s="13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>
      <c r="A263" s="11"/>
      <c r="B263" s="5"/>
      <c r="C263" s="12"/>
      <c r="D263" s="13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>
      <c r="A264" s="11"/>
      <c r="B264" s="5"/>
      <c r="C264" s="12"/>
      <c r="D264" s="13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>
      <c r="A265" s="11"/>
      <c r="B265" s="5"/>
      <c r="C265" s="12"/>
      <c r="D265" s="13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>
      <c r="A266" s="11"/>
      <c r="B266" s="5"/>
      <c r="C266" s="12"/>
      <c r="D266" s="13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>
      <c r="A267" s="11"/>
      <c r="B267" s="5"/>
      <c r="C267" s="12"/>
      <c r="D267" s="13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>
      <c r="A268" s="11"/>
      <c r="B268" s="5"/>
      <c r="C268" s="12"/>
      <c r="D268" s="13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>
      <c r="A269" s="11"/>
      <c r="B269" s="5"/>
      <c r="C269" s="12"/>
      <c r="D269" s="13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>
      <c r="A270" s="11"/>
      <c r="B270" s="5"/>
      <c r="C270" s="12"/>
      <c r="D270" s="13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>
      <c r="A271" s="11"/>
      <c r="B271" s="5"/>
      <c r="C271" s="12"/>
      <c r="D271" s="13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>
      <c r="A272" s="11"/>
      <c r="B272" s="5"/>
      <c r="C272" s="12"/>
      <c r="D272" s="13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>
      <c r="A273" s="11"/>
      <c r="B273" s="5"/>
      <c r="C273" s="12"/>
      <c r="D273" s="13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>
      <c r="A274" s="11"/>
      <c r="B274" s="5"/>
      <c r="C274" s="12"/>
      <c r="D274" s="13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>
      <c r="A275" s="11"/>
      <c r="B275" s="5"/>
      <c r="C275" s="12"/>
      <c r="D275" s="13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>
      <c r="A276" s="11"/>
      <c r="B276" s="5"/>
      <c r="C276" s="12"/>
      <c r="D276" s="13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>
      <c r="A277" s="11"/>
      <c r="B277" s="5"/>
      <c r="C277" s="12"/>
      <c r="D277" s="13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>
      <c r="A278" s="11"/>
      <c r="B278" s="5"/>
      <c r="C278" s="12"/>
      <c r="D278" s="13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>
      <c r="A279" s="11"/>
      <c r="B279" s="5"/>
      <c r="C279" s="12"/>
      <c r="D279" s="13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>
      <c r="A280" s="11"/>
      <c r="B280" s="5"/>
      <c r="C280" s="12"/>
      <c r="D280" s="13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>
      <c r="A281" s="11"/>
      <c r="B281" s="5"/>
      <c r="C281" s="12"/>
      <c r="D281" s="13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>
      <c r="A282" s="11"/>
      <c r="B282" s="5"/>
      <c r="C282" s="12"/>
      <c r="D282" s="13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>
      <c r="A283" s="11"/>
      <c r="B283" s="5"/>
      <c r="C283" s="12"/>
      <c r="D283" s="13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>
      <c r="A284" s="11"/>
      <c r="B284" s="5"/>
      <c r="C284" s="12"/>
      <c r="D284" s="13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>
      <c r="A285" s="11"/>
      <c r="B285" s="5"/>
      <c r="C285" s="12"/>
      <c r="D285" s="13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>
      <c r="A286" s="11"/>
      <c r="B286" s="5"/>
      <c r="C286" s="12"/>
      <c r="D286" s="13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>
      <c r="A287" s="11"/>
      <c r="B287" s="5"/>
      <c r="C287" s="12"/>
      <c r="D287" s="13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>
      <c r="A288" s="11"/>
      <c r="B288" s="5"/>
      <c r="C288" s="12"/>
      <c r="D288" s="13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>
      <c r="A289" s="11"/>
      <c r="B289" s="5"/>
      <c r="C289" s="12"/>
      <c r="D289" s="13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>
      <c r="A290" s="11"/>
      <c r="B290" s="5"/>
      <c r="C290" s="12"/>
      <c r="D290" s="13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>
      <c r="A291" s="11"/>
      <c r="B291" s="5"/>
      <c r="C291" s="12"/>
      <c r="D291" s="13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>
      <c r="A292" s="11"/>
      <c r="B292" s="5"/>
      <c r="C292" s="12"/>
      <c r="D292" s="13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>
      <c r="A293" s="11"/>
      <c r="B293" s="5"/>
      <c r="C293" s="12"/>
      <c r="D293" s="13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>
      <c r="A294" s="11"/>
      <c r="B294" s="5"/>
      <c r="C294" s="12"/>
      <c r="D294" s="13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>
      <c r="A295" s="11"/>
      <c r="B295" s="5"/>
      <c r="C295" s="12"/>
      <c r="D295" s="13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>
      <c r="A296" s="11"/>
      <c r="B296" s="5"/>
      <c r="C296" s="12"/>
      <c r="D296" s="13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>
      <c r="A297" s="11"/>
      <c r="B297" s="5"/>
      <c r="C297" s="12"/>
      <c r="D297" s="13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>
      <c r="A298" s="11"/>
      <c r="B298" s="5"/>
      <c r="C298" s="12"/>
      <c r="D298" s="13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>
      <c r="A299" s="11"/>
      <c r="B299" s="5"/>
      <c r="C299" s="12"/>
      <c r="D299" s="13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>
      <c r="A300" s="11"/>
      <c r="B300" s="5"/>
      <c r="C300" s="12"/>
      <c r="D300" s="13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>
      <c r="A301" s="11"/>
      <c r="B301" s="5"/>
      <c r="C301" s="12"/>
      <c r="D301" s="13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>
      <c r="A302" s="11"/>
      <c r="B302" s="5"/>
      <c r="C302" s="12"/>
      <c r="D302" s="13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>
      <c r="A303" s="11"/>
      <c r="B303" s="5"/>
      <c r="C303" s="12"/>
      <c r="D303" s="13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>
      <c r="A304" s="11"/>
      <c r="B304" s="5"/>
      <c r="C304" s="12"/>
      <c r="D304" s="13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>
      <c r="A305" s="11"/>
      <c r="B305" s="5"/>
      <c r="C305" s="12"/>
      <c r="D305" s="13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>
      <c r="A306" s="11"/>
      <c r="B306" s="5"/>
      <c r="C306" s="12"/>
      <c r="D306" s="13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>
      <c r="A307" s="11"/>
      <c r="B307" s="5"/>
      <c r="C307" s="12"/>
      <c r="D307" s="13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>
      <c r="A308" s="11"/>
      <c r="B308" s="5"/>
      <c r="C308" s="12"/>
      <c r="D308" s="13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>
      <c r="A309" s="11"/>
      <c r="B309" s="5"/>
      <c r="C309" s="12"/>
      <c r="D309" s="13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>
      <c r="A310" s="11"/>
      <c r="B310" s="5"/>
      <c r="C310" s="12"/>
      <c r="D310" s="13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>
      <c r="A311" s="11"/>
      <c r="B311" s="5"/>
      <c r="C311" s="12"/>
      <c r="D311" s="13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>
      <c r="A312" s="11"/>
      <c r="B312" s="5"/>
      <c r="C312" s="12"/>
      <c r="D312" s="13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>
      <c r="A313" s="11"/>
      <c r="B313" s="5"/>
      <c r="C313" s="12"/>
      <c r="D313" s="13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>
      <c r="A314" s="11"/>
      <c r="B314" s="5"/>
      <c r="C314" s="12"/>
      <c r="D314" s="13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>
      <c r="A315" s="11"/>
      <c r="B315" s="5"/>
      <c r="C315" s="12"/>
      <c r="D315" s="13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>
      <c r="A316" s="11"/>
      <c r="B316" s="5"/>
      <c r="C316" s="12"/>
      <c r="D316" s="13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>
      <c r="A317" s="11"/>
      <c r="B317" s="5"/>
      <c r="C317" s="12"/>
      <c r="D317" s="13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>
      <c r="A318" s="11"/>
      <c r="B318" s="5"/>
      <c r="C318" s="12"/>
      <c r="D318" s="13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>
      <c r="A319" s="11"/>
      <c r="B319" s="5"/>
      <c r="C319" s="12"/>
      <c r="D319" s="13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>
      <c r="A320" s="11"/>
      <c r="B320" s="5"/>
      <c r="C320" s="12"/>
      <c r="D320" s="13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>
      <c r="A321" s="11"/>
      <c r="B321" s="5"/>
      <c r="C321" s="12"/>
      <c r="D321" s="13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>
      <c r="A322" s="11"/>
      <c r="B322" s="5"/>
      <c r="C322" s="12"/>
      <c r="D322" s="13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>
      <c r="A323" s="11"/>
      <c r="B323" s="5"/>
      <c r="C323" s="12"/>
      <c r="D323" s="13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>
      <c r="A324" s="11"/>
      <c r="B324" s="5"/>
      <c r="C324" s="12"/>
      <c r="D324" s="13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>
      <c r="A325" s="11"/>
      <c r="B325" s="5"/>
      <c r="C325" s="12"/>
      <c r="D325" s="13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>
      <c r="A326" s="11"/>
      <c r="B326" s="5"/>
      <c r="C326" s="12"/>
      <c r="D326" s="13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>
      <c r="A327" s="11"/>
      <c r="B327" s="5"/>
      <c r="C327" s="12"/>
      <c r="D327" s="13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>
      <c r="A328" s="11"/>
      <c r="B328" s="5"/>
      <c r="C328" s="12"/>
      <c r="D328" s="13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>
      <c r="A329" s="11"/>
      <c r="B329" s="5"/>
      <c r="C329" s="12"/>
      <c r="D329" s="13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>
      <c r="A330" s="11"/>
      <c r="B330" s="5"/>
      <c r="C330" s="12"/>
      <c r="D330" s="13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>
      <c r="A331" s="11"/>
      <c r="B331" s="5"/>
      <c r="C331" s="12"/>
      <c r="D331" s="13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>
      <c r="A332" s="11"/>
      <c r="B332" s="5"/>
      <c r="C332" s="12"/>
      <c r="D332" s="13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>
      <c r="A333" s="11"/>
      <c r="B333" s="5"/>
      <c r="C333" s="12"/>
      <c r="D333" s="13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>
      <c r="A334" s="11"/>
      <c r="B334" s="5"/>
      <c r="C334" s="12"/>
      <c r="D334" s="13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>
      <c r="A335" s="11"/>
      <c r="B335" s="5"/>
      <c r="C335" s="12"/>
      <c r="D335" s="13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>
      <c r="A336" s="11"/>
      <c r="B336" s="5"/>
      <c r="C336" s="12"/>
      <c r="D336" s="13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>
      <c r="A337" s="11"/>
      <c r="B337" s="5"/>
      <c r="C337" s="12"/>
      <c r="D337" s="13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>
      <c r="A338" s="11"/>
      <c r="B338" s="5"/>
      <c r="C338" s="12"/>
      <c r="D338" s="13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>
      <c r="A339" s="11"/>
      <c r="B339" s="5"/>
      <c r="C339" s="12"/>
      <c r="D339" s="13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>
      <c r="A340" s="11"/>
      <c r="B340" s="5"/>
      <c r="C340" s="12"/>
      <c r="D340" s="13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>
      <c r="A341" s="11"/>
      <c r="B341" s="5"/>
      <c r="C341" s="12"/>
      <c r="D341" s="13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>
      <c r="A342" s="11"/>
      <c r="B342" s="5"/>
      <c r="C342" s="12"/>
      <c r="D342" s="13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>
      <c r="A343" s="11"/>
      <c r="B343" s="5"/>
      <c r="C343" s="12"/>
      <c r="D343" s="13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>
      <c r="A344" s="11"/>
      <c r="B344" s="5"/>
      <c r="C344" s="12"/>
      <c r="D344" s="13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>
      <c r="A345" s="11"/>
      <c r="B345" s="5"/>
      <c r="C345" s="12"/>
      <c r="D345" s="13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>
      <c r="A346" s="11"/>
      <c r="B346" s="5"/>
      <c r="C346" s="12"/>
      <c r="D346" s="13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>
      <c r="A347" s="11"/>
      <c r="B347" s="5"/>
      <c r="C347" s="12"/>
      <c r="D347" s="13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>
      <c r="A348" s="11"/>
      <c r="B348" s="5"/>
      <c r="C348" s="12"/>
      <c r="D348" s="13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>
      <c r="A349" s="11"/>
      <c r="B349" s="5"/>
      <c r="C349" s="12"/>
      <c r="D349" s="13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>
      <c r="A350" s="11"/>
      <c r="B350" s="5"/>
      <c r="C350" s="12"/>
      <c r="D350" s="13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>
      <c r="A351" s="11"/>
      <c r="B351" s="5"/>
      <c r="C351" s="12"/>
      <c r="D351" s="13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>
      <c r="A352" s="11"/>
      <c r="B352" s="5"/>
      <c r="C352" s="12"/>
      <c r="D352" s="13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>
      <c r="A353" s="11"/>
      <c r="B353" s="5"/>
      <c r="C353" s="12"/>
      <c r="D353" s="13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>
      <c r="A354" s="11"/>
      <c r="B354" s="5"/>
      <c r="C354" s="12"/>
      <c r="D354" s="13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>
      <c r="A355" s="11"/>
      <c r="B355" s="5"/>
      <c r="C355" s="12"/>
      <c r="D355" s="13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>
      <c r="A356" s="11"/>
      <c r="B356" s="5"/>
      <c r="C356" s="12"/>
      <c r="D356" s="13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>
      <c r="A357" s="11"/>
      <c r="B357" s="5"/>
      <c r="C357" s="12"/>
      <c r="D357" s="13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>
      <c r="A358" s="11"/>
      <c r="B358" s="5"/>
      <c r="C358" s="12"/>
      <c r="D358" s="13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>
      <c r="A359" s="11"/>
      <c r="B359" s="5"/>
      <c r="C359" s="12"/>
      <c r="D359" s="13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>
      <c r="A360" s="11"/>
      <c r="B360" s="5"/>
      <c r="C360" s="12"/>
      <c r="D360" s="13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>
      <c r="A361" s="11"/>
      <c r="B361" s="5"/>
      <c r="C361" s="12"/>
      <c r="D361" s="13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>
      <c r="A362" s="11"/>
      <c r="B362" s="5"/>
      <c r="C362" s="12"/>
      <c r="D362" s="13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>
      <c r="A363" s="11"/>
      <c r="B363" s="5"/>
      <c r="C363" s="12"/>
      <c r="D363" s="13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>
      <c r="A364" s="11"/>
      <c r="B364" s="5"/>
      <c r="C364" s="12"/>
      <c r="D364" s="13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>
      <c r="A365" s="11"/>
      <c r="B365" s="5"/>
      <c r="C365" s="12"/>
      <c r="D365" s="13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>
      <c r="A366" s="11"/>
      <c r="B366" s="5"/>
      <c r="C366" s="12"/>
      <c r="D366" s="13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>
      <c r="A367" s="11"/>
      <c r="B367" s="5"/>
      <c r="C367" s="12"/>
      <c r="D367" s="13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>
      <c r="A368" s="11"/>
      <c r="B368" s="5"/>
      <c r="C368" s="12"/>
      <c r="D368" s="13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>
      <c r="A369" s="11"/>
      <c r="B369" s="5"/>
      <c r="C369" s="12"/>
      <c r="D369" s="13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>
      <c r="A370" s="11"/>
      <c r="B370" s="5"/>
      <c r="C370" s="12"/>
      <c r="D370" s="13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>
      <c r="A371" s="11"/>
      <c r="B371" s="5"/>
      <c r="C371" s="12"/>
      <c r="D371" s="13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>
      <c r="A372" s="11"/>
      <c r="B372" s="5"/>
      <c r="C372" s="12"/>
      <c r="D372" s="13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>
      <c r="A373" s="11"/>
      <c r="B373" s="5"/>
      <c r="C373" s="12"/>
      <c r="D373" s="13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>
      <c r="A374" s="11"/>
      <c r="B374" s="5"/>
      <c r="C374" s="12"/>
      <c r="D374" s="13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>
      <c r="A375" s="11"/>
      <c r="B375" s="5"/>
      <c r="C375" s="12"/>
      <c r="D375" s="13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>
      <c r="A376" s="11"/>
      <c r="B376" s="5"/>
      <c r="C376" s="12"/>
      <c r="D376" s="13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>
      <c r="A377" s="11"/>
      <c r="B377" s="5"/>
      <c r="C377" s="12"/>
      <c r="D377" s="13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>
      <c r="A378" s="11"/>
      <c r="B378" s="5"/>
      <c r="C378" s="12"/>
      <c r="D378" s="13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>
      <c r="A379" s="11"/>
      <c r="B379" s="5"/>
      <c r="C379" s="12"/>
      <c r="D379" s="13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>
      <c r="A380" s="11"/>
      <c r="B380" s="5"/>
      <c r="C380" s="12"/>
      <c r="D380" s="13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>
      <c r="A381" s="11"/>
      <c r="B381" s="5"/>
      <c r="C381" s="12"/>
      <c r="D381" s="13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>
      <c r="A382" s="11"/>
      <c r="B382" s="5"/>
      <c r="C382" s="12"/>
      <c r="D382" s="13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>
      <c r="A383" s="11"/>
      <c r="B383" s="5"/>
      <c r="C383" s="12"/>
      <c r="D383" s="13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>
      <c r="A384" s="11"/>
      <c r="B384" s="5"/>
      <c r="C384" s="12"/>
      <c r="D384" s="13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>
      <c r="A385" s="11"/>
      <c r="B385" s="5"/>
      <c r="C385" s="12"/>
      <c r="D385" s="13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>
      <c r="A386" s="11"/>
      <c r="B386" s="5"/>
      <c r="C386" s="12"/>
      <c r="D386" s="13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>
      <c r="A387" s="11"/>
      <c r="B387" s="5"/>
      <c r="C387" s="12"/>
      <c r="D387" s="13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>
      <c r="A388" s="11"/>
      <c r="B388" s="5"/>
      <c r="C388" s="12"/>
      <c r="D388" s="13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>
      <c r="A389" s="11"/>
      <c r="B389" s="5"/>
      <c r="C389" s="12"/>
      <c r="D389" s="13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>
      <c r="A390" s="11"/>
      <c r="B390" s="5"/>
      <c r="C390" s="12"/>
      <c r="D390" s="13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>
      <c r="A391" s="11"/>
      <c r="B391" s="5"/>
      <c r="C391" s="12"/>
      <c r="D391" s="13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>
      <c r="A392" s="11"/>
      <c r="B392" s="5"/>
      <c r="C392" s="12"/>
      <c r="D392" s="13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>
      <c r="A393" s="11"/>
      <c r="B393" s="5"/>
      <c r="C393" s="12"/>
      <c r="D393" s="13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>
      <c r="A394" s="11"/>
      <c r="B394" s="5"/>
      <c r="C394" s="12"/>
      <c r="D394" s="13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>
      <c r="A395" s="11"/>
      <c r="B395" s="5"/>
      <c r="C395" s="12"/>
      <c r="D395" s="13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>
      <c r="A396" s="11"/>
      <c r="B396" s="5"/>
      <c r="C396" s="12"/>
      <c r="D396" s="13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>
      <c r="A397" s="11"/>
      <c r="B397" s="5"/>
      <c r="C397" s="12"/>
      <c r="D397" s="13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>
      <c r="A398" s="11"/>
      <c r="B398" s="5"/>
      <c r="C398" s="12"/>
      <c r="D398" s="13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>
      <c r="A399" s="11"/>
      <c r="B399" s="5"/>
      <c r="C399" s="12"/>
      <c r="D399" s="13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>
      <c r="A400" s="11"/>
      <c r="B400" s="5"/>
      <c r="C400" s="12"/>
      <c r="D400" s="13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>
      <c r="A401" s="11"/>
      <c r="B401" s="5"/>
      <c r="C401" s="12"/>
      <c r="D401" s="13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>
      <c r="A402" s="11"/>
      <c r="B402" s="5"/>
      <c r="C402" s="12"/>
      <c r="D402" s="13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>
      <c r="A403" s="11"/>
      <c r="B403" s="5"/>
      <c r="C403" s="12"/>
      <c r="D403" s="13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>
      <c r="A404" s="11"/>
      <c r="B404" s="5"/>
      <c r="C404" s="12"/>
      <c r="D404" s="13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>
      <c r="A405" s="11"/>
      <c r="B405" s="5"/>
      <c r="C405" s="12"/>
      <c r="D405" s="13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>
      <c r="A406" s="11"/>
      <c r="B406" s="5"/>
      <c r="C406" s="12"/>
      <c r="D406" s="13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>
      <c r="A407" s="11"/>
      <c r="B407" s="5"/>
      <c r="C407" s="12"/>
      <c r="D407" s="13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>
      <c r="A408" s="11"/>
      <c r="B408" s="5"/>
      <c r="C408" s="12"/>
      <c r="D408" s="13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>
      <c r="A409" s="11"/>
      <c r="B409" s="5"/>
      <c r="C409" s="12"/>
      <c r="D409" s="13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>
      <c r="A410" s="11"/>
      <c r="B410" s="5"/>
      <c r="C410" s="12"/>
      <c r="D410" s="13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>
      <c r="A411" s="11"/>
      <c r="B411" s="5"/>
      <c r="C411" s="12"/>
      <c r="D411" s="13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>
      <c r="A412" s="11"/>
      <c r="B412" s="5"/>
      <c r="C412" s="12"/>
      <c r="D412" s="13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>
      <c r="A413" s="11"/>
      <c r="B413" s="5"/>
      <c r="C413" s="12"/>
      <c r="D413" s="13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>
      <c r="A414" s="11"/>
      <c r="B414" s="5"/>
      <c r="C414" s="12"/>
      <c r="D414" s="13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>
      <c r="A415" s="11"/>
      <c r="B415" s="5"/>
      <c r="C415" s="12"/>
      <c r="D415" s="13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>
      <c r="A416" s="11"/>
      <c r="B416" s="5"/>
      <c r="C416" s="12"/>
      <c r="D416" s="13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>
      <c r="A417" s="11"/>
      <c r="B417" s="5"/>
      <c r="C417" s="12"/>
      <c r="D417" s="13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>
      <c r="A418" s="11"/>
      <c r="B418" s="5"/>
      <c r="C418" s="12"/>
      <c r="D418" s="13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>
      <c r="A419" s="11"/>
      <c r="B419" s="5"/>
      <c r="C419" s="12"/>
      <c r="D419" s="13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>
      <c r="A420" s="11"/>
      <c r="B420" s="5"/>
      <c r="C420" s="12"/>
      <c r="D420" s="13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>
      <c r="A421" s="11"/>
      <c r="B421" s="5"/>
      <c r="C421" s="12"/>
      <c r="D421" s="13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>
      <c r="A422" s="11"/>
      <c r="B422" s="5"/>
      <c r="C422" s="12"/>
      <c r="D422" s="13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>
      <c r="A423" s="11"/>
      <c r="B423" s="5"/>
      <c r="C423" s="12"/>
      <c r="D423" s="13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>
      <c r="A424" s="11"/>
      <c r="B424" s="5"/>
      <c r="C424" s="12"/>
      <c r="D424" s="13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>
      <c r="A425" s="11"/>
      <c r="B425" s="5"/>
      <c r="C425" s="12"/>
      <c r="D425" s="13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>
      <c r="A426" s="11"/>
      <c r="B426" s="5"/>
      <c r="C426" s="12"/>
      <c r="D426" s="13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>
      <c r="A427" s="11"/>
      <c r="B427" s="5"/>
      <c r="C427" s="12"/>
      <c r="D427" s="13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>
      <c r="A428" s="11"/>
      <c r="B428" s="5"/>
      <c r="C428" s="12"/>
      <c r="D428" s="13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>
      <c r="A429" s="11"/>
      <c r="B429" s="5"/>
      <c r="C429" s="12"/>
      <c r="D429" s="13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>
      <c r="A430" s="11"/>
      <c r="B430" s="5"/>
      <c r="C430" s="12"/>
      <c r="D430" s="13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>
      <c r="A431" s="11"/>
      <c r="B431" s="5"/>
      <c r="C431" s="12"/>
      <c r="D431" s="13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>
      <c r="A432" s="11"/>
      <c r="B432" s="5"/>
      <c r="C432" s="12"/>
      <c r="D432" s="13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>
      <c r="A433" s="11"/>
      <c r="B433" s="5"/>
      <c r="C433" s="12"/>
      <c r="D433" s="13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>
      <c r="A434" s="11"/>
      <c r="B434" s="5"/>
      <c r="C434" s="12"/>
      <c r="D434" s="13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>
      <c r="A435" s="11"/>
      <c r="B435" s="5"/>
      <c r="C435" s="12"/>
      <c r="D435" s="13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>
      <c r="A436" s="11"/>
      <c r="B436" s="5"/>
      <c r="C436" s="12"/>
      <c r="D436" s="13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>
      <c r="A437" s="11"/>
      <c r="B437" s="5"/>
      <c r="C437" s="12"/>
      <c r="D437" s="13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>
      <c r="A438" s="11"/>
      <c r="B438" s="5"/>
      <c r="C438" s="12"/>
      <c r="D438" s="13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>
      <c r="A439" s="11"/>
      <c r="B439" s="5"/>
      <c r="C439" s="12"/>
      <c r="D439" s="13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>
      <c r="A440" s="11"/>
      <c r="B440" s="5"/>
      <c r="C440" s="12"/>
      <c r="D440" s="13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>
      <c r="A441" s="11"/>
      <c r="B441" s="5"/>
      <c r="C441" s="12"/>
      <c r="D441" s="13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>
      <c r="A442" s="11"/>
      <c r="B442" s="5"/>
      <c r="C442" s="12"/>
      <c r="D442" s="13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>
      <c r="A443" s="11"/>
      <c r="B443" s="5"/>
      <c r="C443" s="12"/>
      <c r="D443" s="13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>
      <c r="A444" s="11"/>
      <c r="B444" s="5"/>
      <c r="C444" s="12"/>
      <c r="D444" s="13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>
      <c r="A445" s="11"/>
      <c r="B445" s="5"/>
      <c r="C445" s="12"/>
      <c r="D445" s="13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>
      <c r="A446" s="11"/>
      <c r="B446" s="5"/>
      <c r="C446" s="12"/>
      <c r="D446" s="13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>
      <c r="A447" s="11"/>
      <c r="B447" s="5"/>
      <c r="C447" s="12"/>
      <c r="D447" s="13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>
      <c r="A448" s="11"/>
      <c r="B448" s="5"/>
      <c r="C448" s="12"/>
      <c r="D448" s="13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>
      <c r="A449" s="11"/>
      <c r="B449" s="5"/>
      <c r="C449" s="12"/>
      <c r="D449" s="13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>
      <c r="A450" s="11"/>
      <c r="B450" s="5"/>
      <c r="C450" s="12"/>
      <c r="D450" s="13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>
      <c r="A451" s="11"/>
      <c r="B451" s="5"/>
      <c r="C451" s="12"/>
      <c r="D451" s="13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>
      <c r="A452" s="11"/>
      <c r="B452" s="5"/>
      <c r="C452" s="12"/>
      <c r="D452" s="13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>
      <c r="A453" s="11"/>
      <c r="B453" s="5"/>
      <c r="C453" s="12"/>
      <c r="D453" s="13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>
      <c r="A454" s="11"/>
      <c r="B454" s="5"/>
      <c r="C454" s="12"/>
      <c r="D454" s="13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>
      <c r="A455" s="11"/>
      <c r="B455" s="5"/>
      <c r="C455" s="12"/>
      <c r="D455" s="13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>
      <c r="A456" s="11"/>
      <c r="B456" s="5"/>
      <c r="C456" s="12"/>
      <c r="D456" s="13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>
      <c r="A457" s="11"/>
      <c r="B457" s="5"/>
      <c r="C457" s="12"/>
      <c r="D457" s="13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>
      <c r="A458" s="11"/>
      <c r="B458" s="5"/>
      <c r="C458" s="12"/>
      <c r="D458" s="13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>
      <c r="A459" s="11"/>
      <c r="B459" s="5"/>
      <c r="C459" s="12"/>
      <c r="D459" s="13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>
      <c r="A460" s="11"/>
      <c r="B460" s="5"/>
      <c r="C460" s="12"/>
      <c r="D460" s="13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>
      <c r="A461" s="11"/>
      <c r="B461" s="5"/>
      <c r="C461" s="12"/>
      <c r="D461" s="13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>
      <c r="A462" s="11"/>
      <c r="B462" s="5"/>
      <c r="C462" s="12"/>
      <c r="D462" s="13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>
      <c r="A463" s="11"/>
      <c r="B463" s="5"/>
      <c r="C463" s="12"/>
      <c r="D463" s="13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>
      <c r="A464" s="11"/>
      <c r="B464" s="5"/>
      <c r="C464" s="12"/>
      <c r="D464" s="13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>
      <c r="A465" s="11"/>
      <c r="B465" s="5"/>
      <c r="C465" s="12"/>
      <c r="D465" s="13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>
      <c r="A466" s="11"/>
      <c r="B466" s="5"/>
      <c r="C466" s="12"/>
      <c r="D466" s="13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>
      <c r="A467" s="11"/>
      <c r="B467" s="5"/>
      <c r="C467" s="12"/>
      <c r="D467" s="13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>
      <c r="A468" s="11"/>
      <c r="B468" s="5"/>
      <c r="C468" s="12"/>
      <c r="D468" s="13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>
      <c r="A469" s="11"/>
      <c r="B469" s="5"/>
      <c r="C469" s="12"/>
      <c r="D469" s="13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>
      <c r="A470" s="11"/>
      <c r="B470" s="5"/>
      <c r="C470" s="12"/>
      <c r="D470" s="13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>
      <c r="A471" s="11"/>
      <c r="B471" s="5"/>
      <c r="C471" s="12"/>
      <c r="D471" s="13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>
      <c r="A472" s="11"/>
      <c r="B472" s="5"/>
      <c r="C472" s="12"/>
      <c r="D472" s="13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>
      <c r="A473" s="11"/>
      <c r="B473" s="5"/>
      <c r="C473" s="12"/>
      <c r="D473" s="13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>
      <c r="A474" s="11"/>
      <c r="B474" s="5"/>
      <c r="C474" s="12"/>
      <c r="D474" s="13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>
      <c r="A475" s="11"/>
      <c r="B475" s="5"/>
      <c r="C475" s="12"/>
      <c r="D475" s="13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>
      <c r="A476" s="11"/>
      <c r="B476" s="5"/>
      <c r="C476" s="12"/>
      <c r="D476" s="13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>
      <c r="A477" s="11"/>
      <c r="B477" s="5"/>
      <c r="C477" s="12"/>
      <c r="D477" s="13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>
      <c r="A478" s="11"/>
      <c r="B478" s="5"/>
      <c r="C478" s="12"/>
      <c r="D478" s="13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>
      <c r="A479" s="11"/>
      <c r="B479" s="5"/>
      <c r="C479" s="12"/>
      <c r="D479" s="13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>
      <c r="A480" s="11"/>
      <c r="B480" s="5"/>
      <c r="C480" s="12"/>
      <c r="D480" s="13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>
      <c r="A481" s="11"/>
      <c r="B481" s="5"/>
      <c r="C481" s="12"/>
      <c r="D481" s="13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>
      <c r="A482" s="11"/>
      <c r="B482" s="5"/>
      <c r="C482" s="12"/>
      <c r="D482" s="13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>
      <c r="A483" s="11"/>
      <c r="B483" s="5"/>
      <c r="C483" s="12"/>
      <c r="D483" s="13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>
      <c r="A484" s="11"/>
      <c r="B484" s="5"/>
      <c r="C484" s="12"/>
      <c r="D484" s="13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>
      <c r="A485" s="11"/>
      <c r="B485" s="5"/>
      <c r="C485" s="12"/>
      <c r="D485" s="13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>
      <c r="A486" s="11"/>
      <c r="B486" s="5"/>
      <c r="C486" s="12"/>
      <c r="D486" s="13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>
      <c r="A487" s="11"/>
      <c r="B487" s="5"/>
      <c r="C487" s="12"/>
      <c r="D487" s="13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>
      <c r="A488" s="11"/>
      <c r="B488" s="5"/>
      <c r="C488" s="12"/>
      <c r="D488" s="13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>
      <c r="A489" s="11"/>
      <c r="B489" s="5"/>
      <c r="C489" s="12"/>
      <c r="D489" s="13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>
      <c r="A490" s="11"/>
      <c r="B490" s="5"/>
      <c r="C490" s="12"/>
      <c r="D490" s="13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>
      <c r="A491" s="11"/>
      <c r="B491" s="5"/>
      <c r="C491" s="12"/>
      <c r="D491" s="13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>
      <c r="A492" s="11"/>
      <c r="B492" s="5"/>
      <c r="C492" s="12"/>
      <c r="D492" s="13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>
      <c r="A493" s="11"/>
      <c r="B493" s="5"/>
      <c r="C493" s="12"/>
      <c r="D493" s="13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>
      <c r="A494" s="11"/>
      <c r="B494" s="5"/>
      <c r="C494" s="12"/>
      <c r="D494" s="13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>
      <c r="A495" s="11"/>
      <c r="B495" s="5"/>
      <c r="C495" s="12"/>
      <c r="D495" s="13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>
      <c r="A496" s="11"/>
      <c r="B496" s="5"/>
      <c r="C496" s="12"/>
      <c r="D496" s="13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>
      <c r="A497" s="11"/>
      <c r="B497" s="5"/>
      <c r="C497" s="12"/>
      <c r="D497" s="13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>
      <c r="A498" s="11"/>
      <c r="B498" s="5"/>
      <c r="C498" s="12"/>
      <c r="D498" s="13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>
      <c r="A499" s="11"/>
      <c r="B499" s="5"/>
      <c r="C499" s="12"/>
      <c r="D499" s="13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>
      <c r="A500" s="11"/>
      <c r="B500" s="5"/>
      <c r="C500" s="12"/>
      <c r="D500" s="13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>
      <c r="A501" s="11"/>
      <c r="B501" s="5"/>
      <c r="C501" s="12"/>
      <c r="D501" s="13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>
      <c r="A502" s="11"/>
      <c r="B502" s="5"/>
      <c r="C502" s="12"/>
      <c r="D502" s="13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>
      <c r="A503" s="11"/>
      <c r="B503" s="5"/>
      <c r="C503" s="12"/>
      <c r="D503" s="13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>
      <c r="A504" s="11"/>
      <c r="B504" s="5"/>
      <c r="C504" s="12"/>
      <c r="D504" s="13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>
      <c r="A505" s="11"/>
      <c r="B505" s="5"/>
      <c r="C505" s="12"/>
      <c r="D505" s="13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>
      <c r="A506" s="11"/>
      <c r="B506" s="5"/>
      <c r="C506" s="12"/>
      <c r="D506" s="13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>
      <c r="A507" s="11"/>
      <c r="B507" s="5"/>
      <c r="C507" s="12"/>
      <c r="D507" s="13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>
      <c r="A508" s="11"/>
      <c r="B508" s="5"/>
      <c r="C508" s="12"/>
      <c r="D508" s="13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>
      <c r="A509" s="11"/>
      <c r="B509" s="5"/>
      <c r="C509" s="12"/>
      <c r="D509" s="13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>
      <c r="A510" s="11"/>
      <c r="B510" s="5"/>
      <c r="C510" s="12"/>
      <c r="D510" s="13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>
      <c r="A511" s="11"/>
      <c r="B511" s="5"/>
      <c r="C511" s="12"/>
      <c r="D511" s="13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>
      <c r="A512" s="11"/>
      <c r="B512" s="5"/>
      <c r="C512" s="12"/>
      <c r="D512" s="13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>
      <c r="A513" s="11"/>
      <c r="B513" s="5"/>
      <c r="C513" s="12"/>
      <c r="D513" s="13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>
      <c r="A514" s="11"/>
      <c r="B514" s="5"/>
      <c r="C514" s="12"/>
      <c r="D514" s="13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>
      <c r="A515" s="11"/>
      <c r="B515" s="5"/>
      <c r="C515" s="12"/>
      <c r="D515" s="13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>
      <c r="A516" s="11"/>
      <c r="B516" s="5"/>
      <c r="C516" s="12"/>
      <c r="D516" s="13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>
      <c r="A517" s="11"/>
      <c r="B517" s="5"/>
      <c r="C517" s="12"/>
      <c r="D517" s="13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>
      <c r="A518" s="11"/>
      <c r="B518" s="5"/>
      <c r="C518" s="12"/>
      <c r="D518" s="13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>
      <c r="A519" s="11"/>
      <c r="B519" s="5"/>
      <c r="C519" s="12"/>
      <c r="D519" s="13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>
      <c r="A520" s="11"/>
      <c r="B520" s="5"/>
      <c r="C520" s="12"/>
      <c r="D520" s="13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>
      <c r="A521" s="11"/>
      <c r="B521" s="5"/>
      <c r="C521" s="12"/>
      <c r="D521" s="13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>
      <c r="A522" s="11"/>
      <c r="B522" s="5"/>
      <c r="C522" s="12"/>
      <c r="D522" s="13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>
      <c r="A523" s="11"/>
      <c r="B523" s="5"/>
      <c r="C523" s="12"/>
      <c r="D523" s="13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>
      <c r="A524" s="11"/>
      <c r="B524" s="5"/>
      <c r="C524" s="12"/>
      <c r="D524" s="13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>
      <c r="A525" s="11"/>
      <c r="B525" s="5"/>
      <c r="C525" s="12"/>
      <c r="D525" s="13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>
      <c r="A526" s="11"/>
      <c r="B526" s="5"/>
      <c r="C526" s="12"/>
      <c r="D526" s="13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>
      <c r="A527" s="11"/>
      <c r="B527" s="5"/>
      <c r="C527" s="12"/>
      <c r="D527" s="13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>
      <c r="A528" s="11"/>
      <c r="B528" s="5"/>
      <c r="C528" s="12"/>
      <c r="D528" s="13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>
      <c r="A529" s="11"/>
      <c r="B529" s="5"/>
      <c r="C529" s="12"/>
      <c r="D529" s="13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>
      <c r="A530" s="11"/>
      <c r="B530" s="5"/>
      <c r="C530" s="12"/>
      <c r="D530" s="13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>
      <c r="A531" s="11"/>
      <c r="B531" s="5"/>
      <c r="C531" s="12"/>
      <c r="D531" s="13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>
      <c r="A532" s="11"/>
      <c r="B532" s="5"/>
      <c r="C532" s="12"/>
      <c r="D532" s="13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>
      <c r="A533" s="11"/>
      <c r="B533" s="5"/>
      <c r="C533" s="12"/>
      <c r="D533" s="13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>
      <c r="A534" s="11"/>
      <c r="B534" s="5"/>
      <c r="C534" s="12"/>
      <c r="D534" s="13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>
      <c r="A535" s="11"/>
      <c r="B535" s="5"/>
      <c r="C535" s="12"/>
      <c r="D535" s="13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>
      <c r="A536" s="11"/>
      <c r="B536" s="5"/>
      <c r="C536" s="12"/>
      <c r="D536" s="13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>
      <c r="A537" s="11"/>
      <c r="B537" s="5"/>
      <c r="C537" s="12"/>
      <c r="D537" s="13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>
      <c r="A538" s="11"/>
      <c r="B538" s="5"/>
      <c r="C538" s="12"/>
      <c r="D538" s="13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>
      <c r="A539" s="11"/>
      <c r="B539" s="5"/>
      <c r="C539" s="12"/>
      <c r="D539" s="13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>
      <c r="A540" s="11"/>
      <c r="B540" s="5"/>
      <c r="C540" s="12"/>
      <c r="D540" s="13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>
      <c r="A541" s="11"/>
      <c r="B541" s="5"/>
      <c r="C541" s="12"/>
      <c r="D541" s="13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>
      <c r="A542" s="11"/>
      <c r="B542" s="5"/>
      <c r="C542" s="12"/>
      <c r="D542" s="13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>
      <c r="A543" s="11"/>
      <c r="B543" s="5"/>
      <c r="C543" s="12"/>
      <c r="D543" s="13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75"/>
    <col customWidth="1" min="3" max="3" width="16.0"/>
    <col customWidth="1" min="4" max="4" width="10.0"/>
    <col customWidth="1" min="5" max="5" width="4.88"/>
    <col customWidth="1" min="6" max="6" width="11.0"/>
    <col customWidth="1" min="7" max="7" width="10.63"/>
    <col customWidth="1" min="8" max="8" width="20.13"/>
    <col customWidth="1" min="9" max="10" width="7.0"/>
    <col customWidth="1" min="11" max="11" width="4.88"/>
    <col customWidth="1" min="12" max="13" width="10.25"/>
    <col customWidth="1" min="14" max="14" width="13.25"/>
    <col customWidth="1" min="15" max="15" width="11.13"/>
    <col customWidth="1" min="16" max="16" width="11.0"/>
    <col customWidth="1" min="17" max="17" width="12.13"/>
    <col customWidth="1" min="18" max="18" width="9.38"/>
    <col customWidth="1" min="19" max="19" width="11.63"/>
    <col customWidth="1" min="20" max="20" width="18.88"/>
    <col customWidth="1" min="21" max="21" width="29.63"/>
    <col customWidth="1" min="22" max="22" width="10.5"/>
    <col customWidth="1" min="23" max="23" width="6.5"/>
    <col customWidth="1" min="24" max="24" width="16.0"/>
    <col customWidth="1" min="25" max="25" width="10.0"/>
    <col customWidth="1" min="26" max="26" width="10.63"/>
  </cols>
  <sheetData>
    <row r="1">
      <c r="A1" s="14" t="s">
        <v>76</v>
      </c>
      <c r="B1" s="15" t="s">
        <v>0</v>
      </c>
      <c r="C1" s="16" t="s">
        <v>1</v>
      </c>
      <c r="D1" s="17" t="s">
        <v>2</v>
      </c>
      <c r="E1" s="18" t="s">
        <v>3</v>
      </c>
      <c r="F1" s="19" t="s">
        <v>77</v>
      </c>
      <c r="G1" s="19" t="s">
        <v>78</v>
      </c>
      <c r="H1" s="19" t="s">
        <v>79</v>
      </c>
      <c r="I1" s="19" t="s">
        <v>80</v>
      </c>
      <c r="J1" s="19" t="s">
        <v>81</v>
      </c>
      <c r="K1" s="19" t="s">
        <v>82</v>
      </c>
      <c r="L1" s="19" t="s">
        <v>83</v>
      </c>
      <c r="M1" s="19" t="s">
        <v>84</v>
      </c>
      <c r="N1" s="16" t="s">
        <v>4</v>
      </c>
      <c r="O1" s="16" t="s">
        <v>5</v>
      </c>
      <c r="P1" s="16" t="s">
        <v>6</v>
      </c>
      <c r="Q1" s="16" t="s">
        <v>7</v>
      </c>
      <c r="R1" s="16" t="s">
        <v>8</v>
      </c>
      <c r="S1" s="16" t="s">
        <v>9</v>
      </c>
      <c r="T1" s="16" t="s">
        <v>10</v>
      </c>
      <c r="U1" s="16" t="s">
        <v>11</v>
      </c>
      <c r="V1" s="16" t="s">
        <v>12</v>
      </c>
      <c r="W1" s="16" t="s">
        <v>13</v>
      </c>
      <c r="X1" s="16" t="s">
        <v>14</v>
      </c>
      <c r="Y1" s="16" t="s">
        <v>15</v>
      </c>
      <c r="Z1" s="16" t="s">
        <v>16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>
      <c r="A2" s="21">
        <v>1.0</v>
      </c>
      <c r="B2" s="6">
        <v>5914.0</v>
      </c>
      <c r="C2" s="7" t="s">
        <v>17</v>
      </c>
      <c r="D2" s="8">
        <v>43091.0</v>
      </c>
      <c r="E2" s="9" t="s">
        <v>18</v>
      </c>
      <c r="F2" s="22">
        <v>0.0</v>
      </c>
      <c r="G2" s="23" t="str">
        <f t="shared" ref="G2:G17" si="1">TEXT(D2, "dddd")</f>
        <v>Friday</v>
      </c>
      <c r="H2" s="22" t="str">
        <f t="shared" ref="H2:H17" si="2">TEXT(D2, "mmmm")</f>
        <v>December</v>
      </c>
      <c r="I2" s="24" t="s">
        <v>85</v>
      </c>
      <c r="J2" s="25" t="s">
        <v>85</v>
      </c>
      <c r="K2" s="26">
        <f t="shared" ref="K2:K15" si="3">VALUE(LEFT(E2, 2))</f>
        <v>15</v>
      </c>
      <c r="L2" s="27" t="str">
        <f t="shared" ref="L2:L15" si="4">IF(K2&gt;17,"Night",(IF(K2&lt;11,"Morning","Afternoon")))</f>
        <v>Afternoon</v>
      </c>
      <c r="M2" s="28" t="str">
        <f t="shared" ref="M2:M16" si="5">IF(OR(G2="Sunday",G2="Saturday"),"Weekend","Weekday")</f>
        <v>Weekday</v>
      </c>
      <c r="N2" s="7" t="s">
        <v>19</v>
      </c>
      <c r="O2" s="7" t="s">
        <v>20</v>
      </c>
      <c r="P2" s="10">
        <v>0.0</v>
      </c>
      <c r="Q2" s="7" t="s">
        <v>21</v>
      </c>
      <c r="R2" s="10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7" t="s">
        <v>27</v>
      </c>
      <c r="Y2" s="10">
        <v>38.8800799</v>
      </c>
      <c r="Z2" s="10">
        <v>-77.3989326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>
      <c r="A3" s="21">
        <v>2.0</v>
      </c>
      <c r="B3" s="6">
        <v>7106.0</v>
      </c>
      <c r="C3" s="7" t="s">
        <v>17</v>
      </c>
      <c r="D3" s="8">
        <v>43111.0</v>
      </c>
      <c r="E3" s="9" t="s">
        <v>28</v>
      </c>
      <c r="F3" s="7">
        <f t="shared" ref="F3:F17" si="6">D3-$D$2</f>
        <v>20</v>
      </c>
      <c r="G3" s="29" t="str">
        <f t="shared" si="1"/>
        <v>Thursday</v>
      </c>
      <c r="H3" s="22" t="str">
        <f t="shared" si="2"/>
        <v>January</v>
      </c>
      <c r="I3" s="22">
        <f t="shared" ref="I3:I17" si="7">D3-D2</f>
        <v>20</v>
      </c>
      <c r="J3" s="25" t="s">
        <v>85</v>
      </c>
      <c r="K3" s="24">
        <f t="shared" si="3"/>
        <v>10</v>
      </c>
      <c r="L3" s="30" t="str">
        <f t="shared" si="4"/>
        <v>Morning</v>
      </c>
      <c r="M3" s="28" t="str">
        <f t="shared" si="5"/>
        <v>Weekday</v>
      </c>
      <c r="N3" s="7" t="s">
        <v>19</v>
      </c>
      <c r="O3" s="7" t="s">
        <v>20</v>
      </c>
      <c r="P3" s="10">
        <v>0.0</v>
      </c>
      <c r="Q3" s="7" t="s">
        <v>21</v>
      </c>
      <c r="R3" s="10" t="s">
        <v>21</v>
      </c>
      <c r="S3" s="7" t="s">
        <v>22</v>
      </c>
      <c r="T3" s="7" t="s">
        <v>29</v>
      </c>
      <c r="U3" s="7" t="s">
        <v>30</v>
      </c>
      <c r="V3" s="7" t="s">
        <v>31</v>
      </c>
      <c r="W3" s="7" t="s">
        <v>26</v>
      </c>
      <c r="X3" s="7" t="s">
        <v>32</v>
      </c>
      <c r="Y3" s="10">
        <v>38.9000104</v>
      </c>
      <c r="Z3" s="10">
        <v>-77.0208486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>
      <c r="A4" s="21">
        <v>3.0</v>
      </c>
      <c r="B4" s="6">
        <v>1932.0</v>
      </c>
      <c r="C4" s="7" t="s">
        <v>17</v>
      </c>
      <c r="D4" s="8">
        <v>43144.0</v>
      </c>
      <c r="E4" s="9" t="s">
        <v>33</v>
      </c>
      <c r="F4" s="7">
        <f t="shared" si="6"/>
        <v>53</v>
      </c>
      <c r="G4" s="31" t="str">
        <f t="shared" si="1"/>
        <v>Tuesday</v>
      </c>
      <c r="H4" s="22" t="str">
        <f t="shared" si="2"/>
        <v>February</v>
      </c>
      <c r="I4" s="32">
        <f t="shared" si="7"/>
        <v>33</v>
      </c>
      <c r="J4" s="33">
        <f t="shared" ref="J4:J17" si="8">((I4-I3)/I3)</f>
        <v>0.65</v>
      </c>
      <c r="K4" s="24">
        <f t="shared" si="3"/>
        <v>10</v>
      </c>
      <c r="L4" s="30" t="str">
        <f t="shared" si="4"/>
        <v>Morning</v>
      </c>
      <c r="M4" s="28" t="str">
        <f t="shared" si="5"/>
        <v>Weekday</v>
      </c>
      <c r="N4" s="7" t="s">
        <v>19</v>
      </c>
      <c r="O4" s="7" t="s">
        <v>20</v>
      </c>
      <c r="P4" s="10">
        <v>0.0</v>
      </c>
      <c r="Q4" s="7" t="s">
        <v>21</v>
      </c>
      <c r="R4" s="10" t="s">
        <v>21</v>
      </c>
      <c r="S4" s="7" t="s">
        <v>22</v>
      </c>
      <c r="T4" s="7" t="s">
        <v>34</v>
      </c>
      <c r="U4" s="7" t="s">
        <v>35</v>
      </c>
      <c r="V4" s="7" t="s">
        <v>36</v>
      </c>
      <c r="W4" s="7" t="s">
        <v>26</v>
      </c>
      <c r="X4" s="7" t="s">
        <v>36</v>
      </c>
      <c r="Y4" s="10">
        <v>38.6588792</v>
      </c>
      <c r="Z4" s="10">
        <v>-77.0166171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>
      <c r="A5" s="21">
        <v>4.0</v>
      </c>
      <c r="B5" s="6">
        <v>4075.0</v>
      </c>
      <c r="C5" s="7" t="s">
        <v>17</v>
      </c>
      <c r="D5" s="8">
        <v>43160.0</v>
      </c>
      <c r="E5" s="9" t="s">
        <v>37</v>
      </c>
      <c r="F5" s="7">
        <f t="shared" si="6"/>
        <v>69</v>
      </c>
      <c r="G5" s="29" t="str">
        <f t="shared" si="1"/>
        <v>Thursday</v>
      </c>
      <c r="H5" s="34" t="str">
        <f t="shared" si="2"/>
        <v>March</v>
      </c>
      <c r="I5" s="22">
        <f t="shared" si="7"/>
        <v>16</v>
      </c>
      <c r="J5" s="35">
        <f t="shared" si="8"/>
        <v>-0.5151515152</v>
      </c>
      <c r="K5" s="24">
        <f t="shared" si="3"/>
        <v>13</v>
      </c>
      <c r="L5" s="27" t="str">
        <f t="shared" si="4"/>
        <v>Afternoon</v>
      </c>
      <c r="M5" s="28" t="str">
        <f t="shared" si="5"/>
        <v>Weekday</v>
      </c>
      <c r="N5" s="7" t="s">
        <v>19</v>
      </c>
      <c r="O5" s="7" t="s">
        <v>20</v>
      </c>
      <c r="P5" s="10">
        <v>0.0</v>
      </c>
      <c r="Q5" s="7" t="s">
        <v>21</v>
      </c>
      <c r="R5" s="10" t="s">
        <v>21</v>
      </c>
      <c r="S5" s="7" t="s">
        <v>22</v>
      </c>
      <c r="T5" s="7" t="s">
        <v>29</v>
      </c>
      <c r="U5" s="7" t="s">
        <v>38</v>
      </c>
      <c r="V5" s="7" t="s">
        <v>39</v>
      </c>
      <c r="W5" s="7" t="s">
        <v>26</v>
      </c>
      <c r="X5" s="7" t="s">
        <v>27</v>
      </c>
      <c r="Y5" s="10">
        <v>38.8492222</v>
      </c>
      <c r="Z5" s="10">
        <v>-77.1195227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>
      <c r="A6" s="21">
        <v>5.0</v>
      </c>
      <c r="B6" s="6">
        <v>3307.0</v>
      </c>
      <c r="C6" s="7" t="s">
        <v>17</v>
      </c>
      <c r="D6" s="8">
        <v>43167.0</v>
      </c>
      <c r="E6" s="9" t="s">
        <v>40</v>
      </c>
      <c r="F6" s="7">
        <f t="shared" si="6"/>
        <v>76</v>
      </c>
      <c r="G6" s="29" t="str">
        <f t="shared" si="1"/>
        <v>Thursday</v>
      </c>
      <c r="H6" s="34" t="str">
        <f t="shared" si="2"/>
        <v>March</v>
      </c>
      <c r="I6" s="22">
        <f t="shared" si="7"/>
        <v>7</v>
      </c>
      <c r="J6" s="36">
        <f t="shared" si="8"/>
        <v>-0.5625</v>
      </c>
      <c r="K6" s="24">
        <f t="shared" si="3"/>
        <v>12</v>
      </c>
      <c r="L6" s="27" t="str">
        <f t="shared" si="4"/>
        <v>Afternoon</v>
      </c>
      <c r="M6" s="28" t="str">
        <f t="shared" si="5"/>
        <v>Weekday</v>
      </c>
      <c r="N6" s="7" t="s">
        <v>19</v>
      </c>
      <c r="O6" s="7" t="s">
        <v>20</v>
      </c>
      <c r="P6" s="10">
        <v>0.0</v>
      </c>
      <c r="Q6" s="7" t="s">
        <v>21</v>
      </c>
      <c r="R6" s="10" t="s">
        <v>21</v>
      </c>
      <c r="S6" s="7" t="s">
        <v>22</v>
      </c>
      <c r="T6" s="7" t="s">
        <v>41</v>
      </c>
      <c r="U6" s="7" t="s">
        <v>42</v>
      </c>
      <c r="V6" s="7" t="s">
        <v>43</v>
      </c>
      <c r="W6" s="7" t="s">
        <v>26</v>
      </c>
      <c r="X6" s="7" t="s">
        <v>27</v>
      </c>
      <c r="Y6" s="10">
        <v>38.7551337</v>
      </c>
      <c r="Z6" s="10">
        <v>-77.0851214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>
      <c r="A7" s="21">
        <v>6.0</v>
      </c>
      <c r="B7" s="6">
        <v>2958.0</v>
      </c>
      <c r="C7" s="7" t="s">
        <v>17</v>
      </c>
      <c r="D7" s="8">
        <v>43234.0</v>
      </c>
      <c r="E7" s="9" t="s">
        <v>44</v>
      </c>
      <c r="F7" s="7">
        <f t="shared" si="6"/>
        <v>143</v>
      </c>
      <c r="G7" s="37" t="str">
        <f t="shared" si="1"/>
        <v>Monday</v>
      </c>
      <c r="H7" s="22" t="str">
        <f t="shared" si="2"/>
        <v>May</v>
      </c>
      <c r="I7" s="32">
        <f t="shared" si="7"/>
        <v>67</v>
      </c>
      <c r="J7" s="33">
        <f t="shared" si="8"/>
        <v>8.571428571</v>
      </c>
      <c r="K7" s="26">
        <f t="shared" si="3"/>
        <v>21</v>
      </c>
      <c r="L7" s="38" t="str">
        <f t="shared" si="4"/>
        <v>Night</v>
      </c>
      <c r="M7" s="28" t="str">
        <f t="shared" si="5"/>
        <v>Weekday</v>
      </c>
      <c r="N7" s="7" t="s">
        <v>19</v>
      </c>
      <c r="O7" s="7" t="s">
        <v>20</v>
      </c>
      <c r="P7" s="10">
        <v>0.0</v>
      </c>
      <c r="Q7" s="7" t="s">
        <v>21</v>
      </c>
      <c r="R7" s="10" t="s">
        <v>21</v>
      </c>
      <c r="S7" s="7" t="s">
        <v>22</v>
      </c>
      <c r="T7" s="7" t="s">
        <v>45</v>
      </c>
      <c r="U7" s="7" t="s">
        <v>46</v>
      </c>
      <c r="V7" s="7" t="s">
        <v>31</v>
      </c>
      <c r="W7" s="7" t="s">
        <v>26</v>
      </c>
      <c r="X7" s="7" t="s">
        <v>32</v>
      </c>
      <c r="Y7" s="10">
        <v>38.8470633</v>
      </c>
      <c r="Z7" s="10">
        <v>-76.8847827</v>
      </c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>
      <c r="A8" s="21">
        <v>7.0</v>
      </c>
      <c r="B8" s="6">
        <v>6716.0</v>
      </c>
      <c r="C8" s="7" t="s">
        <v>47</v>
      </c>
      <c r="D8" s="8">
        <v>43280.0</v>
      </c>
      <c r="E8" s="9" t="s">
        <v>48</v>
      </c>
      <c r="F8" s="7">
        <f t="shared" si="6"/>
        <v>189</v>
      </c>
      <c r="G8" s="23" t="str">
        <f t="shared" si="1"/>
        <v>Friday</v>
      </c>
      <c r="H8" s="22" t="str">
        <f t="shared" si="2"/>
        <v>June</v>
      </c>
      <c r="I8" s="22">
        <f t="shared" si="7"/>
        <v>46</v>
      </c>
      <c r="J8" s="35">
        <f t="shared" si="8"/>
        <v>-0.3134328358</v>
      </c>
      <c r="K8" s="24">
        <f t="shared" si="3"/>
        <v>14</v>
      </c>
      <c r="L8" s="27" t="str">
        <f t="shared" si="4"/>
        <v>Afternoon</v>
      </c>
      <c r="M8" s="28" t="str">
        <f t="shared" si="5"/>
        <v>Weekday</v>
      </c>
      <c r="N8" s="7" t="s">
        <v>19</v>
      </c>
      <c r="O8" s="7" t="s">
        <v>20</v>
      </c>
      <c r="P8" s="10">
        <v>0.0</v>
      </c>
      <c r="Q8" s="7" t="s">
        <v>21</v>
      </c>
      <c r="R8" s="10" t="s">
        <v>21</v>
      </c>
      <c r="S8" s="7" t="s">
        <v>22</v>
      </c>
      <c r="T8" s="7" t="s">
        <v>49</v>
      </c>
      <c r="U8" s="7" t="s">
        <v>50</v>
      </c>
      <c r="V8" s="7" t="s">
        <v>51</v>
      </c>
      <c r="W8" s="7" t="s">
        <v>26</v>
      </c>
      <c r="X8" s="7" t="s">
        <v>36</v>
      </c>
      <c r="Y8" s="10">
        <v>38.6232202</v>
      </c>
      <c r="Z8" s="10">
        <v>-76.9192743</v>
      </c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>
      <c r="A9" s="21">
        <v>8.0</v>
      </c>
      <c r="B9" s="6">
        <v>3516.0</v>
      </c>
      <c r="C9" s="7" t="s">
        <v>17</v>
      </c>
      <c r="D9" s="8">
        <v>43293.0</v>
      </c>
      <c r="E9" s="9" t="s">
        <v>52</v>
      </c>
      <c r="F9" s="7">
        <f t="shared" si="6"/>
        <v>202</v>
      </c>
      <c r="G9" s="29" t="str">
        <f t="shared" si="1"/>
        <v>Thursday</v>
      </c>
      <c r="H9" s="22" t="str">
        <f t="shared" si="2"/>
        <v>July</v>
      </c>
      <c r="I9" s="22">
        <f t="shared" si="7"/>
        <v>13</v>
      </c>
      <c r="J9" s="36">
        <f t="shared" si="8"/>
        <v>-0.7173913043</v>
      </c>
      <c r="K9" s="24">
        <f t="shared" si="3"/>
        <v>10</v>
      </c>
      <c r="L9" s="30" t="str">
        <f t="shared" si="4"/>
        <v>Morning</v>
      </c>
      <c r="M9" s="28" t="str">
        <f t="shared" si="5"/>
        <v>Weekday</v>
      </c>
      <c r="N9" s="7" t="s">
        <v>19</v>
      </c>
      <c r="O9" s="7" t="s">
        <v>20</v>
      </c>
      <c r="P9" s="10">
        <v>0.0</v>
      </c>
      <c r="Q9" s="7" t="s">
        <v>21</v>
      </c>
      <c r="R9" s="10" t="s">
        <v>21</v>
      </c>
      <c r="S9" s="7" t="s">
        <v>22</v>
      </c>
      <c r="T9" s="7" t="s">
        <v>23</v>
      </c>
      <c r="U9" s="7" t="s">
        <v>53</v>
      </c>
      <c r="V9" s="7" t="s">
        <v>54</v>
      </c>
      <c r="W9" s="7" t="s">
        <v>26</v>
      </c>
      <c r="X9" s="7" t="s">
        <v>36</v>
      </c>
      <c r="Y9" s="10">
        <v>38.5937663</v>
      </c>
      <c r="Z9" s="10">
        <v>-76.9414722</v>
      </c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>
      <c r="A10" s="21">
        <v>9.0</v>
      </c>
      <c r="B10" s="6">
        <v>3655.0</v>
      </c>
      <c r="C10" s="7" t="s">
        <v>17</v>
      </c>
      <c r="D10" s="8">
        <v>43385.0</v>
      </c>
      <c r="E10" s="9" t="s">
        <v>55</v>
      </c>
      <c r="F10" s="7">
        <f t="shared" si="6"/>
        <v>294</v>
      </c>
      <c r="G10" s="23" t="str">
        <f t="shared" si="1"/>
        <v>Friday</v>
      </c>
      <c r="H10" s="39" t="str">
        <f t="shared" si="2"/>
        <v>October</v>
      </c>
      <c r="I10" s="32">
        <f t="shared" si="7"/>
        <v>92</v>
      </c>
      <c r="J10" s="33">
        <f t="shared" si="8"/>
        <v>6.076923077</v>
      </c>
      <c r="K10" s="26">
        <f t="shared" si="3"/>
        <v>16</v>
      </c>
      <c r="L10" s="27" t="str">
        <f t="shared" si="4"/>
        <v>Afternoon</v>
      </c>
      <c r="M10" s="28" t="str">
        <f t="shared" si="5"/>
        <v>Weekday</v>
      </c>
      <c r="N10" s="7" t="s">
        <v>19</v>
      </c>
      <c r="O10" s="7" t="s">
        <v>20</v>
      </c>
      <c r="P10" s="10">
        <v>0.0</v>
      </c>
      <c r="Q10" s="7" t="s">
        <v>21</v>
      </c>
      <c r="R10" s="10" t="s">
        <v>21</v>
      </c>
      <c r="S10" s="7" t="s">
        <v>22</v>
      </c>
      <c r="T10" s="7" t="s">
        <v>49</v>
      </c>
      <c r="U10" s="7" t="s">
        <v>56</v>
      </c>
      <c r="V10" s="7" t="s">
        <v>26</v>
      </c>
      <c r="W10" s="7" t="s">
        <v>26</v>
      </c>
      <c r="X10" s="7" t="s">
        <v>27</v>
      </c>
      <c r="Y10" s="10">
        <v>38.8653406</v>
      </c>
      <c r="Z10" s="10">
        <v>-77.4656647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>
      <c r="A11" s="21">
        <v>10.0</v>
      </c>
      <c r="B11" s="6">
        <v>8361.0</v>
      </c>
      <c r="C11" s="7" t="s">
        <v>17</v>
      </c>
      <c r="D11" s="8">
        <v>43400.0</v>
      </c>
      <c r="E11" s="9" t="s">
        <v>57</v>
      </c>
      <c r="F11" s="7">
        <f t="shared" si="6"/>
        <v>309</v>
      </c>
      <c r="G11" s="39" t="str">
        <f t="shared" si="1"/>
        <v>Saturday</v>
      </c>
      <c r="H11" s="39" t="str">
        <f t="shared" si="2"/>
        <v>October</v>
      </c>
      <c r="I11" s="22">
        <f t="shared" si="7"/>
        <v>15</v>
      </c>
      <c r="J11" s="35">
        <f t="shared" si="8"/>
        <v>-0.8369565217</v>
      </c>
      <c r="K11" s="24">
        <f t="shared" si="3"/>
        <v>11</v>
      </c>
      <c r="L11" s="27" t="str">
        <f t="shared" si="4"/>
        <v>Afternoon</v>
      </c>
      <c r="M11" s="40" t="str">
        <f t="shared" si="5"/>
        <v>Weekend</v>
      </c>
      <c r="N11" s="7" t="s">
        <v>19</v>
      </c>
      <c r="O11" s="7" t="s">
        <v>20</v>
      </c>
      <c r="P11" s="10">
        <v>0.0</v>
      </c>
      <c r="Q11" s="7" t="s">
        <v>21</v>
      </c>
      <c r="R11" s="10" t="s">
        <v>21</v>
      </c>
      <c r="S11" s="7" t="s">
        <v>22</v>
      </c>
      <c r="T11" s="22" t="s">
        <v>86</v>
      </c>
      <c r="U11" s="7" t="s">
        <v>59</v>
      </c>
      <c r="V11" s="7" t="s">
        <v>60</v>
      </c>
      <c r="W11" s="7" t="s">
        <v>26</v>
      </c>
      <c r="X11" s="7" t="s">
        <v>27</v>
      </c>
      <c r="Y11" s="10">
        <v>38.739024</v>
      </c>
      <c r="Z11" s="10">
        <v>-77.2117334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>
      <c r="A12" s="21">
        <v>11.0</v>
      </c>
      <c r="B12" s="6">
        <v>5524.0</v>
      </c>
      <c r="C12" s="7" t="s">
        <v>17</v>
      </c>
      <c r="D12" s="8">
        <v>43402.0</v>
      </c>
      <c r="E12" s="9" t="s">
        <v>61</v>
      </c>
      <c r="F12" s="7">
        <f t="shared" si="6"/>
        <v>311</v>
      </c>
      <c r="G12" s="37" t="str">
        <f t="shared" si="1"/>
        <v>Monday</v>
      </c>
      <c r="H12" s="39" t="str">
        <f t="shared" si="2"/>
        <v>October</v>
      </c>
      <c r="I12" s="22">
        <f t="shared" si="7"/>
        <v>2</v>
      </c>
      <c r="J12" s="36">
        <f t="shared" si="8"/>
        <v>-0.8666666667</v>
      </c>
      <c r="K12" s="26">
        <f t="shared" si="3"/>
        <v>13</v>
      </c>
      <c r="L12" s="27" t="str">
        <f t="shared" si="4"/>
        <v>Afternoon</v>
      </c>
      <c r="M12" s="28" t="str">
        <f t="shared" si="5"/>
        <v>Weekday</v>
      </c>
      <c r="N12" s="7" t="s">
        <v>19</v>
      </c>
      <c r="O12" s="7" t="s">
        <v>20</v>
      </c>
      <c r="P12" s="10">
        <v>0.0</v>
      </c>
      <c r="Q12" s="7" t="s">
        <v>21</v>
      </c>
      <c r="R12" s="10" t="s">
        <v>21</v>
      </c>
      <c r="S12" s="7" t="s">
        <v>22</v>
      </c>
      <c r="T12" s="7" t="s">
        <v>62</v>
      </c>
      <c r="U12" s="7" t="s">
        <v>63</v>
      </c>
      <c r="V12" s="7" t="s">
        <v>43</v>
      </c>
      <c r="W12" s="7" t="s">
        <v>26</v>
      </c>
      <c r="X12" s="7" t="s">
        <v>27</v>
      </c>
      <c r="Y12" s="10">
        <v>38.8029984</v>
      </c>
      <c r="Z12" s="10">
        <v>-77.0498218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>
      <c r="A13" s="21">
        <v>12.0</v>
      </c>
      <c r="B13" s="6">
        <v>3540.0</v>
      </c>
      <c r="C13" s="7" t="s">
        <v>17</v>
      </c>
      <c r="D13" s="8">
        <v>43417.0</v>
      </c>
      <c r="E13" s="9" t="s">
        <v>64</v>
      </c>
      <c r="F13" s="7">
        <f t="shared" si="6"/>
        <v>326</v>
      </c>
      <c r="G13" s="31" t="str">
        <f t="shared" si="1"/>
        <v>Tuesday</v>
      </c>
      <c r="H13" s="22" t="str">
        <f t="shared" si="2"/>
        <v>November</v>
      </c>
      <c r="I13" s="22">
        <f t="shared" si="7"/>
        <v>15</v>
      </c>
      <c r="J13" s="33">
        <f t="shared" si="8"/>
        <v>6.5</v>
      </c>
      <c r="K13" s="26">
        <f t="shared" si="3"/>
        <v>13</v>
      </c>
      <c r="L13" s="27" t="str">
        <f t="shared" si="4"/>
        <v>Afternoon</v>
      </c>
      <c r="M13" s="28" t="str">
        <f t="shared" si="5"/>
        <v>Weekday</v>
      </c>
      <c r="N13" s="7" t="s">
        <v>19</v>
      </c>
      <c r="O13" s="7" t="s">
        <v>20</v>
      </c>
      <c r="P13" s="10">
        <v>0.0</v>
      </c>
      <c r="Q13" s="7" t="s">
        <v>21</v>
      </c>
      <c r="R13" s="10" t="s">
        <v>21</v>
      </c>
      <c r="S13" s="7" t="s">
        <v>22</v>
      </c>
      <c r="T13" s="7" t="s">
        <v>65</v>
      </c>
      <c r="U13" s="7" t="s">
        <v>66</v>
      </c>
      <c r="V13" s="7" t="s">
        <v>43</v>
      </c>
      <c r="W13" s="7" t="s">
        <v>26</v>
      </c>
      <c r="X13" s="7" t="s">
        <v>27</v>
      </c>
      <c r="Y13" s="10">
        <v>38.7750494</v>
      </c>
      <c r="Z13" s="10">
        <v>-77.0662701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>
      <c r="A14" s="21">
        <v>13.0</v>
      </c>
      <c r="B14" s="6">
        <v>9633.0</v>
      </c>
      <c r="C14" s="7" t="s">
        <v>17</v>
      </c>
      <c r="D14" s="8">
        <v>43444.0</v>
      </c>
      <c r="E14" s="9" t="s">
        <v>67</v>
      </c>
      <c r="F14" s="7">
        <f t="shared" si="6"/>
        <v>353</v>
      </c>
      <c r="G14" s="37" t="str">
        <f t="shared" si="1"/>
        <v>Monday</v>
      </c>
      <c r="H14" s="41" t="str">
        <f t="shared" si="2"/>
        <v>December</v>
      </c>
      <c r="I14" s="32">
        <f t="shared" si="7"/>
        <v>27</v>
      </c>
      <c r="J14" s="42">
        <f t="shared" si="8"/>
        <v>0.8</v>
      </c>
      <c r="K14" s="24">
        <f t="shared" si="3"/>
        <v>9</v>
      </c>
      <c r="L14" s="30" t="str">
        <f t="shared" si="4"/>
        <v>Morning</v>
      </c>
      <c r="M14" s="28" t="str">
        <f t="shared" si="5"/>
        <v>Weekday</v>
      </c>
      <c r="N14" s="7" t="s">
        <v>19</v>
      </c>
      <c r="O14" s="7" t="s">
        <v>20</v>
      </c>
      <c r="P14" s="10">
        <v>0.0</v>
      </c>
      <c r="Q14" s="7" t="s">
        <v>21</v>
      </c>
      <c r="R14" s="10" t="s">
        <v>21</v>
      </c>
      <c r="S14" s="7" t="s">
        <v>22</v>
      </c>
      <c r="T14" s="7" t="s">
        <v>68</v>
      </c>
      <c r="U14" s="7" t="s">
        <v>69</v>
      </c>
      <c r="V14" s="7" t="s">
        <v>43</v>
      </c>
      <c r="W14" s="7" t="s">
        <v>26</v>
      </c>
      <c r="X14" s="7" t="s">
        <v>27</v>
      </c>
      <c r="Y14" s="10">
        <v>38.7836479</v>
      </c>
      <c r="Z14" s="10">
        <v>-77.1328325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>
      <c r="A15" s="21">
        <v>14.0</v>
      </c>
      <c r="B15" s="6">
        <v>900.0</v>
      </c>
      <c r="C15" s="7" t="s">
        <v>17</v>
      </c>
      <c r="D15" s="8">
        <v>43454.0</v>
      </c>
      <c r="E15" s="9" t="s">
        <v>70</v>
      </c>
      <c r="F15" s="7">
        <f t="shared" si="6"/>
        <v>363</v>
      </c>
      <c r="G15" s="29" t="str">
        <f t="shared" si="1"/>
        <v>Thursday</v>
      </c>
      <c r="H15" s="41" t="str">
        <f t="shared" si="2"/>
        <v>December</v>
      </c>
      <c r="I15" s="22">
        <f t="shared" si="7"/>
        <v>10</v>
      </c>
      <c r="J15" s="35">
        <f t="shared" si="8"/>
        <v>-0.6296296296</v>
      </c>
      <c r="K15" s="24">
        <f t="shared" si="3"/>
        <v>9</v>
      </c>
      <c r="L15" s="30" t="str">
        <f t="shared" si="4"/>
        <v>Morning</v>
      </c>
      <c r="M15" s="28" t="str">
        <f t="shared" si="5"/>
        <v>Weekday</v>
      </c>
      <c r="N15" s="7" t="s">
        <v>19</v>
      </c>
      <c r="O15" s="7" t="s">
        <v>20</v>
      </c>
      <c r="P15" s="10">
        <v>0.0</v>
      </c>
      <c r="Q15" s="7" t="s">
        <v>21</v>
      </c>
      <c r="R15" s="10" t="s">
        <v>21</v>
      </c>
      <c r="S15" s="7" t="s">
        <v>22</v>
      </c>
      <c r="T15" s="7" t="s">
        <v>23</v>
      </c>
      <c r="U15" s="7" t="s">
        <v>71</v>
      </c>
      <c r="V15" s="7" t="s">
        <v>43</v>
      </c>
      <c r="W15" s="7" t="s">
        <v>26</v>
      </c>
      <c r="X15" s="7" t="s">
        <v>27</v>
      </c>
      <c r="Y15" s="10">
        <v>38.7853263</v>
      </c>
      <c r="Z15" s="10">
        <v>-77.1256328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>
      <c r="A16" s="21">
        <v>15.0</v>
      </c>
      <c r="B16" s="6">
        <v>1078.0</v>
      </c>
      <c r="C16" s="7" t="s">
        <v>17</v>
      </c>
      <c r="D16" s="8">
        <v>43467.0</v>
      </c>
      <c r="E16" s="9" t="s">
        <v>26</v>
      </c>
      <c r="F16" s="7">
        <f t="shared" si="6"/>
        <v>376</v>
      </c>
      <c r="G16" s="43" t="str">
        <f t="shared" si="1"/>
        <v>Wednesday</v>
      </c>
      <c r="H16" s="22" t="str">
        <f t="shared" si="2"/>
        <v>January</v>
      </c>
      <c r="I16" s="22">
        <f t="shared" si="7"/>
        <v>13</v>
      </c>
      <c r="J16" s="36">
        <f t="shared" si="8"/>
        <v>0.3</v>
      </c>
      <c r="K16" s="24" t="s">
        <v>85</v>
      </c>
      <c r="L16" s="44" t="s">
        <v>85</v>
      </c>
      <c r="M16" s="28" t="str">
        <f t="shared" si="5"/>
        <v>Weekday</v>
      </c>
      <c r="N16" s="7" t="s">
        <v>19</v>
      </c>
      <c r="O16" s="7" t="s">
        <v>20</v>
      </c>
      <c r="P16" s="10">
        <v>0.0</v>
      </c>
      <c r="Q16" s="7" t="s">
        <v>21</v>
      </c>
      <c r="R16" s="10" t="s">
        <v>21</v>
      </c>
      <c r="S16" s="7" t="s">
        <v>22</v>
      </c>
      <c r="T16" s="7" t="s">
        <v>29</v>
      </c>
      <c r="U16" s="7" t="s">
        <v>72</v>
      </c>
      <c r="V16" s="7" t="s">
        <v>73</v>
      </c>
      <c r="W16" s="7" t="s">
        <v>26</v>
      </c>
      <c r="X16" s="7" t="s">
        <v>36</v>
      </c>
      <c r="Y16" s="10">
        <v>39.0259514</v>
      </c>
      <c r="Z16" s="10">
        <v>-77.0438126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>
      <c r="A17" s="45">
        <v>16.0</v>
      </c>
      <c r="B17" s="45" t="s">
        <v>87</v>
      </c>
      <c r="C17" s="46" t="s">
        <v>17</v>
      </c>
      <c r="D17" s="47">
        <v>43517.0</v>
      </c>
      <c r="E17" s="48" t="s">
        <v>88</v>
      </c>
      <c r="F17" s="49">
        <f t="shared" si="6"/>
        <v>426</v>
      </c>
      <c r="G17" s="46" t="str">
        <f t="shared" si="1"/>
        <v>Thursday</v>
      </c>
      <c r="H17" s="46" t="str">
        <f t="shared" si="2"/>
        <v>February</v>
      </c>
      <c r="I17" s="46">
        <f t="shared" si="7"/>
        <v>50</v>
      </c>
      <c r="J17" s="50">
        <f t="shared" si="8"/>
        <v>2.846153846</v>
      </c>
      <c r="K17" s="46">
        <v>11.0</v>
      </c>
      <c r="L17" s="46" t="s">
        <v>89</v>
      </c>
      <c r="M17" s="46" t="s">
        <v>90</v>
      </c>
      <c r="N17" s="46" t="s">
        <v>19</v>
      </c>
      <c r="O17" s="46" t="s">
        <v>20</v>
      </c>
      <c r="P17" s="51">
        <v>0.0</v>
      </c>
      <c r="Q17" s="46" t="s">
        <v>21</v>
      </c>
      <c r="R17" s="51" t="s">
        <v>21</v>
      </c>
      <c r="S17" s="46" t="s">
        <v>22</v>
      </c>
      <c r="T17" s="46" t="s">
        <v>87</v>
      </c>
      <c r="U17" s="46" t="s">
        <v>87</v>
      </c>
      <c r="V17" s="46" t="s">
        <v>87</v>
      </c>
      <c r="W17" s="46" t="s">
        <v>87</v>
      </c>
      <c r="X17" s="46" t="s">
        <v>87</v>
      </c>
      <c r="Y17" s="46" t="s">
        <v>87</v>
      </c>
      <c r="Z17" s="46" t="s">
        <v>87</v>
      </c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</row>
    <row r="18">
      <c r="A18" s="11"/>
      <c r="B18" s="11"/>
      <c r="C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>
      <c r="A19" s="11"/>
      <c r="D19" s="53" t="s">
        <v>91</v>
      </c>
      <c r="E19" s="53" t="s">
        <v>92</v>
      </c>
      <c r="F19" s="53" t="s">
        <v>93</v>
      </c>
      <c r="I19" s="5"/>
      <c r="J19" s="5"/>
      <c r="K19" s="5"/>
      <c r="N19" s="5"/>
      <c r="O19" s="5"/>
      <c r="P19" s="5"/>
      <c r="Q19" s="54" t="s">
        <v>80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>
      <c r="A20" s="11"/>
      <c r="B20" s="11"/>
      <c r="C20" s="5"/>
      <c r="D20" s="55">
        <v>43517.0</v>
      </c>
      <c r="E20" s="56" t="s">
        <v>95</v>
      </c>
      <c r="F20" s="57">
        <v>2.85</v>
      </c>
      <c r="I20" s="5"/>
      <c r="J20" s="5"/>
      <c r="K20" s="5"/>
      <c r="N20" s="5"/>
      <c r="O20" s="5"/>
      <c r="P20" s="5"/>
      <c r="Q20" s="58" t="s">
        <v>97</v>
      </c>
      <c r="R20" s="5">
        <f>AVERAGE(I3:I16)</f>
        <v>26.85714286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>
      <c r="A21" s="11"/>
      <c r="B21" s="11"/>
      <c r="C21" s="5"/>
      <c r="D21" s="55">
        <v>43545.0</v>
      </c>
      <c r="E21" s="56" t="s">
        <v>98</v>
      </c>
      <c r="F21" s="57">
        <v>5.0</v>
      </c>
      <c r="I21" s="5"/>
      <c r="J21" s="5"/>
      <c r="K21" s="5"/>
      <c r="N21" s="5"/>
      <c r="O21" s="5"/>
      <c r="P21" s="5"/>
      <c r="Q21" s="58" t="s">
        <v>100</v>
      </c>
      <c r="R21" s="5">
        <f>STDEV(I3:I16)</f>
        <v>25.39793191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>
      <c r="A22" s="11"/>
      <c r="B22" s="11"/>
      <c r="C22" s="5"/>
      <c r="D22" s="55">
        <v>43559.0</v>
      </c>
      <c r="E22" s="53">
        <v>92.0</v>
      </c>
      <c r="F22" s="59" t="s">
        <v>101</v>
      </c>
      <c r="I22" s="5"/>
      <c r="J22" s="5"/>
      <c r="K22" s="5"/>
      <c r="N22" s="5"/>
      <c r="O22" s="5"/>
      <c r="P22" s="5"/>
      <c r="Q22" s="58" t="s">
        <v>103</v>
      </c>
      <c r="R22" s="5">
        <f>R20-R21</f>
        <v>1.459210952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>
      <c r="A23" s="11"/>
      <c r="B23" s="11"/>
      <c r="C23" s="5"/>
      <c r="D23" s="55">
        <v>43573.0</v>
      </c>
      <c r="E23" s="53">
        <v>106.0</v>
      </c>
      <c r="F23" s="59" t="s">
        <v>104</v>
      </c>
      <c r="I23" s="5"/>
      <c r="J23" s="5"/>
      <c r="K23" s="5"/>
      <c r="N23" s="5"/>
      <c r="O23" s="5"/>
      <c r="P23" s="5"/>
      <c r="Q23" s="58" t="s">
        <v>106</v>
      </c>
      <c r="R23" s="5">
        <f>R20+R21</f>
        <v>52.25507476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>
      <c r="A24" s="11"/>
      <c r="B24" s="11"/>
      <c r="C24" s="5"/>
      <c r="D24" s="55">
        <v>43577.0</v>
      </c>
      <c r="E24" s="53">
        <v>110.0</v>
      </c>
      <c r="F24" s="59" t="s">
        <v>107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>
      <c r="A25" s="11"/>
      <c r="B25" s="11"/>
      <c r="C25" s="5"/>
      <c r="D25" s="55">
        <v>43595.0</v>
      </c>
      <c r="E25" s="53">
        <v>128.0</v>
      </c>
      <c r="F25" s="59" t="s">
        <v>109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>
      <c r="A26" s="11"/>
      <c r="B26" s="11"/>
      <c r="C26" s="5"/>
      <c r="D26" s="12"/>
      <c r="E26" s="13"/>
      <c r="F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>
      <c r="A27" s="11"/>
      <c r="B27" s="11"/>
      <c r="C27" s="5"/>
      <c r="D27" s="12"/>
      <c r="E27" s="1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>
      <c r="A28" s="11"/>
      <c r="B28" s="11"/>
      <c r="C28" s="5"/>
      <c r="D28" s="12"/>
      <c r="E28" s="13"/>
      <c r="F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>
      <c r="A29" s="11"/>
      <c r="B29" s="11"/>
      <c r="C29" s="5"/>
      <c r="D29" s="12"/>
      <c r="E29" s="13"/>
      <c r="F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>
      <c r="A30" s="11"/>
      <c r="B30" s="11"/>
      <c r="C30" s="5"/>
      <c r="D30" s="12"/>
      <c r="E30" s="13"/>
      <c r="F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>
      <c r="A31" s="11"/>
      <c r="B31" s="11"/>
      <c r="C31" s="5"/>
      <c r="D31" s="12"/>
      <c r="E31" s="13"/>
      <c r="F31" s="5"/>
      <c r="I31" s="5"/>
      <c r="J31" s="5"/>
      <c r="K31" s="5"/>
      <c r="L31" s="5"/>
      <c r="M31" s="5"/>
      <c r="N31" s="5"/>
      <c r="O31" s="5"/>
      <c r="P31" s="5"/>
      <c r="Q31" s="54" t="s">
        <v>82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>
      <c r="A32" s="11"/>
      <c r="B32" s="11"/>
      <c r="C32" s="5"/>
      <c r="D32" s="12"/>
      <c r="E32" s="13"/>
      <c r="F32" s="5"/>
      <c r="I32" s="5"/>
      <c r="J32" s="5"/>
      <c r="K32" s="5"/>
      <c r="L32" s="5"/>
      <c r="M32" s="5"/>
      <c r="N32" s="5"/>
      <c r="O32" s="5"/>
      <c r="P32" s="5"/>
      <c r="Q32" s="58" t="s">
        <v>97</v>
      </c>
      <c r="R32" s="5">
        <f>AVERAGE(K2:K15)</f>
        <v>12.57142857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>
      <c r="A33" s="11"/>
      <c r="B33" s="11"/>
      <c r="C33" s="5"/>
      <c r="D33" s="12"/>
      <c r="E33" s="13"/>
      <c r="F33" s="5"/>
      <c r="I33" s="5"/>
      <c r="J33" s="5"/>
      <c r="K33" s="5"/>
      <c r="L33" s="5"/>
      <c r="M33" s="5"/>
      <c r="N33" s="5"/>
      <c r="O33" s="5"/>
      <c r="P33" s="5"/>
      <c r="Q33" s="58" t="s">
        <v>100</v>
      </c>
      <c r="R33" s="5">
        <f>STDEV(K2:K15)</f>
        <v>3.274946523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>
      <c r="A34" s="11"/>
      <c r="B34" s="11"/>
      <c r="C34" s="5"/>
      <c r="D34" s="12"/>
      <c r="E34" s="13"/>
      <c r="F34" s="5"/>
      <c r="I34" s="5"/>
      <c r="J34" s="5"/>
      <c r="K34" s="5"/>
      <c r="L34" s="5"/>
      <c r="M34" s="5"/>
      <c r="N34" s="5"/>
      <c r="O34" s="5"/>
      <c r="P34" s="5"/>
      <c r="Q34" s="58" t="s">
        <v>103</v>
      </c>
      <c r="R34" s="5">
        <f>R32-R33</f>
        <v>9.296482049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>
      <c r="A35" s="11"/>
      <c r="B35" s="11"/>
      <c r="C35" s="5"/>
      <c r="D35" s="12"/>
      <c r="E35" s="13"/>
      <c r="F35" s="5"/>
      <c r="I35" s="5"/>
      <c r="J35" s="5"/>
      <c r="K35" s="5"/>
      <c r="L35" s="5"/>
      <c r="M35" s="5"/>
      <c r="N35" s="5"/>
      <c r="O35" s="5"/>
      <c r="P35" s="5"/>
      <c r="Q35" s="58" t="s">
        <v>106</v>
      </c>
      <c r="R35" s="5">
        <f>R32+R33</f>
        <v>15.84637509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>
      <c r="A36" s="11"/>
      <c r="B36" s="11"/>
      <c r="C36" s="5"/>
      <c r="D36" s="12"/>
      <c r="E36" s="13"/>
      <c r="F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>
      <c r="A37" s="11"/>
      <c r="B37" s="11"/>
      <c r="C37" s="5"/>
      <c r="D37" s="12"/>
      <c r="E37" s="13"/>
      <c r="F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>
      <c r="A38" s="11"/>
      <c r="B38" s="11"/>
      <c r="C38" s="5"/>
      <c r="D38" s="12"/>
      <c r="E38" s="13"/>
      <c r="F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>
      <c r="A39" s="11"/>
      <c r="B39" s="11"/>
      <c r="C39" s="5"/>
      <c r="D39" s="12"/>
      <c r="E39" s="1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>
      <c r="A40" s="11"/>
      <c r="B40" s="11"/>
      <c r="C40" s="5"/>
      <c r="D40" s="12"/>
      <c r="E40" s="13"/>
      <c r="F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>
      <c r="A41" s="11"/>
      <c r="B41" s="11"/>
      <c r="C41" s="5"/>
      <c r="D41" s="12"/>
      <c r="E41" s="13"/>
      <c r="F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>
      <c r="A42" s="11"/>
      <c r="B42" s="11"/>
      <c r="C42" s="5"/>
      <c r="D42" s="12"/>
      <c r="E42" s="13"/>
      <c r="F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>
      <c r="A43" s="11"/>
      <c r="B43" s="11"/>
      <c r="C43" s="5"/>
      <c r="D43" s="12"/>
      <c r="E43" s="13"/>
      <c r="F43" s="5"/>
      <c r="I43" s="5"/>
      <c r="J43" s="5"/>
      <c r="K43" s="5"/>
      <c r="L43" s="5"/>
      <c r="M43" s="5"/>
      <c r="N43" s="5"/>
      <c r="O43" s="5"/>
      <c r="P43" s="5"/>
      <c r="Q43" s="54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>
      <c r="A44" s="11"/>
      <c r="B44" s="11"/>
      <c r="C44" s="5"/>
      <c r="D44" s="12"/>
      <c r="E44" s="13"/>
      <c r="F44" s="5"/>
      <c r="I44" s="5"/>
      <c r="J44" s="5"/>
      <c r="K44" s="5"/>
      <c r="L44" s="5"/>
      <c r="M44" s="5"/>
      <c r="N44" s="5"/>
      <c r="O44" s="5"/>
      <c r="P44" s="5"/>
      <c r="Q44" s="58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>
      <c r="A45" s="11"/>
      <c r="B45" s="11"/>
      <c r="C45" s="5"/>
      <c r="D45" s="12"/>
      <c r="E45" s="1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8"/>
      <c r="R45" s="60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>
      <c r="A46" s="11"/>
      <c r="B46" s="11"/>
      <c r="C46" s="5"/>
      <c r="D46" s="12"/>
      <c r="E46" s="1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8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>
      <c r="A47" s="11"/>
      <c r="B47" s="11"/>
      <c r="C47" s="5"/>
      <c r="D47" s="12"/>
      <c r="E47" s="1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8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>
      <c r="A48" s="11"/>
      <c r="B48" s="11"/>
      <c r="C48" s="5"/>
      <c r="D48" s="12"/>
      <c r="E48" s="1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>
      <c r="A49" s="11"/>
      <c r="B49" s="11"/>
      <c r="C49" s="5"/>
      <c r="D49" s="12"/>
      <c r="E49" s="1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>
      <c r="A50" s="11"/>
      <c r="B50" s="11"/>
      <c r="C50" s="5"/>
      <c r="D50" s="12"/>
      <c r="E50" s="1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>
      <c r="A51" s="11"/>
      <c r="B51" s="11"/>
      <c r="C51" s="5"/>
      <c r="D51" s="12"/>
      <c r="E51" s="1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>
      <c r="A52" s="11"/>
      <c r="B52" s="11"/>
      <c r="C52" s="5"/>
      <c r="D52" s="12"/>
      <c r="E52" s="1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>
      <c r="A53" s="11"/>
      <c r="B53" s="11"/>
      <c r="C53" s="5"/>
      <c r="D53" s="12"/>
      <c r="E53" s="1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>
      <c r="A54" s="11"/>
      <c r="B54" s="11"/>
      <c r="C54" s="5"/>
      <c r="D54" s="12"/>
      <c r="E54" s="1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>
      <c r="A55" s="11"/>
      <c r="B55" s="11"/>
      <c r="C55" s="5"/>
      <c r="D55" s="12"/>
      <c r="E55" s="1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>
      <c r="A56" s="11"/>
      <c r="B56" s="11"/>
      <c r="C56" s="5"/>
      <c r="D56" s="12"/>
      <c r="E56" s="1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>
      <c r="A57" s="11"/>
      <c r="B57" s="11"/>
      <c r="C57" s="5"/>
      <c r="D57" s="12"/>
      <c r="E57" s="1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>
      <c r="A58" s="11"/>
      <c r="B58" s="11"/>
      <c r="C58" s="5"/>
      <c r="D58" s="12"/>
      <c r="E58" s="1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>
      <c r="A59" s="11"/>
      <c r="B59" s="11"/>
      <c r="C59" s="5"/>
      <c r="D59" s="12"/>
      <c r="E59" s="1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>
      <c r="A60" s="11"/>
      <c r="B60" s="11"/>
      <c r="C60" s="5"/>
      <c r="D60" s="12"/>
      <c r="E60" s="1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>
      <c r="A61" s="11"/>
      <c r="B61" s="11"/>
      <c r="C61" s="5"/>
      <c r="D61" s="12"/>
      <c r="E61" s="1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>
      <c r="A62" s="11"/>
      <c r="B62" s="11"/>
      <c r="C62" s="5"/>
      <c r="D62" s="12"/>
      <c r="E62" s="1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>
      <c r="A63" s="11"/>
      <c r="B63" s="11"/>
      <c r="C63" s="5"/>
      <c r="D63" s="12"/>
      <c r="E63" s="1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>
      <c r="A64" s="11"/>
      <c r="B64" s="11"/>
      <c r="C64" s="5"/>
      <c r="D64" s="12"/>
      <c r="E64" s="1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>
      <c r="A65" s="11"/>
      <c r="B65" s="11"/>
      <c r="C65" s="5"/>
      <c r="D65" s="12"/>
      <c r="E65" s="1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>
      <c r="A66" s="11"/>
      <c r="B66" s="11"/>
      <c r="C66" s="5"/>
      <c r="D66" s="12"/>
      <c r="E66" s="1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>
      <c r="A67" s="11"/>
      <c r="B67" s="11"/>
      <c r="C67" s="5"/>
      <c r="D67" s="12"/>
      <c r="E67" s="1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>
      <c r="A68" s="11"/>
      <c r="B68" s="11"/>
      <c r="C68" s="5"/>
      <c r="D68" s="12"/>
      <c r="E68" s="1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>
      <c r="A69" s="11"/>
      <c r="B69" s="11"/>
      <c r="C69" s="5"/>
      <c r="D69" s="12"/>
      <c r="E69" s="1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>
      <c r="A70" s="11"/>
      <c r="B70" s="11"/>
      <c r="C70" s="5"/>
      <c r="D70" s="12"/>
      <c r="E70" s="1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>
      <c r="A71" s="11"/>
      <c r="B71" s="11"/>
      <c r="C71" s="5"/>
      <c r="D71" s="12"/>
      <c r="E71" s="1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>
      <c r="A72" s="11"/>
      <c r="B72" s="11"/>
      <c r="C72" s="5"/>
      <c r="D72" s="12"/>
      <c r="E72" s="1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>
      <c r="A73" s="11"/>
      <c r="B73" s="11"/>
      <c r="C73" s="5"/>
      <c r="D73" s="12"/>
      <c r="E73" s="1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>
      <c r="A74" s="11"/>
      <c r="B74" s="11"/>
      <c r="C74" s="5"/>
      <c r="D74" s="12"/>
      <c r="E74" s="1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>
      <c r="A75" s="11"/>
      <c r="B75" s="11"/>
      <c r="C75" s="5"/>
      <c r="D75" s="12"/>
      <c r="E75" s="1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>
      <c r="A76" s="11"/>
      <c r="B76" s="11"/>
      <c r="C76" s="5"/>
      <c r="D76" s="12"/>
      <c r="E76" s="1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>
      <c r="A77" s="11"/>
      <c r="B77" s="11"/>
      <c r="C77" s="5"/>
      <c r="D77" s="12"/>
      <c r="E77" s="1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>
      <c r="A78" s="11"/>
      <c r="B78" s="11"/>
      <c r="C78" s="5"/>
      <c r="D78" s="12"/>
      <c r="E78" s="1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>
      <c r="A79" s="11"/>
      <c r="B79" s="11"/>
      <c r="C79" s="5"/>
      <c r="D79" s="12"/>
      <c r="E79" s="1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>
      <c r="A80" s="11"/>
      <c r="B80" s="11"/>
      <c r="C80" s="5"/>
      <c r="D80" s="12"/>
      <c r="E80" s="1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>
      <c r="A81" s="11"/>
      <c r="B81" s="11"/>
      <c r="C81" s="5"/>
      <c r="D81" s="12"/>
      <c r="E81" s="1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>
      <c r="A82" s="11"/>
      <c r="B82" s="11"/>
      <c r="C82" s="5"/>
      <c r="D82" s="12"/>
      <c r="E82" s="1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>
      <c r="A83" s="11"/>
      <c r="B83" s="11"/>
      <c r="C83" s="5"/>
      <c r="D83" s="12"/>
      <c r="E83" s="1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>
      <c r="A84" s="11"/>
      <c r="B84" s="11"/>
      <c r="C84" s="5"/>
      <c r="D84" s="12"/>
      <c r="E84" s="1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>
      <c r="A85" s="11"/>
      <c r="B85" s="11"/>
      <c r="C85" s="5"/>
      <c r="D85" s="12"/>
      <c r="E85" s="1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>
      <c r="A86" s="11"/>
      <c r="B86" s="11"/>
      <c r="C86" s="5"/>
      <c r="D86" s="12"/>
      <c r="E86" s="1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>
      <c r="A87" s="11"/>
      <c r="B87" s="11"/>
      <c r="C87" s="5"/>
      <c r="D87" s="12"/>
      <c r="E87" s="1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>
      <c r="A88" s="11"/>
      <c r="B88" s="11"/>
      <c r="C88" s="5"/>
      <c r="D88" s="12"/>
      <c r="E88" s="1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>
      <c r="A89" s="11"/>
      <c r="B89" s="11"/>
      <c r="C89" s="5"/>
      <c r="D89" s="12"/>
      <c r="E89" s="1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>
      <c r="A90" s="11"/>
      <c r="B90" s="11"/>
      <c r="C90" s="5"/>
      <c r="D90" s="12"/>
      <c r="E90" s="1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>
      <c r="A91" s="11"/>
      <c r="B91" s="11"/>
      <c r="C91" s="5"/>
      <c r="D91" s="12"/>
      <c r="E91" s="1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>
      <c r="A92" s="11"/>
      <c r="B92" s="11"/>
      <c r="C92" s="5"/>
      <c r="D92" s="12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>
      <c r="A93" s="11"/>
      <c r="B93" s="11"/>
      <c r="C93" s="5"/>
      <c r="D93" s="12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>
      <c r="A94" s="11"/>
      <c r="B94" s="11"/>
      <c r="C94" s="5"/>
      <c r="D94" s="12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>
      <c r="A95" s="11"/>
      <c r="B95" s="11"/>
      <c r="C95" s="5"/>
      <c r="D95" s="12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>
      <c r="A96" s="11"/>
      <c r="B96" s="11"/>
      <c r="C96" s="5"/>
      <c r="D96" s="12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>
      <c r="A97" s="11"/>
      <c r="B97" s="11"/>
      <c r="C97" s="5"/>
      <c r="D97" s="12"/>
      <c r="E97" s="1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>
      <c r="A98" s="11"/>
      <c r="B98" s="11"/>
      <c r="C98" s="5"/>
      <c r="D98" s="12"/>
      <c r="E98" s="1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>
      <c r="A99" s="11"/>
      <c r="B99" s="11"/>
      <c r="C99" s="5"/>
      <c r="D99" s="12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>
      <c r="A100" s="11"/>
      <c r="B100" s="11"/>
      <c r="C100" s="5"/>
      <c r="D100" s="12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>
      <c r="A101" s="11"/>
      <c r="B101" s="11"/>
      <c r="C101" s="5"/>
      <c r="D101" s="12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>
      <c r="A102" s="11"/>
      <c r="B102" s="11"/>
      <c r="C102" s="5"/>
      <c r="D102" s="12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>
      <c r="A103" s="11"/>
      <c r="B103" s="11"/>
      <c r="C103" s="5"/>
      <c r="D103" s="12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>
      <c r="A104" s="11"/>
      <c r="B104" s="11"/>
      <c r="C104" s="5"/>
      <c r="D104" s="12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>
      <c r="A105" s="11"/>
      <c r="B105" s="11"/>
      <c r="C105" s="5"/>
      <c r="D105" s="12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>
      <c r="A106" s="11"/>
      <c r="B106" s="11"/>
      <c r="C106" s="5"/>
      <c r="D106" s="12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>
      <c r="A107" s="11"/>
      <c r="B107" s="11"/>
      <c r="C107" s="5"/>
      <c r="D107" s="12"/>
      <c r="E107" s="1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>
      <c r="A108" s="11"/>
      <c r="B108" s="11"/>
      <c r="C108" s="5"/>
      <c r="D108" s="12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>
      <c r="A109" s="11"/>
      <c r="B109" s="11"/>
      <c r="C109" s="5"/>
      <c r="D109" s="12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>
      <c r="A110" s="11"/>
      <c r="B110" s="11"/>
      <c r="C110" s="5"/>
      <c r="D110" s="12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>
      <c r="A111" s="11"/>
      <c r="B111" s="11"/>
      <c r="C111" s="5"/>
      <c r="D111" s="12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>
      <c r="A112" s="11"/>
      <c r="B112" s="11"/>
      <c r="C112" s="5"/>
      <c r="D112" s="12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>
      <c r="A113" s="11"/>
      <c r="B113" s="11"/>
      <c r="C113" s="5"/>
      <c r="D113" s="12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>
      <c r="A114" s="11"/>
      <c r="B114" s="11"/>
      <c r="C114" s="5"/>
      <c r="D114" s="12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>
      <c r="A115" s="11"/>
      <c r="B115" s="11"/>
      <c r="C115" s="5"/>
      <c r="D115" s="12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>
      <c r="A116" s="11"/>
      <c r="B116" s="11"/>
      <c r="C116" s="5"/>
      <c r="D116" s="12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>
      <c r="A117" s="11"/>
      <c r="B117" s="11"/>
      <c r="C117" s="5"/>
      <c r="D117" s="12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>
      <c r="A118" s="11"/>
      <c r="B118" s="11"/>
      <c r="C118" s="5"/>
      <c r="D118" s="12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>
      <c r="A119" s="11"/>
      <c r="B119" s="11"/>
      <c r="C119" s="5"/>
      <c r="D119" s="12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>
      <c r="A120" s="11"/>
      <c r="B120" s="11"/>
      <c r="C120" s="5"/>
      <c r="D120" s="12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>
      <c r="A121" s="11"/>
      <c r="B121" s="11"/>
      <c r="C121" s="5"/>
      <c r="D121" s="12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>
      <c r="A122" s="11"/>
      <c r="B122" s="11"/>
      <c r="C122" s="5"/>
      <c r="D122" s="12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>
      <c r="A123" s="11"/>
      <c r="B123" s="11"/>
      <c r="C123" s="5"/>
      <c r="D123" s="12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>
      <c r="A124" s="11"/>
      <c r="B124" s="11"/>
      <c r="C124" s="5"/>
      <c r="D124" s="12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>
      <c r="A125" s="11"/>
      <c r="B125" s="11"/>
      <c r="C125" s="5"/>
      <c r="D125" s="12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>
      <c r="A126" s="11"/>
      <c r="B126" s="11"/>
      <c r="C126" s="5"/>
      <c r="D126" s="12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>
      <c r="A127" s="11"/>
      <c r="B127" s="11"/>
      <c r="C127" s="5"/>
      <c r="D127" s="12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>
      <c r="A128" s="11"/>
      <c r="B128" s="11"/>
      <c r="C128" s="5"/>
      <c r="D128" s="12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>
      <c r="A129" s="11"/>
      <c r="B129" s="11"/>
      <c r="C129" s="5"/>
      <c r="D129" s="12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>
      <c r="A130" s="11"/>
      <c r="B130" s="11"/>
      <c r="C130" s="5"/>
      <c r="D130" s="12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>
      <c r="A131" s="11"/>
      <c r="B131" s="11"/>
      <c r="C131" s="5"/>
      <c r="D131" s="12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>
      <c r="A132" s="11"/>
      <c r="B132" s="11"/>
      <c r="C132" s="5"/>
      <c r="D132" s="12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>
      <c r="A133" s="11"/>
      <c r="B133" s="11"/>
      <c r="C133" s="5"/>
      <c r="D133" s="12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>
      <c r="A134" s="11"/>
      <c r="B134" s="11"/>
      <c r="C134" s="5"/>
      <c r="D134" s="12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>
      <c r="A135" s="11"/>
      <c r="B135" s="11"/>
      <c r="C135" s="5"/>
      <c r="D135" s="12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>
      <c r="A136" s="11"/>
      <c r="B136" s="11"/>
      <c r="C136" s="5"/>
      <c r="D136" s="12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>
      <c r="A137" s="11"/>
      <c r="B137" s="11"/>
      <c r="C137" s="5"/>
      <c r="D137" s="12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>
      <c r="A138" s="11"/>
      <c r="B138" s="11"/>
      <c r="C138" s="5"/>
      <c r="D138" s="12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>
      <c r="A139" s="11"/>
      <c r="B139" s="11"/>
      <c r="C139" s="5"/>
      <c r="D139" s="12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>
      <c r="A140" s="11"/>
      <c r="B140" s="11"/>
      <c r="C140" s="5"/>
      <c r="D140" s="12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>
      <c r="A141" s="11"/>
      <c r="B141" s="11"/>
      <c r="C141" s="5"/>
      <c r="D141" s="12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>
      <c r="A142" s="11"/>
      <c r="B142" s="11"/>
      <c r="C142" s="5"/>
      <c r="D142" s="12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>
      <c r="A143" s="11"/>
      <c r="B143" s="11"/>
      <c r="C143" s="5"/>
      <c r="D143" s="12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>
      <c r="A144" s="11"/>
      <c r="B144" s="11"/>
      <c r="C144" s="5"/>
      <c r="D144" s="12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>
      <c r="A145" s="11"/>
      <c r="B145" s="11"/>
      <c r="C145" s="5"/>
      <c r="D145" s="12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>
      <c r="A146" s="11"/>
      <c r="B146" s="11"/>
      <c r="C146" s="5"/>
      <c r="D146" s="12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>
      <c r="A147" s="11"/>
      <c r="B147" s="11"/>
      <c r="C147" s="5"/>
      <c r="D147" s="12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>
      <c r="A148" s="11"/>
      <c r="B148" s="11"/>
      <c r="C148" s="5"/>
      <c r="D148" s="12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>
      <c r="A149" s="11"/>
      <c r="B149" s="11"/>
      <c r="C149" s="5"/>
      <c r="D149" s="12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>
      <c r="A150" s="11"/>
      <c r="B150" s="11"/>
      <c r="C150" s="5"/>
      <c r="D150" s="12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>
      <c r="A151" s="11"/>
      <c r="B151" s="11"/>
      <c r="C151" s="5"/>
      <c r="D151" s="12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>
      <c r="A152" s="11"/>
      <c r="B152" s="11"/>
      <c r="C152" s="5"/>
      <c r="D152" s="12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>
      <c r="A153" s="11"/>
      <c r="B153" s="11"/>
      <c r="C153" s="5"/>
      <c r="D153" s="12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>
      <c r="A154" s="11"/>
      <c r="B154" s="11"/>
      <c r="C154" s="5"/>
      <c r="D154" s="12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>
      <c r="A155" s="11"/>
      <c r="B155" s="11"/>
      <c r="C155" s="5"/>
      <c r="D155" s="12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>
      <c r="A156" s="11"/>
      <c r="B156" s="11"/>
      <c r="C156" s="5"/>
      <c r="D156" s="12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>
      <c r="A157" s="11"/>
      <c r="B157" s="11"/>
      <c r="C157" s="5"/>
      <c r="D157" s="12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>
      <c r="A158" s="11"/>
      <c r="B158" s="11"/>
      <c r="C158" s="5"/>
      <c r="D158" s="12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>
      <c r="A159" s="11"/>
      <c r="B159" s="11"/>
      <c r="C159" s="5"/>
      <c r="D159" s="12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>
      <c r="A160" s="11"/>
      <c r="B160" s="11"/>
      <c r="C160" s="5"/>
      <c r="D160" s="12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>
      <c r="A161" s="11"/>
      <c r="B161" s="11"/>
      <c r="C161" s="5"/>
      <c r="D161" s="12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>
      <c r="A162" s="11"/>
      <c r="B162" s="11"/>
      <c r="C162" s="5"/>
      <c r="D162" s="12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>
      <c r="A163" s="11"/>
      <c r="B163" s="11"/>
      <c r="C163" s="5"/>
      <c r="D163" s="12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>
      <c r="A164" s="11"/>
      <c r="B164" s="11"/>
      <c r="C164" s="5"/>
      <c r="D164" s="12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>
      <c r="A165" s="11"/>
      <c r="B165" s="11"/>
      <c r="C165" s="5"/>
      <c r="D165" s="12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>
      <c r="A166" s="11"/>
      <c r="B166" s="11"/>
      <c r="C166" s="5"/>
      <c r="D166" s="12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>
      <c r="A167" s="11"/>
      <c r="B167" s="11"/>
      <c r="C167" s="5"/>
      <c r="D167" s="12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>
      <c r="A168" s="11"/>
      <c r="B168" s="11"/>
      <c r="C168" s="5"/>
      <c r="D168" s="12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>
      <c r="A169" s="11"/>
      <c r="B169" s="11"/>
      <c r="C169" s="5"/>
      <c r="D169" s="12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>
      <c r="A170" s="11"/>
      <c r="B170" s="11"/>
      <c r="C170" s="5"/>
      <c r="D170" s="12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>
      <c r="A171" s="11"/>
      <c r="B171" s="11"/>
      <c r="C171" s="5"/>
      <c r="D171" s="12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>
      <c r="A172" s="11"/>
      <c r="B172" s="11"/>
      <c r="C172" s="5"/>
      <c r="D172" s="12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>
      <c r="A173" s="11"/>
      <c r="B173" s="11"/>
      <c r="C173" s="5"/>
      <c r="D173" s="12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>
      <c r="A174" s="11"/>
      <c r="B174" s="11"/>
      <c r="C174" s="5"/>
      <c r="D174" s="12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>
      <c r="A175" s="11"/>
      <c r="B175" s="11"/>
      <c r="C175" s="5"/>
      <c r="D175" s="12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>
      <c r="A176" s="11"/>
      <c r="B176" s="11"/>
      <c r="C176" s="5"/>
      <c r="D176" s="12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>
      <c r="A177" s="11"/>
      <c r="B177" s="11"/>
      <c r="C177" s="5"/>
      <c r="D177" s="12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>
      <c r="A178" s="11"/>
      <c r="B178" s="11"/>
      <c r="C178" s="5"/>
      <c r="D178" s="12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>
      <c r="A179" s="11"/>
      <c r="B179" s="11"/>
      <c r="C179" s="5"/>
      <c r="D179" s="12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>
      <c r="A180" s="11"/>
      <c r="B180" s="11"/>
      <c r="C180" s="5"/>
      <c r="D180" s="12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>
      <c r="A181" s="11"/>
      <c r="B181" s="11"/>
      <c r="C181" s="5"/>
      <c r="D181" s="12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>
      <c r="A182" s="11"/>
      <c r="B182" s="11"/>
      <c r="C182" s="5"/>
      <c r="D182" s="12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>
      <c r="A183" s="11"/>
      <c r="B183" s="11"/>
      <c r="C183" s="5"/>
      <c r="D183" s="12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>
      <c r="A184" s="11"/>
      <c r="B184" s="11"/>
      <c r="C184" s="5"/>
      <c r="D184" s="12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>
      <c r="A185" s="11"/>
      <c r="B185" s="11"/>
      <c r="C185" s="5"/>
      <c r="D185" s="12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>
      <c r="A186" s="11"/>
      <c r="B186" s="11"/>
      <c r="C186" s="5"/>
      <c r="D186" s="12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>
      <c r="A187" s="11"/>
      <c r="B187" s="11"/>
      <c r="C187" s="5"/>
      <c r="D187" s="12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>
      <c r="A188" s="11"/>
      <c r="B188" s="11"/>
      <c r="C188" s="5"/>
      <c r="D188" s="12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>
      <c r="A189" s="11"/>
      <c r="B189" s="11"/>
      <c r="C189" s="5"/>
      <c r="D189" s="12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>
      <c r="A190" s="11"/>
      <c r="B190" s="11"/>
      <c r="C190" s="5"/>
      <c r="D190" s="12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>
      <c r="A191" s="11"/>
      <c r="B191" s="11"/>
      <c r="C191" s="5"/>
      <c r="D191" s="12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>
      <c r="A192" s="11"/>
      <c r="B192" s="11"/>
      <c r="C192" s="5"/>
      <c r="D192" s="12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>
      <c r="A193" s="11"/>
      <c r="B193" s="11"/>
      <c r="C193" s="5"/>
      <c r="D193" s="12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>
      <c r="A194" s="11"/>
      <c r="B194" s="11"/>
      <c r="C194" s="5"/>
      <c r="D194" s="12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>
      <c r="A195" s="11"/>
      <c r="B195" s="11"/>
      <c r="C195" s="5"/>
      <c r="D195" s="12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>
      <c r="A196" s="11"/>
      <c r="B196" s="11"/>
      <c r="C196" s="5"/>
      <c r="D196" s="12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>
      <c r="A197" s="11"/>
      <c r="B197" s="11"/>
      <c r="C197" s="5"/>
      <c r="D197" s="12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>
      <c r="A198" s="11"/>
      <c r="B198" s="11"/>
      <c r="C198" s="5"/>
      <c r="D198" s="12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>
      <c r="A199" s="11"/>
      <c r="B199" s="11"/>
      <c r="C199" s="5"/>
      <c r="D199" s="12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>
      <c r="A200" s="11"/>
      <c r="B200" s="11"/>
      <c r="C200" s="5"/>
      <c r="D200" s="12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>
      <c r="A201" s="11"/>
      <c r="B201" s="11"/>
      <c r="C201" s="5"/>
      <c r="D201" s="12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>
      <c r="A202" s="11"/>
      <c r="B202" s="11"/>
      <c r="C202" s="5"/>
      <c r="D202" s="12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>
      <c r="A203" s="11"/>
      <c r="B203" s="11"/>
      <c r="C203" s="5"/>
      <c r="D203" s="12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>
      <c r="A204" s="11"/>
      <c r="B204" s="11"/>
      <c r="C204" s="5"/>
      <c r="D204" s="12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>
      <c r="A205" s="11"/>
      <c r="B205" s="11"/>
      <c r="C205" s="5"/>
      <c r="D205" s="12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>
      <c r="A206" s="11"/>
      <c r="B206" s="11"/>
      <c r="C206" s="5"/>
      <c r="D206" s="12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>
      <c r="A207" s="11"/>
      <c r="B207" s="11"/>
      <c r="C207" s="5"/>
      <c r="D207" s="12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>
      <c r="A208" s="11"/>
      <c r="B208" s="11"/>
      <c r="C208" s="5"/>
      <c r="D208" s="12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>
      <c r="A209" s="11"/>
      <c r="B209" s="11"/>
      <c r="C209" s="5"/>
      <c r="D209" s="12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>
      <c r="A210" s="11"/>
      <c r="B210" s="11"/>
      <c r="C210" s="5"/>
      <c r="D210" s="12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>
      <c r="A211" s="11"/>
      <c r="B211" s="11"/>
      <c r="C211" s="5"/>
      <c r="D211" s="12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>
      <c r="A212" s="11"/>
      <c r="B212" s="11"/>
      <c r="C212" s="5"/>
      <c r="D212" s="12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>
      <c r="A213" s="11"/>
      <c r="B213" s="11"/>
      <c r="C213" s="5"/>
      <c r="D213" s="12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>
      <c r="A214" s="11"/>
      <c r="B214" s="11"/>
      <c r="C214" s="5"/>
      <c r="D214" s="12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>
      <c r="A215" s="11"/>
      <c r="B215" s="11"/>
      <c r="C215" s="5"/>
      <c r="D215" s="12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>
      <c r="A216" s="11"/>
      <c r="B216" s="11"/>
      <c r="C216" s="5"/>
      <c r="D216" s="12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>
      <c r="A217" s="11"/>
      <c r="B217" s="11"/>
      <c r="C217" s="5"/>
      <c r="D217" s="12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>
      <c r="A218" s="11"/>
      <c r="B218" s="11"/>
      <c r="C218" s="5"/>
      <c r="D218" s="12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>
      <c r="A219" s="11"/>
      <c r="B219" s="11"/>
      <c r="C219" s="5"/>
      <c r="D219" s="12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>
      <c r="A220" s="11"/>
      <c r="B220" s="11"/>
      <c r="C220" s="5"/>
      <c r="D220" s="12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>
      <c r="A221" s="11"/>
      <c r="B221" s="11"/>
      <c r="C221" s="5"/>
      <c r="D221" s="12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>
      <c r="A222" s="11"/>
      <c r="B222" s="11"/>
      <c r="C222" s="5"/>
      <c r="D222" s="12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>
      <c r="A223" s="11"/>
      <c r="B223" s="11"/>
      <c r="C223" s="5"/>
      <c r="D223" s="12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>
      <c r="A224" s="11"/>
      <c r="B224" s="11"/>
      <c r="C224" s="5"/>
      <c r="D224" s="12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>
      <c r="A225" s="11"/>
      <c r="B225" s="11"/>
      <c r="C225" s="5"/>
      <c r="D225" s="12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>
      <c r="A226" s="11"/>
      <c r="B226" s="11"/>
      <c r="C226" s="5"/>
      <c r="D226" s="12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>
      <c r="A227" s="11"/>
      <c r="B227" s="11"/>
      <c r="C227" s="5"/>
      <c r="D227" s="12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>
      <c r="A228" s="11"/>
      <c r="B228" s="11"/>
      <c r="C228" s="5"/>
      <c r="D228" s="12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>
      <c r="A229" s="11"/>
      <c r="B229" s="11"/>
      <c r="C229" s="5"/>
      <c r="D229" s="12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>
      <c r="A230" s="11"/>
      <c r="B230" s="11"/>
      <c r="C230" s="5"/>
      <c r="D230" s="12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>
      <c r="A231" s="11"/>
      <c r="B231" s="11"/>
      <c r="C231" s="5"/>
      <c r="D231" s="12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>
      <c r="A232" s="11"/>
      <c r="B232" s="11"/>
      <c r="C232" s="5"/>
      <c r="D232" s="12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>
      <c r="A233" s="11"/>
      <c r="B233" s="11"/>
      <c r="C233" s="5"/>
      <c r="D233" s="12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>
      <c r="A234" s="11"/>
      <c r="B234" s="11"/>
      <c r="C234" s="5"/>
      <c r="D234" s="12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>
      <c r="A235" s="11"/>
      <c r="B235" s="11"/>
      <c r="C235" s="5"/>
      <c r="D235" s="12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>
      <c r="A236" s="11"/>
      <c r="B236" s="11"/>
      <c r="C236" s="5"/>
      <c r="D236" s="12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>
      <c r="A237" s="11"/>
      <c r="B237" s="11"/>
      <c r="C237" s="5"/>
      <c r="D237" s="12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>
      <c r="A238" s="11"/>
      <c r="B238" s="11"/>
      <c r="C238" s="5"/>
      <c r="D238" s="12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>
      <c r="A239" s="11"/>
      <c r="B239" s="11"/>
      <c r="C239" s="5"/>
      <c r="D239" s="12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>
      <c r="A240" s="11"/>
      <c r="B240" s="11"/>
      <c r="C240" s="5"/>
      <c r="D240" s="12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>
      <c r="A241" s="11"/>
      <c r="B241" s="11"/>
      <c r="C241" s="5"/>
      <c r="D241" s="12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>
      <c r="A242" s="11"/>
      <c r="B242" s="11"/>
      <c r="C242" s="5"/>
      <c r="D242" s="12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>
      <c r="A243" s="11"/>
      <c r="B243" s="11"/>
      <c r="C243" s="5"/>
      <c r="D243" s="12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>
      <c r="A244" s="11"/>
      <c r="B244" s="11"/>
      <c r="C244" s="5"/>
      <c r="D244" s="12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>
      <c r="A245" s="11"/>
      <c r="B245" s="11"/>
      <c r="C245" s="5"/>
      <c r="D245" s="12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>
      <c r="A246" s="11"/>
      <c r="B246" s="11"/>
      <c r="C246" s="5"/>
      <c r="D246" s="12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>
      <c r="A247" s="11"/>
      <c r="B247" s="11"/>
      <c r="C247" s="5"/>
      <c r="D247" s="12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>
      <c r="A248" s="11"/>
      <c r="B248" s="11"/>
      <c r="C248" s="5"/>
      <c r="D248" s="12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>
      <c r="A249" s="11"/>
      <c r="B249" s="11"/>
      <c r="C249" s="5"/>
      <c r="D249" s="12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>
      <c r="A250" s="11"/>
      <c r="B250" s="11"/>
      <c r="C250" s="5"/>
      <c r="D250" s="12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>
      <c r="A251" s="11"/>
      <c r="B251" s="11"/>
      <c r="C251" s="5"/>
      <c r="D251" s="12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>
      <c r="A252" s="11"/>
      <c r="B252" s="11"/>
      <c r="C252" s="5"/>
      <c r="D252" s="12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>
      <c r="A253" s="11"/>
      <c r="B253" s="11"/>
      <c r="C253" s="5"/>
      <c r="D253" s="12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>
      <c r="A254" s="11"/>
      <c r="B254" s="11"/>
      <c r="C254" s="5"/>
      <c r="D254" s="12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>
      <c r="A255" s="11"/>
      <c r="B255" s="11"/>
      <c r="C255" s="5"/>
      <c r="D255" s="12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>
      <c r="A256" s="11"/>
      <c r="B256" s="11"/>
      <c r="C256" s="5"/>
      <c r="D256" s="12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>
      <c r="A257" s="11"/>
      <c r="B257" s="11"/>
      <c r="C257" s="5"/>
      <c r="D257" s="12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>
      <c r="A258" s="11"/>
      <c r="B258" s="11"/>
      <c r="C258" s="5"/>
      <c r="D258" s="12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>
      <c r="A259" s="11"/>
      <c r="B259" s="11"/>
      <c r="C259" s="5"/>
      <c r="D259" s="12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>
      <c r="A260" s="11"/>
      <c r="B260" s="11"/>
      <c r="C260" s="5"/>
      <c r="D260" s="12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>
      <c r="A261" s="11"/>
      <c r="B261" s="11"/>
      <c r="C261" s="5"/>
      <c r="D261" s="12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>
      <c r="A262" s="11"/>
      <c r="B262" s="11"/>
      <c r="C262" s="5"/>
      <c r="D262" s="12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>
      <c r="A263" s="11"/>
      <c r="B263" s="11"/>
      <c r="C263" s="5"/>
      <c r="D263" s="12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>
      <c r="A264" s="11"/>
      <c r="B264" s="11"/>
      <c r="C264" s="5"/>
      <c r="D264" s="12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>
      <c r="A265" s="11"/>
      <c r="B265" s="11"/>
      <c r="C265" s="5"/>
      <c r="D265" s="12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>
      <c r="A266" s="11"/>
      <c r="B266" s="11"/>
      <c r="C266" s="5"/>
      <c r="D266" s="12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>
      <c r="A267" s="11"/>
      <c r="B267" s="11"/>
      <c r="C267" s="5"/>
      <c r="D267" s="12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>
      <c r="A268" s="11"/>
      <c r="B268" s="11"/>
      <c r="C268" s="5"/>
      <c r="D268" s="12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>
      <c r="A269" s="11"/>
      <c r="B269" s="11"/>
      <c r="C269" s="5"/>
      <c r="D269" s="12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>
      <c r="A270" s="11"/>
      <c r="B270" s="11"/>
      <c r="C270" s="5"/>
      <c r="D270" s="12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>
      <c r="A271" s="11"/>
      <c r="B271" s="11"/>
      <c r="C271" s="5"/>
      <c r="D271" s="12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>
      <c r="A272" s="11"/>
      <c r="B272" s="11"/>
      <c r="C272" s="5"/>
      <c r="D272" s="12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>
      <c r="A273" s="11"/>
      <c r="B273" s="11"/>
      <c r="C273" s="5"/>
      <c r="D273" s="12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>
      <c r="A274" s="11"/>
      <c r="B274" s="11"/>
      <c r="C274" s="5"/>
      <c r="D274" s="12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>
      <c r="A275" s="11"/>
      <c r="B275" s="11"/>
      <c r="C275" s="5"/>
      <c r="D275" s="12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>
      <c r="A276" s="11"/>
      <c r="B276" s="11"/>
      <c r="C276" s="5"/>
      <c r="D276" s="12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>
      <c r="A277" s="11"/>
      <c r="B277" s="11"/>
      <c r="C277" s="5"/>
      <c r="D277" s="12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>
      <c r="A278" s="11"/>
      <c r="B278" s="11"/>
      <c r="C278" s="5"/>
      <c r="D278" s="12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>
      <c r="A279" s="11"/>
      <c r="B279" s="11"/>
      <c r="C279" s="5"/>
      <c r="D279" s="12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>
      <c r="A280" s="11"/>
      <c r="B280" s="11"/>
      <c r="C280" s="5"/>
      <c r="D280" s="12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>
      <c r="A281" s="11"/>
      <c r="B281" s="11"/>
      <c r="C281" s="5"/>
      <c r="D281" s="12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>
      <c r="A282" s="11"/>
      <c r="B282" s="11"/>
      <c r="C282" s="5"/>
      <c r="D282" s="12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>
      <c r="A283" s="11"/>
      <c r="B283" s="11"/>
      <c r="C283" s="5"/>
      <c r="D283" s="12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>
      <c r="A284" s="11"/>
      <c r="B284" s="11"/>
      <c r="C284" s="5"/>
      <c r="D284" s="12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>
      <c r="A285" s="11"/>
      <c r="B285" s="11"/>
      <c r="C285" s="5"/>
      <c r="D285" s="12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>
      <c r="A286" s="11"/>
      <c r="B286" s="11"/>
      <c r="C286" s="5"/>
      <c r="D286" s="12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>
      <c r="A287" s="11"/>
      <c r="B287" s="11"/>
      <c r="C287" s="5"/>
      <c r="D287" s="12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>
      <c r="A288" s="11"/>
      <c r="B288" s="11"/>
      <c r="C288" s="5"/>
      <c r="D288" s="12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>
      <c r="A289" s="11"/>
      <c r="B289" s="11"/>
      <c r="C289" s="5"/>
      <c r="D289" s="12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>
      <c r="A290" s="11"/>
      <c r="B290" s="11"/>
      <c r="C290" s="5"/>
      <c r="D290" s="12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>
      <c r="A291" s="11"/>
      <c r="B291" s="11"/>
      <c r="C291" s="5"/>
      <c r="D291" s="12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>
      <c r="A292" s="11"/>
      <c r="B292" s="11"/>
      <c r="C292" s="5"/>
      <c r="D292" s="12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>
      <c r="A293" s="11"/>
      <c r="B293" s="11"/>
      <c r="C293" s="5"/>
      <c r="D293" s="12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>
      <c r="A294" s="11"/>
      <c r="B294" s="11"/>
      <c r="C294" s="5"/>
      <c r="D294" s="12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>
      <c r="A295" s="11"/>
      <c r="B295" s="11"/>
      <c r="C295" s="5"/>
      <c r="D295" s="12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>
      <c r="A296" s="11"/>
      <c r="B296" s="11"/>
      <c r="C296" s="5"/>
      <c r="D296" s="12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>
      <c r="A297" s="11"/>
      <c r="B297" s="11"/>
      <c r="C297" s="5"/>
      <c r="D297" s="12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>
      <c r="A298" s="11"/>
      <c r="B298" s="11"/>
      <c r="C298" s="5"/>
      <c r="D298" s="12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>
      <c r="A299" s="11"/>
      <c r="B299" s="11"/>
      <c r="C299" s="5"/>
      <c r="D299" s="12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>
      <c r="A300" s="11"/>
      <c r="B300" s="11"/>
      <c r="C300" s="5"/>
      <c r="D300" s="12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>
      <c r="A301" s="11"/>
      <c r="B301" s="11"/>
      <c r="C301" s="5"/>
      <c r="D301" s="12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>
      <c r="A302" s="11"/>
      <c r="B302" s="11"/>
      <c r="C302" s="5"/>
      <c r="D302" s="12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>
      <c r="A303" s="11"/>
      <c r="B303" s="11"/>
      <c r="C303" s="5"/>
      <c r="D303" s="12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>
      <c r="A304" s="11"/>
      <c r="B304" s="11"/>
      <c r="C304" s="5"/>
      <c r="D304" s="12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>
      <c r="A305" s="11"/>
      <c r="B305" s="11"/>
      <c r="C305" s="5"/>
      <c r="D305" s="12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>
      <c r="A306" s="11"/>
      <c r="B306" s="11"/>
      <c r="C306" s="5"/>
      <c r="D306" s="12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>
      <c r="A307" s="11"/>
      <c r="B307" s="11"/>
      <c r="C307" s="5"/>
      <c r="D307" s="12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>
      <c r="A308" s="11"/>
      <c r="B308" s="11"/>
      <c r="C308" s="5"/>
      <c r="D308" s="12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>
      <c r="A309" s="11"/>
      <c r="B309" s="11"/>
      <c r="C309" s="5"/>
      <c r="D309" s="12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>
      <c r="A310" s="11"/>
      <c r="B310" s="11"/>
      <c r="C310" s="5"/>
      <c r="D310" s="12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>
      <c r="A311" s="11"/>
      <c r="B311" s="11"/>
      <c r="C311" s="5"/>
      <c r="D311" s="12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>
      <c r="A312" s="11"/>
      <c r="B312" s="11"/>
      <c r="C312" s="5"/>
      <c r="D312" s="12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>
      <c r="A313" s="11"/>
      <c r="B313" s="11"/>
      <c r="C313" s="5"/>
      <c r="D313" s="12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>
      <c r="A314" s="11"/>
      <c r="B314" s="11"/>
      <c r="C314" s="5"/>
      <c r="D314" s="12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>
      <c r="A315" s="11"/>
      <c r="B315" s="11"/>
      <c r="C315" s="5"/>
      <c r="D315" s="12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>
      <c r="A316" s="11"/>
      <c r="B316" s="11"/>
      <c r="C316" s="5"/>
      <c r="D316" s="12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>
      <c r="A317" s="11"/>
      <c r="B317" s="11"/>
      <c r="C317" s="5"/>
      <c r="D317" s="12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>
      <c r="A318" s="11"/>
      <c r="B318" s="11"/>
      <c r="C318" s="5"/>
      <c r="D318" s="12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>
      <c r="A319" s="11"/>
      <c r="B319" s="11"/>
      <c r="C319" s="5"/>
      <c r="D319" s="12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>
      <c r="A320" s="11"/>
      <c r="B320" s="11"/>
      <c r="C320" s="5"/>
      <c r="D320" s="12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>
      <c r="A321" s="11"/>
      <c r="B321" s="11"/>
      <c r="C321" s="5"/>
      <c r="D321" s="12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>
      <c r="A322" s="11"/>
      <c r="B322" s="11"/>
      <c r="C322" s="5"/>
      <c r="D322" s="12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>
      <c r="A323" s="11"/>
      <c r="B323" s="11"/>
      <c r="C323" s="5"/>
      <c r="D323" s="12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>
      <c r="A324" s="11"/>
      <c r="B324" s="11"/>
      <c r="C324" s="5"/>
      <c r="D324" s="12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>
      <c r="A325" s="11"/>
      <c r="B325" s="11"/>
      <c r="C325" s="5"/>
      <c r="D325" s="12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>
      <c r="A326" s="11"/>
      <c r="B326" s="11"/>
      <c r="C326" s="5"/>
      <c r="D326" s="12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>
      <c r="A327" s="11"/>
      <c r="B327" s="11"/>
      <c r="C327" s="5"/>
      <c r="D327" s="12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>
      <c r="A328" s="11"/>
      <c r="B328" s="11"/>
      <c r="C328" s="5"/>
      <c r="D328" s="12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>
      <c r="A329" s="11"/>
      <c r="B329" s="11"/>
      <c r="C329" s="5"/>
      <c r="D329" s="12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>
      <c r="A330" s="11"/>
      <c r="B330" s="11"/>
      <c r="C330" s="5"/>
      <c r="D330" s="12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>
      <c r="A331" s="11"/>
      <c r="B331" s="11"/>
      <c r="C331" s="5"/>
      <c r="D331" s="12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>
      <c r="A332" s="11"/>
      <c r="B332" s="11"/>
      <c r="C332" s="5"/>
      <c r="D332" s="12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>
      <c r="A333" s="11"/>
      <c r="B333" s="11"/>
      <c r="C333" s="5"/>
      <c r="D333" s="12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>
      <c r="A334" s="11"/>
      <c r="B334" s="11"/>
      <c r="C334" s="5"/>
      <c r="D334" s="12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>
      <c r="A335" s="11"/>
      <c r="B335" s="11"/>
      <c r="C335" s="5"/>
      <c r="D335" s="12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>
      <c r="A336" s="11"/>
      <c r="B336" s="11"/>
      <c r="C336" s="5"/>
      <c r="D336" s="12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>
      <c r="A337" s="11"/>
      <c r="B337" s="11"/>
      <c r="C337" s="5"/>
      <c r="D337" s="12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>
      <c r="A338" s="11"/>
      <c r="B338" s="11"/>
      <c r="C338" s="5"/>
      <c r="D338" s="12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>
      <c r="A339" s="11"/>
      <c r="B339" s="11"/>
      <c r="C339" s="5"/>
      <c r="D339" s="12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>
      <c r="A340" s="11"/>
      <c r="B340" s="11"/>
      <c r="C340" s="5"/>
      <c r="D340" s="12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>
      <c r="A341" s="11"/>
      <c r="B341" s="11"/>
      <c r="C341" s="5"/>
      <c r="D341" s="12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>
      <c r="A342" s="11"/>
      <c r="B342" s="11"/>
      <c r="C342" s="5"/>
      <c r="D342" s="12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>
      <c r="A343" s="11"/>
      <c r="B343" s="11"/>
      <c r="C343" s="5"/>
      <c r="D343" s="12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>
      <c r="A344" s="11"/>
      <c r="B344" s="11"/>
      <c r="C344" s="5"/>
      <c r="D344" s="12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>
      <c r="A345" s="11"/>
      <c r="B345" s="11"/>
      <c r="C345" s="5"/>
      <c r="D345" s="12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>
      <c r="A346" s="11"/>
      <c r="B346" s="11"/>
      <c r="C346" s="5"/>
      <c r="D346" s="12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>
      <c r="A347" s="11"/>
      <c r="B347" s="11"/>
      <c r="C347" s="5"/>
      <c r="D347" s="12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>
      <c r="A348" s="11"/>
      <c r="B348" s="11"/>
      <c r="C348" s="5"/>
      <c r="D348" s="12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>
      <c r="A349" s="11"/>
      <c r="B349" s="11"/>
      <c r="C349" s="5"/>
      <c r="D349" s="12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>
      <c r="A350" s="11"/>
      <c r="B350" s="11"/>
      <c r="C350" s="5"/>
      <c r="D350" s="12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>
      <c r="A351" s="11"/>
      <c r="B351" s="11"/>
      <c r="C351" s="5"/>
      <c r="D351" s="12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>
      <c r="A352" s="11"/>
      <c r="B352" s="11"/>
      <c r="C352" s="5"/>
      <c r="D352" s="12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>
      <c r="A353" s="11"/>
      <c r="B353" s="11"/>
      <c r="C353" s="5"/>
      <c r="D353" s="12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>
      <c r="A354" s="11"/>
      <c r="B354" s="11"/>
      <c r="C354" s="5"/>
      <c r="D354" s="12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>
      <c r="A355" s="11"/>
      <c r="B355" s="11"/>
      <c r="C355" s="5"/>
      <c r="D355" s="12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>
      <c r="A356" s="11"/>
      <c r="B356" s="11"/>
      <c r="C356" s="5"/>
      <c r="D356" s="12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>
      <c r="A357" s="11"/>
      <c r="B357" s="11"/>
      <c r="C357" s="5"/>
      <c r="D357" s="12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>
      <c r="A358" s="11"/>
      <c r="B358" s="11"/>
      <c r="C358" s="5"/>
      <c r="D358" s="12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>
      <c r="A359" s="11"/>
      <c r="B359" s="11"/>
      <c r="C359" s="5"/>
      <c r="D359" s="12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>
      <c r="A360" s="11"/>
      <c r="B360" s="11"/>
      <c r="C360" s="5"/>
      <c r="D360" s="12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>
      <c r="A361" s="11"/>
      <c r="B361" s="11"/>
      <c r="C361" s="5"/>
      <c r="D361" s="12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>
      <c r="A362" s="11"/>
      <c r="B362" s="11"/>
      <c r="C362" s="5"/>
      <c r="D362" s="12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>
      <c r="A363" s="11"/>
      <c r="B363" s="11"/>
      <c r="C363" s="5"/>
      <c r="D363" s="12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>
      <c r="A364" s="11"/>
      <c r="B364" s="11"/>
      <c r="C364" s="5"/>
      <c r="D364" s="12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>
      <c r="A365" s="11"/>
      <c r="B365" s="11"/>
      <c r="C365" s="5"/>
      <c r="D365" s="12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>
      <c r="A366" s="11"/>
      <c r="B366" s="11"/>
      <c r="C366" s="5"/>
      <c r="D366" s="12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>
      <c r="A367" s="11"/>
      <c r="B367" s="11"/>
      <c r="C367" s="5"/>
      <c r="D367" s="12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>
      <c r="A368" s="11"/>
      <c r="B368" s="11"/>
      <c r="C368" s="5"/>
      <c r="D368" s="12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>
      <c r="A369" s="11"/>
      <c r="B369" s="11"/>
      <c r="C369" s="5"/>
      <c r="D369" s="12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>
      <c r="A370" s="11"/>
      <c r="B370" s="11"/>
      <c r="C370" s="5"/>
      <c r="D370" s="12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>
      <c r="A371" s="11"/>
      <c r="B371" s="11"/>
      <c r="C371" s="5"/>
      <c r="D371" s="12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>
      <c r="A372" s="11"/>
      <c r="B372" s="11"/>
      <c r="C372" s="5"/>
      <c r="D372" s="12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>
      <c r="A373" s="11"/>
      <c r="B373" s="11"/>
      <c r="C373" s="5"/>
      <c r="D373" s="12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>
      <c r="A374" s="11"/>
      <c r="B374" s="11"/>
      <c r="C374" s="5"/>
      <c r="D374" s="12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>
      <c r="A375" s="11"/>
      <c r="B375" s="11"/>
      <c r="C375" s="5"/>
      <c r="D375" s="12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>
      <c r="A376" s="11"/>
      <c r="B376" s="11"/>
      <c r="C376" s="5"/>
      <c r="D376" s="12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>
      <c r="A377" s="11"/>
      <c r="B377" s="11"/>
      <c r="C377" s="5"/>
      <c r="D377" s="12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>
      <c r="A378" s="11"/>
      <c r="B378" s="11"/>
      <c r="C378" s="5"/>
      <c r="D378" s="12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>
      <c r="A379" s="11"/>
      <c r="B379" s="11"/>
      <c r="C379" s="5"/>
      <c r="D379" s="12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>
      <c r="A380" s="11"/>
      <c r="B380" s="11"/>
      <c r="C380" s="5"/>
      <c r="D380" s="12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>
      <c r="A381" s="11"/>
      <c r="B381" s="11"/>
      <c r="C381" s="5"/>
      <c r="D381" s="12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>
      <c r="A382" s="11"/>
      <c r="B382" s="11"/>
      <c r="C382" s="5"/>
      <c r="D382" s="12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>
      <c r="A383" s="11"/>
      <c r="B383" s="11"/>
      <c r="C383" s="5"/>
      <c r="D383" s="12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>
      <c r="A384" s="11"/>
      <c r="B384" s="11"/>
      <c r="C384" s="5"/>
      <c r="D384" s="12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>
      <c r="A385" s="11"/>
      <c r="B385" s="11"/>
      <c r="C385" s="5"/>
      <c r="D385" s="12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>
      <c r="A386" s="11"/>
      <c r="B386" s="11"/>
      <c r="C386" s="5"/>
      <c r="D386" s="12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>
      <c r="A387" s="11"/>
      <c r="B387" s="11"/>
      <c r="C387" s="5"/>
      <c r="D387" s="12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>
      <c r="A388" s="11"/>
      <c r="B388" s="11"/>
      <c r="C388" s="5"/>
      <c r="D388" s="12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>
      <c r="A389" s="11"/>
      <c r="B389" s="11"/>
      <c r="C389" s="5"/>
      <c r="D389" s="12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>
      <c r="A390" s="11"/>
      <c r="B390" s="11"/>
      <c r="C390" s="5"/>
      <c r="D390" s="12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>
      <c r="A391" s="11"/>
      <c r="B391" s="11"/>
      <c r="C391" s="5"/>
      <c r="D391" s="12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>
      <c r="A392" s="11"/>
      <c r="B392" s="11"/>
      <c r="C392" s="5"/>
      <c r="D392" s="12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>
      <c r="A393" s="11"/>
      <c r="B393" s="11"/>
      <c r="C393" s="5"/>
      <c r="D393" s="12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>
      <c r="A394" s="11"/>
      <c r="B394" s="11"/>
      <c r="C394" s="5"/>
      <c r="D394" s="12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>
      <c r="A395" s="11"/>
      <c r="B395" s="11"/>
      <c r="C395" s="5"/>
      <c r="D395" s="12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>
      <c r="A396" s="11"/>
      <c r="B396" s="11"/>
      <c r="C396" s="5"/>
      <c r="D396" s="12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>
      <c r="A397" s="11"/>
      <c r="B397" s="11"/>
      <c r="C397" s="5"/>
      <c r="D397" s="12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>
      <c r="A398" s="11"/>
      <c r="B398" s="11"/>
      <c r="C398" s="5"/>
      <c r="D398" s="12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>
      <c r="A399" s="11"/>
      <c r="B399" s="11"/>
      <c r="C399" s="5"/>
      <c r="D399" s="12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>
      <c r="A400" s="11"/>
      <c r="B400" s="11"/>
      <c r="C400" s="5"/>
      <c r="D400" s="12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>
      <c r="A401" s="11"/>
      <c r="B401" s="11"/>
      <c r="C401" s="5"/>
      <c r="D401" s="12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>
      <c r="A402" s="11"/>
      <c r="B402" s="11"/>
      <c r="C402" s="5"/>
      <c r="D402" s="12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>
      <c r="A403" s="11"/>
      <c r="B403" s="11"/>
      <c r="C403" s="5"/>
      <c r="D403" s="12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>
      <c r="A404" s="11"/>
      <c r="B404" s="11"/>
      <c r="C404" s="5"/>
      <c r="D404" s="12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>
      <c r="A405" s="11"/>
      <c r="B405" s="11"/>
      <c r="C405" s="5"/>
      <c r="D405" s="12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>
      <c r="A406" s="11"/>
      <c r="B406" s="11"/>
      <c r="C406" s="5"/>
      <c r="D406" s="12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>
      <c r="A407" s="11"/>
      <c r="B407" s="11"/>
      <c r="C407" s="5"/>
      <c r="D407" s="12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>
      <c r="A408" s="11"/>
      <c r="B408" s="11"/>
      <c r="C408" s="5"/>
      <c r="D408" s="12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>
      <c r="A409" s="11"/>
      <c r="B409" s="11"/>
      <c r="C409" s="5"/>
      <c r="D409" s="12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>
      <c r="A410" s="11"/>
      <c r="B410" s="11"/>
      <c r="C410" s="5"/>
      <c r="D410" s="12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>
      <c r="A411" s="11"/>
      <c r="B411" s="11"/>
      <c r="C411" s="5"/>
      <c r="D411" s="12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>
      <c r="A412" s="11"/>
      <c r="B412" s="11"/>
      <c r="C412" s="5"/>
      <c r="D412" s="12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>
      <c r="A413" s="11"/>
      <c r="B413" s="11"/>
      <c r="C413" s="5"/>
      <c r="D413" s="12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>
      <c r="A414" s="11"/>
      <c r="B414" s="11"/>
      <c r="C414" s="5"/>
      <c r="D414" s="12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>
      <c r="A415" s="11"/>
      <c r="B415" s="11"/>
      <c r="C415" s="5"/>
      <c r="D415" s="12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>
      <c r="A416" s="11"/>
      <c r="B416" s="11"/>
      <c r="C416" s="5"/>
      <c r="D416" s="12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>
      <c r="A417" s="11"/>
      <c r="B417" s="11"/>
      <c r="C417" s="5"/>
      <c r="D417" s="12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>
      <c r="A418" s="11"/>
      <c r="B418" s="11"/>
      <c r="C418" s="5"/>
      <c r="D418" s="12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>
      <c r="A419" s="11"/>
      <c r="B419" s="11"/>
      <c r="C419" s="5"/>
      <c r="D419" s="12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>
      <c r="A420" s="11"/>
      <c r="B420" s="11"/>
      <c r="C420" s="5"/>
      <c r="D420" s="12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>
      <c r="A421" s="11"/>
      <c r="B421" s="11"/>
      <c r="C421" s="5"/>
      <c r="D421" s="12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>
      <c r="A422" s="11"/>
      <c r="B422" s="11"/>
      <c r="C422" s="5"/>
      <c r="D422" s="12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>
      <c r="A423" s="11"/>
      <c r="B423" s="11"/>
      <c r="C423" s="5"/>
      <c r="D423" s="12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>
      <c r="A424" s="11"/>
      <c r="B424" s="11"/>
      <c r="C424" s="5"/>
      <c r="D424" s="12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>
      <c r="A425" s="11"/>
      <c r="B425" s="11"/>
      <c r="C425" s="5"/>
      <c r="D425" s="12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>
      <c r="A426" s="11"/>
      <c r="B426" s="11"/>
      <c r="C426" s="5"/>
      <c r="D426" s="12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>
      <c r="A427" s="11"/>
      <c r="B427" s="11"/>
      <c r="C427" s="5"/>
      <c r="D427" s="12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>
      <c r="A428" s="11"/>
      <c r="B428" s="11"/>
      <c r="C428" s="5"/>
      <c r="D428" s="12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>
      <c r="A429" s="11"/>
      <c r="B429" s="11"/>
      <c r="C429" s="5"/>
      <c r="D429" s="12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>
      <c r="A430" s="11"/>
      <c r="B430" s="11"/>
      <c r="C430" s="5"/>
      <c r="D430" s="12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>
      <c r="A431" s="11"/>
      <c r="B431" s="11"/>
      <c r="C431" s="5"/>
      <c r="D431" s="12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>
      <c r="A432" s="11"/>
      <c r="B432" s="11"/>
      <c r="C432" s="5"/>
      <c r="D432" s="12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>
      <c r="A433" s="11"/>
      <c r="B433" s="11"/>
      <c r="C433" s="5"/>
      <c r="D433" s="12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>
      <c r="A434" s="11"/>
      <c r="B434" s="11"/>
      <c r="C434" s="5"/>
      <c r="D434" s="12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>
      <c r="A435" s="11"/>
      <c r="B435" s="11"/>
      <c r="C435" s="5"/>
      <c r="D435" s="12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>
      <c r="A436" s="11"/>
      <c r="B436" s="11"/>
      <c r="C436" s="5"/>
      <c r="D436" s="12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>
      <c r="A437" s="11"/>
      <c r="B437" s="11"/>
      <c r="C437" s="5"/>
      <c r="D437" s="12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>
      <c r="A438" s="11"/>
      <c r="B438" s="11"/>
      <c r="C438" s="5"/>
      <c r="D438" s="12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>
      <c r="A439" s="11"/>
      <c r="B439" s="11"/>
      <c r="C439" s="5"/>
      <c r="D439" s="12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>
      <c r="A440" s="11"/>
      <c r="B440" s="11"/>
      <c r="C440" s="5"/>
      <c r="D440" s="12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>
      <c r="A441" s="11"/>
      <c r="B441" s="11"/>
      <c r="C441" s="5"/>
      <c r="D441" s="12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>
      <c r="A442" s="11"/>
      <c r="B442" s="11"/>
      <c r="C442" s="5"/>
      <c r="D442" s="12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>
      <c r="A443" s="11"/>
      <c r="B443" s="11"/>
      <c r="C443" s="5"/>
      <c r="D443" s="12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>
      <c r="A444" s="11"/>
      <c r="B444" s="11"/>
      <c r="C444" s="5"/>
      <c r="D444" s="12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>
      <c r="A445" s="11"/>
      <c r="B445" s="11"/>
      <c r="C445" s="5"/>
      <c r="D445" s="12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>
      <c r="A446" s="11"/>
      <c r="B446" s="11"/>
      <c r="C446" s="5"/>
      <c r="D446" s="12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>
      <c r="A447" s="11"/>
      <c r="B447" s="11"/>
      <c r="C447" s="5"/>
      <c r="D447" s="12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>
      <c r="A448" s="11"/>
      <c r="B448" s="11"/>
      <c r="C448" s="5"/>
      <c r="D448" s="12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>
      <c r="A449" s="11"/>
      <c r="B449" s="11"/>
      <c r="C449" s="5"/>
      <c r="D449" s="12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>
      <c r="A450" s="11"/>
      <c r="B450" s="11"/>
      <c r="C450" s="5"/>
      <c r="D450" s="12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>
      <c r="A451" s="11"/>
      <c r="B451" s="11"/>
      <c r="C451" s="5"/>
      <c r="D451" s="12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>
      <c r="A452" s="11"/>
      <c r="B452" s="11"/>
      <c r="C452" s="5"/>
      <c r="D452" s="12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>
      <c r="A453" s="11"/>
      <c r="B453" s="11"/>
      <c r="C453" s="5"/>
      <c r="D453" s="12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>
      <c r="A454" s="11"/>
      <c r="B454" s="11"/>
      <c r="C454" s="5"/>
      <c r="D454" s="12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>
      <c r="A455" s="11"/>
      <c r="B455" s="11"/>
      <c r="C455" s="5"/>
      <c r="D455" s="12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>
      <c r="A456" s="11"/>
      <c r="B456" s="11"/>
      <c r="C456" s="5"/>
      <c r="D456" s="12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>
      <c r="A457" s="11"/>
      <c r="B457" s="11"/>
      <c r="C457" s="5"/>
      <c r="D457" s="12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>
      <c r="A458" s="11"/>
      <c r="B458" s="11"/>
      <c r="C458" s="5"/>
      <c r="D458" s="12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>
      <c r="A459" s="11"/>
      <c r="B459" s="11"/>
      <c r="C459" s="5"/>
      <c r="D459" s="12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>
      <c r="A460" s="11"/>
      <c r="B460" s="11"/>
      <c r="C460" s="5"/>
      <c r="D460" s="12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>
      <c r="A461" s="11"/>
      <c r="B461" s="11"/>
      <c r="C461" s="5"/>
      <c r="D461" s="12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>
      <c r="A462" s="11"/>
      <c r="B462" s="11"/>
      <c r="C462" s="5"/>
      <c r="D462" s="12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>
      <c r="A463" s="11"/>
      <c r="B463" s="11"/>
      <c r="C463" s="5"/>
      <c r="D463" s="12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>
      <c r="A464" s="11"/>
      <c r="B464" s="11"/>
      <c r="C464" s="5"/>
      <c r="D464" s="12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>
      <c r="A465" s="11"/>
      <c r="B465" s="11"/>
      <c r="C465" s="5"/>
      <c r="D465" s="12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>
      <c r="A466" s="11"/>
      <c r="B466" s="11"/>
      <c r="C466" s="5"/>
      <c r="D466" s="12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>
      <c r="A467" s="11"/>
      <c r="B467" s="11"/>
      <c r="C467" s="5"/>
      <c r="D467" s="12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>
      <c r="A468" s="11"/>
      <c r="B468" s="11"/>
      <c r="C468" s="5"/>
      <c r="D468" s="12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>
      <c r="A469" s="11"/>
      <c r="B469" s="11"/>
      <c r="C469" s="5"/>
      <c r="D469" s="12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>
      <c r="A470" s="11"/>
      <c r="B470" s="11"/>
      <c r="C470" s="5"/>
      <c r="D470" s="12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>
      <c r="A471" s="11"/>
      <c r="B471" s="11"/>
      <c r="C471" s="5"/>
      <c r="D471" s="12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>
      <c r="A472" s="11"/>
      <c r="B472" s="11"/>
      <c r="C472" s="5"/>
      <c r="D472" s="12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>
      <c r="A473" s="11"/>
      <c r="B473" s="11"/>
      <c r="C473" s="5"/>
      <c r="D473" s="12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>
      <c r="A474" s="11"/>
      <c r="B474" s="11"/>
      <c r="C474" s="5"/>
      <c r="D474" s="12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>
      <c r="A475" s="11"/>
      <c r="B475" s="11"/>
      <c r="C475" s="5"/>
      <c r="D475" s="12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>
      <c r="A476" s="11"/>
      <c r="B476" s="11"/>
      <c r="C476" s="5"/>
      <c r="D476" s="12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>
      <c r="A477" s="11"/>
      <c r="B477" s="11"/>
      <c r="C477" s="5"/>
      <c r="D477" s="12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>
      <c r="A478" s="11"/>
      <c r="B478" s="11"/>
      <c r="C478" s="5"/>
      <c r="D478" s="12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>
      <c r="A479" s="11"/>
      <c r="B479" s="11"/>
      <c r="C479" s="5"/>
      <c r="D479" s="12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>
      <c r="A480" s="11"/>
      <c r="B480" s="11"/>
      <c r="C480" s="5"/>
      <c r="D480" s="12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>
      <c r="A481" s="11"/>
      <c r="B481" s="11"/>
      <c r="C481" s="5"/>
      <c r="D481" s="12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>
      <c r="A482" s="11"/>
      <c r="B482" s="11"/>
      <c r="C482" s="5"/>
      <c r="D482" s="12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>
      <c r="A483" s="11"/>
      <c r="B483" s="11"/>
      <c r="C483" s="5"/>
      <c r="D483" s="12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>
      <c r="A484" s="11"/>
      <c r="B484" s="11"/>
      <c r="C484" s="5"/>
      <c r="D484" s="12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>
      <c r="A485" s="11"/>
      <c r="B485" s="11"/>
      <c r="C485" s="5"/>
      <c r="D485" s="12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>
      <c r="A486" s="11"/>
      <c r="B486" s="11"/>
      <c r="C486" s="5"/>
      <c r="D486" s="12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>
      <c r="A487" s="11"/>
      <c r="B487" s="11"/>
      <c r="C487" s="5"/>
      <c r="D487" s="12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>
      <c r="A488" s="11"/>
      <c r="B488" s="11"/>
      <c r="C488" s="5"/>
      <c r="D488" s="12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>
      <c r="A489" s="11"/>
      <c r="B489" s="11"/>
      <c r="C489" s="5"/>
      <c r="D489" s="12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>
      <c r="A490" s="11"/>
      <c r="B490" s="11"/>
      <c r="C490" s="5"/>
      <c r="D490" s="12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>
      <c r="A491" s="11"/>
      <c r="B491" s="11"/>
      <c r="C491" s="5"/>
      <c r="D491" s="12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>
      <c r="A492" s="11"/>
      <c r="B492" s="11"/>
      <c r="C492" s="5"/>
      <c r="D492" s="12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>
      <c r="A493" s="11"/>
      <c r="B493" s="11"/>
      <c r="C493" s="5"/>
      <c r="D493" s="12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>
      <c r="A494" s="11"/>
      <c r="B494" s="11"/>
      <c r="C494" s="5"/>
      <c r="D494" s="12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>
      <c r="A495" s="11"/>
      <c r="B495" s="11"/>
      <c r="C495" s="5"/>
      <c r="D495" s="12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>
      <c r="A496" s="11"/>
      <c r="B496" s="11"/>
      <c r="C496" s="5"/>
      <c r="D496" s="12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>
      <c r="A497" s="11"/>
      <c r="B497" s="11"/>
      <c r="C497" s="5"/>
      <c r="D497" s="12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>
      <c r="A498" s="11"/>
      <c r="B498" s="11"/>
      <c r="C498" s="5"/>
      <c r="D498" s="12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>
      <c r="A499" s="11"/>
      <c r="B499" s="11"/>
      <c r="C499" s="5"/>
      <c r="D499" s="12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>
      <c r="A500" s="11"/>
      <c r="B500" s="11"/>
      <c r="C500" s="5"/>
      <c r="D500" s="12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>
      <c r="A501" s="11"/>
      <c r="B501" s="11"/>
      <c r="C501" s="5"/>
      <c r="D501" s="12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>
      <c r="A502" s="11"/>
      <c r="B502" s="11"/>
      <c r="C502" s="5"/>
      <c r="D502" s="12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>
      <c r="A503" s="11"/>
      <c r="B503" s="11"/>
      <c r="C503" s="5"/>
      <c r="D503" s="12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>
      <c r="A504" s="11"/>
      <c r="B504" s="11"/>
      <c r="C504" s="5"/>
      <c r="D504" s="12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>
      <c r="A505" s="11"/>
      <c r="B505" s="11"/>
      <c r="C505" s="5"/>
      <c r="D505" s="12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>
      <c r="A506" s="11"/>
      <c r="B506" s="11"/>
      <c r="C506" s="5"/>
      <c r="D506" s="12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>
      <c r="A507" s="11"/>
      <c r="B507" s="11"/>
      <c r="C507" s="5"/>
      <c r="D507" s="12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>
      <c r="A508" s="11"/>
      <c r="B508" s="11"/>
      <c r="C508" s="5"/>
      <c r="D508" s="12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>
      <c r="A509" s="11"/>
      <c r="B509" s="11"/>
      <c r="C509" s="5"/>
      <c r="D509" s="12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>
      <c r="A510" s="11"/>
      <c r="B510" s="11"/>
      <c r="C510" s="5"/>
      <c r="D510" s="12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>
      <c r="A511" s="11"/>
      <c r="B511" s="11"/>
      <c r="C511" s="5"/>
      <c r="D511" s="12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>
      <c r="A512" s="11"/>
      <c r="B512" s="11"/>
      <c r="C512" s="5"/>
      <c r="D512" s="12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>
      <c r="A513" s="11"/>
      <c r="B513" s="11"/>
      <c r="C513" s="5"/>
      <c r="D513" s="12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>
      <c r="A514" s="11"/>
      <c r="B514" s="11"/>
      <c r="C514" s="5"/>
      <c r="D514" s="12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>
      <c r="A515" s="11"/>
      <c r="B515" s="11"/>
      <c r="C515" s="5"/>
      <c r="D515" s="12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>
      <c r="A516" s="11"/>
      <c r="B516" s="11"/>
      <c r="C516" s="5"/>
      <c r="D516" s="12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>
      <c r="A517" s="11"/>
      <c r="B517" s="11"/>
      <c r="C517" s="5"/>
      <c r="D517" s="12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>
      <c r="A518" s="11"/>
      <c r="B518" s="11"/>
      <c r="C518" s="5"/>
      <c r="D518" s="12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>
      <c r="A519" s="11"/>
      <c r="B519" s="11"/>
      <c r="C519" s="5"/>
      <c r="D519" s="12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>
      <c r="A520" s="11"/>
      <c r="B520" s="11"/>
      <c r="C520" s="5"/>
      <c r="D520" s="12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>
      <c r="A521" s="11"/>
      <c r="B521" s="11"/>
      <c r="C521" s="5"/>
      <c r="D521" s="12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>
      <c r="A522" s="11"/>
      <c r="B522" s="11"/>
      <c r="C522" s="5"/>
      <c r="D522" s="12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>
      <c r="A523" s="11"/>
      <c r="B523" s="11"/>
      <c r="C523" s="5"/>
      <c r="D523" s="12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>
      <c r="A524" s="11"/>
      <c r="B524" s="11"/>
      <c r="C524" s="5"/>
      <c r="D524" s="12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>
      <c r="A525" s="11"/>
      <c r="B525" s="11"/>
      <c r="C525" s="5"/>
      <c r="D525" s="12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>
      <c r="A526" s="11"/>
      <c r="B526" s="11"/>
      <c r="C526" s="5"/>
      <c r="D526" s="12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>
      <c r="A527" s="11"/>
      <c r="B527" s="11"/>
      <c r="C527" s="5"/>
      <c r="D527" s="12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>
      <c r="A528" s="11"/>
      <c r="B528" s="11"/>
      <c r="C528" s="5"/>
      <c r="D528" s="12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>
      <c r="A529" s="11"/>
      <c r="B529" s="11"/>
      <c r="C529" s="5"/>
      <c r="D529" s="12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>
      <c r="A530" s="11"/>
      <c r="B530" s="11"/>
      <c r="C530" s="5"/>
      <c r="D530" s="12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>
      <c r="A531" s="11"/>
      <c r="B531" s="11"/>
      <c r="C531" s="5"/>
      <c r="D531" s="12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>
      <c r="A532" s="11"/>
      <c r="B532" s="11"/>
      <c r="C532" s="5"/>
      <c r="D532" s="12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>
      <c r="A533" s="11"/>
      <c r="B533" s="11"/>
      <c r="C533" s="5"/>
      <c r="D533" s="12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>
      <c r="A534" s="11"/>
      <c r="B534" s="11"/>
      <c r="C534" s="5"/>
      <c r="D534" s="12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>
      <c r="A535" s="11"/>
      <c r="B535" s="11"/>
      <c r="C535" s="5"/>
      <c r="D535" s="12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>
      <c r="A536" s="11"/>
      <c r="B536" s="11"/>
      <c r="C536" s="5"/>
      <c r="D536" s="12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>
      <c r="A537" s="11"/>
      <c r="B537" s="11"/>
      <c r="C537" s="5"/>
      <c r="D537" s="12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>
      <c r="A538" s="11"/>
      <c r="B538" s="11"/>
      <c r="C538" s="5"/>
      <c r="D538" s="12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>
      <c r="A539" s="11"/>
      <c r="B539" s="11"/>
      <c r="C539" s="5"/>
      <c r="D539" s="12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>
      <c r="A540" s="11"/>
      <c r="B540" s="11"/>
      <c r="C540" s="5"/>
      <c r="D540" s="12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>
      <c r="A541" s="11"/>
      <c r="B541" s="11"/>
      <c r="C541" s="5"/>
      <c r="D541" s="12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>
      <c r="A542" s="11"/>
      <c r="B542" s="11"/>
      <c r="C542" s="5"/>
      <c r="D542" s="12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>
      <c r="A543" s="11"/>
      <c r="B543" s="11"/>
      <c r="C543" s="5"/>
      <c r="D543" s="12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</row>
  </sheetData>
  <conditionalFormatting sqref="I3:I16">
    <cfRule type="colorScale" priority="1">
      <colorScale>
        <cfvo type="min"/>
        <cfvo type="formula" val="16"/>
        <cfvo type="max"/>
        <color rgb="FFEA9999"/>
        <color rgb="FFFFE599"/>
        <color rgb="FFB6D7A8"/>
      </colorScale>
    </cfRule>
  </conditionalFormatting>
  <conditionalFormatting sqref="K2:K15">
    <cfRule type="colorScale" priority="2">
      <colorScale>
        <cfvo type="min"/>
        <cfvo type="formula" val="13"/>
        <cfvo type="max"/>
        <color rgb="FFEA9999"/>
        <color rgb="FFFFE599"/>
        <color rgb="FFB6D7A8"/>
      </colorScale>
    </cfRule>
  </conditionalFormatting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</cols>
  <sheetData>
    <row r="1"/>
    <row r="2"/>
    <row r="3"/>
    <row r="4"/>
    <row r="5"/>
    <row r="6"/>
    <row r="7"/>
    <row r="8"/>
    <row r="9">
      <c r="A9" s="5"/>
      <c r="B9" s="5"/>
    </row>
    <row r="10"/>
    <row r="11"/>
    <row r="12"/>
    <row r="13"/>
    <row r="14">
      <c r="D14" s="5"/>
      <c r="E14" s="5"/>
    </row>
    <row r="15">
      <c r="D15" s="5"/>
      <c r="E15" s="5"/>
    </row>
    <row r="16">
      <c r="D16" s="5"/>
      <c r="E16" s="5"/>
    </row>
    <row r="17">
      <c r="D17" s="5"/>
      <c r="E17" s="5"/>
    </row>
    <row r="18">
      <c r="D18" s="5"/>
      <c r="E18" s="5"/>
    </row>
    <row r="19"/>
    <row r="20"/>
    <row r="21">
      <c r="A21" s="5"/>
      <c r="B21" s="5"/>
    </row>
    <row r="22"/>
    <row r="23"/>
    <row r="24"/>
    <row r="25"/>
    <row r="26"/>
  </sheetData>
  <drawing r:id="rId4"/>
</worksheet>
</file>