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ickidecastro/Documents/Business Analytics/mini project 1/"/>
    </mc:Choice>
  </mc:AlternateContent>
  <xr:revisionPtr revIDLastSave="0" documentId="13_ncr:1_{81CE0FDB-C6A2-A347-BD62-BB46BBF4217A}" xr6:coauthVersionLast="36" xr6:coauthVersionMax="36" xr10:uidLastSave="{00000000-0000-0000-0000-000000000000}"/>
  <bookViews>
    <workbookView xWindow="4420" yWindow="460" windowWidth="26040" windowHeight="16440" xr2:uid="{39AF53D2-DFC8-4E4B-A209-B673BFE6139C}"/>
  </bookViews>
  <sheets>
    <sheet name="Miami Data" sheetId="1" r:id="rId1"/>
    <sheet name="Pivot Table Miami" sheetId="5" r:id="rId2"/>
    <sheet name="Baltimore Data" sheetId="2" r:id="rId3"/>
    <sheet name="Pivot Table Baltimore" sheetId="6" r:id="rId4"/>
    <sheet name="Miami-Baltimore Analysis" sheetId="7" r:id="rId5"/>
  </sheets>
  <calcPr calcId="181029"/>
  <pivotCaches>
    <pivotCache cacheId="15" r:id="rId6"/>
    <pivotCache cacheId="2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6" i="2"/>
  <c r="G5" i="2"/>
  <c r="G4" i="2"/>
  <c r="G8" i="1"/>
  <c r="G7" i="1"/>
  <c r="G5" i="1"/>
  <c r="G6" i="1"/>
  <c r="D15" i="7"/>
  <c r="D14" i="7"/>
  <c r="C15" i="7"/>
  <c r="C14" i="7"/>
  <c r="E15" i="7"/>
  <c r="E14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D6" i="7"/>
  <c r="D7" i="7"/>
  <c r="D8" i="7"/>
  <c r="D9" i="7"/>
  <c r="D5" i="7"/>
  <c r="C6" i="7"/>
  <c r="C7" i="7"/>
  <c r="C8" i="7"/>
  <c r="C9" i="7"/>
  <c r="C5" i="7"/>
  <c r="B6" i="7"/>
  <c r="B7" i="7"/>
  <c r="B8" i="7"/>
  <c r="B9" i="7"/>
  <c r="B5" i="7"/>
  <c r="G2" i="1"/>
  <c r="F11" i="2"/>
  <c r="F12" i="1"/>
  <c r="F10" i="2"/>
  <c r="F11" i="1"/>
  <c r="F2" i="1"/>
  <c r="F3" i="1"/>
  <c r="F5" i="1"/>
  <c r="F6" i="1"/>
  <c r="F7" i="1"/>
  <c r="F8" i="1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<sst xmlns="http://schemas.openxmlformats.org/spreadsheetml/2006/main" count="1005" uniqueCount="277">
  <si>
    <t>tract</t>
  </si>
  <si>
    <t>Name</t>
  </si>
  <si>
    <t>Teenage_Birth_Rate_women_only_rP_gF_p25</t>
  </si>
  <si>
    <t>Model City, Miami, FL</t>
  </si>
  <si>
    <t>Coconut Grove, Miami, FL</t>
  </si>
  <si>
    <t>Overtown, Miami, FL</t>
  </si>
  <si>
    <t>Miami, FL</t>
  </si>
  <si>
    <t>Brownsville, Miami, FL</t>
  </si>
  <si>
    <t>South Miami, FL</t>
  </si>
  <si>
    <t>Miami Gardens, FL</t>
  </si>
  <si>
    <t>Opa-locka, FL</t>
  </si>
  <si>
    <t>Little Haiti, Miami, FL</t>
  </si>
  <si>
    <t>Wynwood, Miami, FL</t>
  </si>
  <si>
    <t>Allapattah, Miami, FL</t>
  </si>
  <si>
    <t>Little River, Miami, FL</t>
  </si>
  <si>
    <t>North Miami, FL</t>
  </si>
  <si>
    <t>East Little Havana, Miami, FL</t>
  </si>
  <si>
    <t>Little Havana, Miami, FL</t>
  </si>
  <si>
    <t>Downtown Miami, Miami, FL</t>
  </si>
  <si>
    <t>Edgewater, Miami, FL</t>
  </si>
  <si>
    <t>North Miami Beach, FL</t>
  </si>
  <si>
    <t>West Avenue, Miami Beach, FL</t>
  </si>
  <si>
    <t>Miami Shores, FL</t>
  </si>
  <si>
    <t>Upper East Side, Miami, FL</t>
  </si>
  <si>
    <t>Hialeah, FL</t>
  </si>
  <si>
    <t>Flagami, Miami, FL</t>
  </si>
  <si>
    <t>Flamingo / Lummus, Miami Beach, FL</t>
  </si>
  <si>
    <t>Coral Way, Miami, FL</t>
  </si>
  <si>
    <t>Mid-Beach, Miami, FL</t>
  </si>
  <si>
    <t>La Gorce, Miami Beach, FL</t>
  </si>
  <si>
    <t>Normandy Shores, Miami Beach, FL</t>
  </si>
  <si>
    <t>Brickell, Miami, FL</t>
  </si>
  <si>
    <t>North Beach, Miami Beach, FL</t>
  </si>
  <si>
    <t>Biscayne Point, Miami Beach, FL</t>
  </si>
  <si>
    <t>South Beach, Miami Beach, FL</t>
  </si>
  <si>
    <t>Miami Lakes, FL</t>
  </si>
  <si>
    <t>Keystone Islands, North Miami, FL</t>
  </si>
  <si>
    <t>Normandy Isles, Miami Beach, FL</t>
  </si>
  <si>
    <t>South Pointe, Miami, FL</t>
  </si>
  <si>
    <t>Miami Springs, FL</t>
  </si>
  <si>
    <t>Flagami, Coral Gables, FL</t>
  </si>
  <si>
    <t>Doral, FL</t>
  </si>
  <si>
    <t>North Bay Village, FL</t>
  </si>
  <si>
    <t>West Miami, FL</t>
  </si>
  <si>
    <t>Bay Harbor Islands, FL</t>
  </si>
  <si>
    <t>Eastern Shores, North Miami Beach, FL</t>
  </si>
  <si>
    <t>Douglas, Coral Gables, FL</t>
  </si>
  <si>
    <t>Olympia Heights, FL</t>
  </si>
  <si>
    <t>Northeast Coconut Grove, Miami, FL</t>
  </si>
  <si>
    <t>Coral Gables Section, Coral Gables, FL</t>
  </si>
  <si>
    <t>Riviera, Coral Gables, FL</t>
  </si>
  <si>
    <t>Nautilus, Miami Beach, FL</t>
  </si>
  <si>
    <t>Sunny Isles Beach, FL</t>
  </si>
  <si>
    <t>Old Cutler, Coral Gables, FL</t>
  </si>
  <si>
    <t>Pinecrest, FL</t>
  </si>
  <si>
    <t>Kendall, FL</t>
  </si>
  <si>
    <t>Crafts, Coral Gables, FL</t>
  </si>
  <si>
    <t>Granada, Coral Gables, FL</t>
  </si>
  <si>
    <t>Bayshore, Miami Beach, FL</t>
  </si>
  <si>
    <t>Surfside, FL</t>
  </si>
  <si>
    <t>Bal Harbour, FL</t>
  </si>
  <si>
    <t>Venetian Islands, Miami Beach, FL</t>
  </si>
  <si>
    <t>Mid-Beach, Miami Beach, FL</t>
  </si>
  <si>
    <t>Key Biscayne, FL</t>
  </si>
  <si>
    <t>Star, Palm and Hibiscus Islands, Miami Beach, FL</t>
  </si>
  <si>
    <t>Coral Gables, FL</t>
  </si>
  <si>
    <t>Downtown Miami, Key Biscayne, FL</t>
  </si>
  <si>
    <t>Medley, FL</t>
  </si>
  <si>
    <t>Cherry Hill, Baltimore, MD</t>
  </si>
  <si>
    <t>Pleasant View Gardens, Baltimore, MD</t>
  </si>
  <si>
    <t>Baltimore, MD</t>
  </si>
  <si>
    <t>Mid-Charles, Baltimore, MD</t>
  </si>
  <si>
    <t>Lexington, Baltimore, MD</t>
  </si>
  <si>
    <t>Barclay, Baltimore, MD</t>
  </si>
  <si>
    <t>Broadway East, Baltimore, MD</t>
  </si>
  <si>
    <t>Langston Hughes, Baltimore, MD</t>
  </si>
  <si>
    <t>Oliver, Baltimore, MD</t>
  </si>
  <si>
    <t>Berea, Baltimore, MD</t>
  </si>
  <si>
    <t>McCulloh Homes, Baltimore, MD</t>
  </si>
  <si>
    <t>Coldstream - Homestead - Montebello, Baltimore, MD</t>
  </si>
  <si>
    <t>Shipley Hill, Baltimore, MD</t>
  </si>
  <si>
    <t>Upton, Baltimore, MD</t>
  </si>
  <si>
    <t>Butchers Hill, Baltimore, MD</t>
  </si>
  <si>
    <t>Cedonia, Baltimore, MD</t>
  </si>
  <si>
    <t>Madison - Eastend, Baltimore, MD</t>
  </si>
  <si>
    <t>Downtown, Baltimore, MD</t>
  </si>
  <si>
    <t>Better Waverly, Baltimore, MD</t>
  </si>
  <si>
    <t>Belair - Edison, Baltimore, MD</t>
  </si>
  <si>
    <t>Gay Street, Baltimore, MD</t>
  </si>
  <si>
    <t>Perkins Homes, Baltimore, MD</t>
  </si>
  <si>
    <t>East Baltimore Midway, Baltimore, MD</t>
  </si>
  <si>
    <t>Sandtown-Winchester, Baltimore, MD</t>
  </si>
  <si>
    <t>Darley Park, Baltimore, MD</t>
  </si>
  <si>
    <t>Mosher, Baltimore, MD</t>
  </si>
  <si>
    <t>Penn North, Baltimore, MD</t>
  </si>
  <si>
    <t>Little Italy, Baltimore, MD</t>
  </si>
  <si>
    <t>Bentalou-Smallwood, Baltimore, MD</t>
  </si>
  <si>
    <t>Burleith-Leighton, Baltimore, MD</t>
  </si>
  <si>
    <t>Johnson Square, Baltimore, MD</t>
  </si>
  <si>
    <t>Milton - Montford, Baltimore, MD</t>
  </si>
  <si>
    <t>Greenmount West, Baltimore, MD</t>
  </si>
  <si>
    <t>Midtown Edmondson, Baltimore, MD</t>
  </si>
  <si>
    <t>Central Park Heights, Baltimore, MD</t>
  </si>
  <si>
    <t>Frankford, Baltimore, MD</t>
  </si>
  <si>
    <t>Westport, Baltimore, MD</t>
  </si>
  <si>
    <t>Harlem Park, Baltimore, MD</t>
  </si>
  <si>
    <t>Old Goucher, Baltimore, MD</t>
  </si>
  <si>
    <t>Harwood, Baltimore, MD</t>
  </si>
  <si>
    <t>Patterson Park, Baltimore, MD</t>
  </si>
  <si>
    <t>Gwynn Oak, Baltimore, MD</t>
  </si>
  <si>
    <t>Arlington, Baltimore, MD</t>
  </si>
  <si>
    <t>Franklin Square, Baltimore, MD</t>
  </si>
  <si>
    <t>Bolton Hill, Baltimore, MD</t>
  </si>
  <si>
    <t>Beechfield, Baltimore, MD</t>
  </si>
  <si>
    <t>NW Community Action, Baltimore, MD</t>
  </si>
  <si>
    <t>Edgecomb, Baltimore, MD</t>
  </si>
  <si>
    <t>Druid Heights, Baltimore, MD</t>
  </si>
  <si>
    <t>Irvington, Baltimore, MD</t>
  </si>
  <si>
    <t>Brooklyn, Baltimore, MD</t>
  </si>
  <si>
    <t>Winston - Govans, Baltimore, MD</t>
  </si>
  <si>
    <t>Reservoir Hill, Baltimore, MD</t>
  </si>
  <si>
    <t>Dundalk, MD</t>
  </si>
  <si>
    <t>Mondawmin, Baltimore, MD</t>
  </si>
  <si>
    <t>Towson, MD</t>
  </si>
  <si>
    <t>Garwyn Oaks, Baltimore, MD</t>
  </si>
  <si>
    <t>Pigtown, Baltimore, MD</t>
  </si>
  <si>
    <t>Windsor Hills, Baltimore, MD</t>
  </si>
  <si>
    <t>Coppin Heights, Baltimore, MD</t>
  </si>
  <si>
    <t>O'Donnell Heights, Baltimore, MD</t>
  </si>
  <si>
    <t>New Northwood, Baltimore, MD</t>
  </si>
  <si>
    <t>Poppleton, Baltimore, MD</t>
  </si>
  <si>
    <t>Baltimore Highlands, Baltimore, MD</t>
  </si>
  <si>
    <t>Woodbrook, Baltimore, MD</t>
  </si>
  <si>
    <t>Harford - Echodale - Perring Parkway, Baltimore, MD</t>
  </si>
  <si>
    <t>Walbrook, Baltimore, MD</t>
  </si>
  <si>
    <t>Ednor Gardens - Lakeside, Baltimore, MD</t>
  </si>
  <si>
    <t>Dorchester, Baltimore, MD</t>
  </si>
  <si>
    <t>Cedmont, Baltimore, MD</t>
  </si>
  <si>
    <t>Edmondson, Baltimore, MD</t>
  </si>
  <si>
    <t>Hanlon Longwood, Baltimore, MD</t>
  </si>
  <si>
    <t>Park Circle, Baltimore, MD</t>
  </si>
  <si>
    <t>Yale Heights, Baltimore, MD</t>
  </si>
  <si>
    <t>Allendale, Baltimore, MD</t>
  </si>
  <si>
    <t>Bridgeview-Greenlawn, Baltimore, MD</t>
  </si>
  <si>
    <t>Saint Joseph's, Baltimore, MD</t>
  </si>
  <si>
    <t>Hillen, Baltimore, MD</t>
  </si>
  <si>
    <t>Parkside, Baltimore, MD</t>
  </si>
  <si>
    <t>Mount Clare, Baltimore, MD</t>
  </si>
  <si>
    <t>Mill Hill, Baltimore, MD</t>
  </si>
  <si>
    <t>Claremont - Freedom, Baltimore, MD</t>
  </si>
  <si>
    <t>Gwynn Oak, Lochearn, MD</t>
  </si>
  <si>
    <t>Westgate, Baltimore, MD</t>
  </si>
  <si>
    <t>Perring Loch, Baltimore, MD</t>
  </si>
  <si>
    <t>Arcadia, Baltimore, MD</t>
  </si>
  <si>
    <t>Reisterstown Station, Baltimore, MD</t>
  </si>
  <si>
    <t>Ramblewood, Baltimore, MD</t>
  </si>
  <si>
    <t>Waltherson, Baltimore, MD</t>
  </si>
  <si>
    <t>Hollins Market, Baltimore, MD</t>
  </si>
  <si>
    <t>Parkville, MD</t>
  </si>
  <si>
    <t>Canton, Baltimore, MD</t>
  </si>
  <si>
    <t>Rosemont, Baltimore, MD</t>
  </si>
  <si>
    <t>Pikesville, MD</t>
  </si>
  <si>
    <t>Mid-Govans, Baltimore, MD</t>
  </si>
  <si>
    <t>Lake Walker, Baltimore, MD</t>
  </si>
  <si>
    <t>Glen, Baltimore, MD</t>
  </si>
  <si>
    <t>Catonsville, MD</t>
  </si>
  <si>
    <t>Middle River, MD</t>
  </si>
  <si>
    <t>Essex, MD</t>
  </si>
  <si>
    <t>Pratt Monroe, Baltimore, MD</t>
  </si>
  <si>
    <t>Riverside Park, Baltimore, MD</t>
  </si>
  <si>
    <t>Remington, Baltimore, MD</t>
  </si>
  <si>
    <t>Randallstown, MD</t>
  </si>
  <si>
    <t>East Arlington, Baltimore, MD</t>
  </si>
  <si>
    <t>Windsor Mill, Milford Mill, MD</t>
  </si>
  <si>
    <t>Loch Raven, Baltimore, MD</t>
  </si>
  <si>
    <t>Lochearn, Pikesville, MD</t>
  </si>
  <si>
    <t>Windsor Mill, Baltimore, MD</t>
  </si>
  <si>
    <t>South Baltimore, Baltimore, MD</t>
  </si>
  <si>
    <t>Hampden, Baltimore, MD</t>
  </si>
  <si>
    <t>Woodberry, Baltimore, MD</t>
  </si>
  <si>
    <t>Rognel Heights, Baltimore, MD</t>
  </si>
  <si>
    <t>Woodlawn, MD</t>
  </si>
  <si>
    <t>Medford - Broening, Baltimore, MD</t>
  </si>
  <si>
    <t>Curtis Bay, Baltimore, MD</t>
  </si>
  <si>
    <t>West Forest Park, Baltimore, MD</t>
  </si>
  <si>
    <t>Glen Burnie, MD</t>
  </si>
  <si>
    <t>Rosedale, MD</t>
  </si>
  <si>
    <t>Lakeland, Baltimore, MD</t>
  </si>
  <si>
    <t>Lansdowne - Baltimore Highlands, Lansdowne, MD</t>
  </si>
  <si>
    <t>Elkridge, MD</t>
  </si>
  <si>
    <t>Riverside, Baltimore, MD</t>
  </si>
  <si>
    <t>Glenham-Belford, Baltimore, MD</t>
  </si>
  <si>
    <t>Morrell Park, Baltimore, MD</t>
  </si>
  <si>
    <t>Cold Springs, Baltimore, MD</t>
  </si>
  <si>
    <t>Brooklyn Park, MD</t>
  </si>
  <si>
    <t>Linthicum Heights, MD</t>
  </si>
  <si>
    <t>Upper Fells Point, Baltimore, MD</t>
  </si>
  <si>
    <t>Chestnut Hill Cove, Riviera Beach, MD</t>
  </si>
  <si>
    <t>Gwynn Oak, Woodlawn, MD</t>
  </si>
  <si>
    <t>Idlewood, Baltimore, MD</t>
  </si>
  <si>
    <t>White Marsh, MD</t>
  </si>
  <si>
    <t>Lansdowne - Baltimore Highlands, Halethorpe, MD</t>
  </si>
  <si>
    <t>Gwynn Oak, Pikesville, MD</t>
  </si>
  <si>
    <t>Armistead Gardens, Baltimore, MD</t>
  </si>
  <si>
    <t>Radnor - Winston, Baltimore, MD</t>
  </si>
  <si>
    <t>Fallstaff, Baltimore, MD</t>
  </si>
  <si>
    <t>Lauraville, Baltimore, MD</t>
  </si>
  <si>
    <t>Edgemere, MD</t>
  </si>
  <si>
    <t>Halethorpe, MD</t>
  </si>
  <si>
    <t>Medfield, Baltimore, MD</t>
  </si>
  <si>
    <t>Locust Point, Baltimore, MD</t>
  </si>
  <si>
    <t>Joseph Lee, Baltimore, MD</t>
  </si>
  <si>
    <t>Sparrows Point, MD</t>
  </si>
  <si>
    <t>Hanover, MD</t>
  </si>
  <si>
    <t>Nottingham, MD</t>
  </si>
  <si>
    <t>Pasadena, MD</t>
  </si>
  <si>
    <t>Fifteenth Street, Baltimore, MD</t>
  </si>
  <si>
    <t>Violetville, Baltimore, MD</t>
  </si>
  <si>
    <t>North Harford Road, Baltimore, MD</t>
  </si>
  <si>
    <t>Owings Mills, MD</t>
  </si>
  <si>
    <t>Woodring, Baltimore, MD</t>
  </si>
  <si>
    <t>Fells Point, Baltimore, MD</t>
  </si>
  <si>
    <t>Homeland, Baltimore, MD</t>
  </si>
  <si>
    <t>Relay, Halethorpe, MD</t>
  </si>
  <si>
    <t>Cross Country, Baltimore, MD</t>
  </si>
  <si>
    <t>Evergreen, Baltimore, MD</t>
  </si>
  <si>
    <t>Cheswolde, Baltimore, MD</t>
  </si>
  <si>
    <t>Tuscany - Canterbury, Baltimore, MD</t>
  </si>
  <si>
    <t>West Elkridge, Elkridge, MD</t>
  </si>
  <si>
    <t>Roland Park, Baltimore, MD</t>
  </si>
  <si>
    <t>Ellicott City, MD</t>
  </si>
  <si>
    <t>Mount Washington, Baltimore, MD</t>
  </si>
  <si>
    <t>Perry Hall, MD</t>
  </si>
  <si>
    <t>Penn - Fallsway, Baltimore, MD</t>
  </si>
  <si>
    <t>Cross Keys, Baltimore, MD</t>
  </si>
  <si>
    <t>Hialeah Gardens, FL</t>
  </si>
  <si>
    <t>Eastern Shores, Miami, FL</t>
  </si>
  <si>
    <t>Min</t>
  </si>
  <si>
    <t>Max</t>
  </si>
  <si>
    <t>1st Quartile</t>
  </si>
  <si>
    <t>2nd Quartile</t>
  </si>
  <si>
    <t>3rd Quartile</t>
  </si>
  <si>
    <t>4th Quartile</t>
  </si>
  <si>
    <t>Row Labels</t>
  </si>
  <si>
    <t>Grand Total</t>
  </si>
  <si>
    <t>Average of Teenage_Birth_Rate_women_only_rP_gF_p25</t>
  </si>
  <si>
    <t>Mean</t>
  </si>
  <si>
    <t>St Dev</t>
  </si>
  <si>
    <t>Zip Code</t>
  </si>
  <si>
    <t>Neighborhood</t>
  </si>
  <si>
    <t>1. Pleasant View Gardens, Baltimore</t>
  </si>
  <si>
    <t>2. Mid-Charles, Baltimore</t>
  </si>
  <si>
    <t>3. Barclay, Baltimore</t>
  </si>
  <si>
    <t>4. Langston Hughes, Baltimore</t>
  </si>
  <si>
    <t>5. Oliver, Baltimore</t>
  </si>
  <si>
    <t>2. Brownsville, Miami</t>
  </si>
  <si>
    <t>1. Model City, Miami</t>
  </si>
  <si>
    <t>3. Overtown, Miami</t>
  </si>
  <si>
    <t>4. Opa-locka, FL</t>
  </si>
  <si>
    <t>5. Wynwood, Miami</t>
  </si>
  <si>
    <t>33125, 33127, 33142, 33147, 33150</t>
  </si>
  <si>
    <t>33136, 33127, 33128, 33101</t>
  </si>
  <si>
    <t>33013, 33054</t>
  </si>
  <si>
    <t>21202, 21231</t>
  </si>
  <si>
    <t>21210, 21212</t>
  </si>
  <si>
    <t>`</t>
  </si>
  <si>
    <t xml:space="preserve">Baltimore </t>
  </si>
  <si>
    <t xml:space="preserve">Teenage Birth Rate </t>
  </si>
  <si>
    <t xml:space="preserve">Zip Code </t>
  </si>
  <si>
    <t>Miami</t>
  </si>
  <si>
    <t>Rank</t>
  </si>
  <si>
    <t>Teenage Birth Rate</t>
  </si>
  <si>
    <t>Average BR in 1st Quartile</t>
  </si>
  <si>
    <t xml:space="preserve">Average BR in 2nd Quartile </t>
  </si>
  <si>
    <t>Average BR in 3rd Quartile</t>
  </si>
  <si>
    <t>Average BR in 4th Quartile</t>
  </si>
  <si>
    <t>Note: Logical Functions used to calulate average teen birth rates in within each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</si>
</sst>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6" formatCode="0.00000000"/>
    <numFmt numFmtId="187" formatCode="0.00000"/>
    <numFmt numFmtId="188" formatCode="0.0000"/>
    <numFmt numFmtId="189" formatCode="0.000"/>
    <numFmt numFmtId="190" formatCode="0.0000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0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0" xfId="0" applyBorder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/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9" xfId="0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88" fontId="0" fillId="0" borderId="1" xfId="0" applyNumberFormat="1" applyBorder="1"/>
    <xf numFmtId="188" fontId="0" fillId="0" borderId="8" xfId="0" applyNumberFormat="1" applyBorder="1"/>
    <xf numFmtId="189" fontId="0" fillId="0" borderId="1" xfId="0" applyNumberFormat="1" applyBorder="1"/>
    <xf numFmtId="188" fontId="0" fillId="0" borderId="0" xfId="1" applyNumberFormat="1" applyFont="1"/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87" fontId="0" fillId="0" borderId="0" xfId="0" applyNumberFormat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186" fontId="0" fillId="0" borderId="0" xfId="1" applyNumberFormat="1" applyFont="1"/>
    <xf numFmtId="190" fontId="0" fillId="0" borderId="0" xfId="1" applyNumberFormat="1" applyFont="1"/>
  </cellXfs>
  <cellStyles count="2">
    <cellStyle name="Normal" xfId="0" builtinId="0"/>
    <cellStyle name="Percent" xfId="1" builtinId="5"/>
  </cellStyles>
  <dxfs count="2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Average </a:t>
            </a:r>
            <a:r>
              <a:rPr lang="en-US"/>
              <a:t>Teenage Birth Rate of Females from Low-Income Families</a:t>
            </a:r>
            <a:r>
              <a:rPr lang="en-US" baseline="0"/>
              <a:t> in Baltimore, MD and Miami, FL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9897151696283E-2"/>
          <c:y val="9.571582437983274E-2"/>
          <c:w val="0.89085037896134422"/>
          <c:h val="0.750023702063953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'Miami-Baltimore Analysis'!$C$19</c:f>
              <c:strCache>
                <c:ptCount val="1"/>
                <c:pt idx="0">
                  <c:v>Teenage Birth Rate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56-FE4B-9CC4-B5B5476E1A5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856-FE4B-9CC4-B5B5476E1A5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56-FE4B-9CC4-B5B5476E1A5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856-FE4B-9CC4-B5B5476E1A5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56-FE4B-9CC4-B5B5476E1A5F}"/>
              </c:ext>
            </c:extLst>
          </c:dPt>
          <c:cat>
            <c:strRef>
              <c:f>'Miami-Baltimore Analysis'!$B$20:$B$29</c:f>
              <c:strCache>
                <c:ptCount val="10"/>
                <c:pt idx="0">
                  <c:v>Pleasant View Gardens, Baltimore, MD</c:v>
                </c:pt>
                <c:pt idx="1">
                  <c:v>Mid-Charles, Baltimore, MD</c:v>
                </c:pt>
                <c:pt idx="2">
                  <c:v>Barclay, Baltimore, MD</c:v>
                </c:pt>
                <c:pt idx="3">
                  <c:v>Langston Hughes, Baltimore, MD</c:v>
                </c:pt>
                <c:pt idx="4">
                  <c:v>Oliver, Baltimore, MD</c:v>
                </c:pt>
                <c:pt idx="5">
                  <c:v>Model City, Miami, FL</c:v>
                </c:pt>
                <c:pt idx="6">
                  <c:v>Brownsville, Miami, FL</c:v>
                </c:pt>
                <c:pt idx="7">
                  <c:v>Overtown, Miami, FL</c:v>
                </c:pt>
                <c:pt idx="8">
                  <c:v>Opa-locka, FL</c:v>
                </c:pt>
                <c:pt idx="9">
                  <c:v>Wynwood, Miami, FL</c:v>
                </c:pt>
              </c:strCache>
            </c:strRef>
          </c:cat>
          <c:val>
            <c:numRef>
              <c:f>'Miami-Baltimore Analysis'!$C$20:$C$29</c:f>
              <c:numCache>
                <c:formatCode>0.000</c:formatCode>
                <c:ptCount val="10"/>
                <c:pt idx="0">
                  <c:v>0.63800000000000001</c:v>
                </c:pt>
                <c:pt idx="1">
                  <c:v>0.62470000000000003</c:v>
                </c:pt>
                <c:pt idx="2">
                  <c:v>0.61670000000000003</c:v>
                </c:pt>
                <c:pt idx="3">
                  <c:v>0.6038</c:v>
                </c:pt>
                <c:pt idx="4">
                  <c:v>0.59950000000000003</c:v>
                </c:pt>
                <c:pt idx="5">
                  <c:v>0.50997999999999999</c:v>
                </c:pt>
                <c:pt idx="6">
                  <c:v>0.47277500000000006</c:v>
                </c:pt>
                <c:pt idx="7">
                  <c:v>0.45910000000000001</c:v>
                </c:pt>
                <c:pt idx="8">
                  <c:v>0.41653333333333337</c:v>
                </c:pt>
                <c:pt idx="9">
                  <c:v>0.39910000000000001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6-FE4B-9CC4-B5B5476E1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7"/>
        <c:overlap val="-27"/>
        <c:axId val="1888936495"/>
        <c:axId val="1893483791"/>
      </c:barChart>
      <c:catAx>
        <c:axId val="188893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</a:t>
                </a:r>
              </a:p>
            </c:rich>
          </c:tx>
          <c:layout>
            <c:manualLayout>
              <c:xMode val="edge"/>
              <c:yMode val="edge"/>
              <c:x val="0.45727839317257185"/>
              <c:y val="0.92704215621986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83791"/>
        <c:crosses val="autoZero"/>
        <c:auto val="1"/>
        <c:lblAlgn val="ctr"/>
        <c:lblOffset val="100"/>
        <c:noMultiLvlLbl val="0"/>
      </c:catAx>
      <c:valAx>
        <c:axId val="18934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Teenage</a:t>
                </a:r>
                <a:r>
                  <a:rPr lang="en-US" baseline="0"/>
                  <a:t> Birth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61461581151753E-2"/>
              <c:y val="0.38071573295843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3649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Min, Mean, and Max Teenage Birth</a:t>
            </a:r>
            <a:r>
              <a:rPr lang="en-US" baseline="0"/>
              <a:t> Rates of Females from Low-Income Families in Baltimore, MD and Miami, FL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93269855822396"/>
          <c:y val="0.15706005630033548"/>
          <c:w val="0.77031005769249028"/>
          <c:h val="0.71423375951638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'Miami-Baltimore Analysis'!$B$14</c:f>
              <c:strCache>
                <c:ptCount val="1"/>
                <c:pt idx="0">
                  <c:v>Miami, FL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'Miami-Baltimore Analysis'!$C$12:$E$13</c:f>
              <c:strCache>
                <c:ptCount val="3"/>
                <c:pt idx="0">
                  <c:v>Min</c:v>
                </c:pt>
                <c:pt idx="1">
                  <c:v>Mean</c:v>
                </c:pt>
                <c:pt idx="2">
                  <c:v>Max</c:v>
                </c:pt>
              </c:strCache>
            </c:strRef>
          </c:cat>
          <c:val>
            <c:numRef>
              <c:f>'Miami-Baltimore Analysis'!$C$14:$E$14</c:f>
              <c:numCache>
                <c:formatCode>0.00</c:formatCode>
                <c:ptCount val="3"/>
                <c:pt idx="0">
                  <c:v>0</c:v>
                </c:pt>
                <c:pt idx="1">
                  <c:v>0.21061655844155849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D-9744-95C1-8ABA3B186654}"/>
            </c:ext>
          </c:extLst>
        </c:ser>
        <c:ser>
          <c:idx val="1"/>
          <c:order val="1"/>
          <c:tx>
            <c:strRef>
              <c:f>'Miami-Baltimore Analysis'!$B$15</c:f>
              <c:strCache>
                <c:ptCount val="1"/>
                <c:pt idx="0">
                  <c:v>Baltimore, 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'Miami-Baltimore Analysis'!$C$12:$E$13</c:f>
              <c:strCache>
                <c:ptCount val="3"/>
                <c:pt idx="0">
                  <c:v>Min</c:v>
                </c:pt>
                <c:pt idx="1">
                  <c:v>Mean</c:v>
                </c:pt>
                <c:pt idx="2">
                  <c:v>Max</c:v>
                </c:pt>
              </c:strCache>
            </c:strRef>
          </c:cat>
          <c:val>
            <c:numRef>
              <c:f>'Miami-Baltimore Analysis'!$C$15:$E$15</c:f>
              <c:numCache>
                <c:formatCode>0.00</c:formatCode>
                <c:ptCount val="3"/>
                <c:pt idx="0">
                  <c:v>0</c:v>
                </c:pt>
                <c:pt idx="1">
                  <c:v>0.36952423398328649</c:v>
                </c:pt>
                <c:pt idx="2">
                  <c:v>0.64139999999999997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D-9744-95C1-8ABA3B18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293839"/>
        <c:axId val="1895342351"/>
      </c:barChart>
      <c:catAx>
        <c:axId val="18892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42351"/>
        <c:crosses val="autoZero"/>
        <c:auto val="1"/>
        <c:lblAlgn val="ctr"/>
        <c:lblOffset val="100"/>
        <c:noMultiLvlLbl val="0"/>
      </c:catAx>
      <c:valAx>
        <c:axId val="189534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Teenage Birth Rate</a:t>
                </a:r>
              </a:p>
            </c:rich>
          </c:tx>
          <c:layout>
            <c:manualLayout>
              <c:xMode val="edge"/>
              <c:yMode val="edge"/>
              <c:x val="3.4079512879631159E-2"/>
              <c:y val="0.41190846187887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733049</xdr:colOff>
      <xdr:row>31</xdr:row>
      <xdr:rowOff>42333</xdr:rowOff>
    </xdr:from>
    <xdr:to>
      <xdr:col>6</xdr:col>
      <xdr:colOff>127000</xdr:colOff>
      <xdr:row>65</xdr:row>
      <xdr:rowOff>102419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2FDE08-CD27-BA45-B9B0-A27FBA886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458839</xdr:colOff>
      <xdr:row>34</xdr:row>
      <xdr:rowOff>81935</xdr:rowOff>
    </xdr:from>
    <xdr:to>
      <xdr:col>12</xdr:col>
      <xdr:colOff>737420</xdr:colOff>
      <xdr:row>58</xdr:row>
      <xdr:rowOff>20484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9BCA06-28CE-CC43-80CF-6A86BE3F7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ia De Castro" refreshedDate="44089.903768634256" createdVersion="6" refreshedVersion="6" minRefreshableVersion="3" recordCount="321" xr:uid="{C944D458-6005-804D-A16A-3CEC2F00146A}">
  <cacheSource type="worksheet">
    <worksheetSource ref="A1:C322" sheet="Miami Data"/>
  </cacheSource>
  <cacheFields count="3">
    <cacheField name="tract" numFmtId="0">
      <sharedItems containsSemiMixedTypes="0" containsString="0" containsNumber="1" containsInteger="1" minValue="12086000107" maxValue="12086981000" count="321">
        <n v="12086001501"/>
        <n v="12086007200"/>
        <n v="12086003400"/>
        <n v="12086001004"/>
        <n v="12086001903"/>
        <n v="12086001502"/>
        <n v="12086003100"/>
        <n v="12086001904"/>
        <n v="12086001803"/>
        <n v="12086007603"/>
        <n v="12086001901"/>
        <n v="12086001701"/>
        <n v="12086001002"/>
        <n v="12086001802"/>
        <n v="12086002300"/>
        <n v="12086001801"/>
        <n v="12086009400"/>
        <n v="12086001005"/>
        <n v="12086001003"/>
        <n v="12086007101"/>
        <n v="12086001702"/>
        <n v="12086000501"/>
        <n v="12086000403"/>
        <n v="12086000402"/>
        <n v="12086002202"/>
        <n v="12086000503"/>
        <n v="12086000412"/>
        <n v="12086000903"/>
        <n v="12086002800"/>
        <n v="12086000504"/>
        <n v="12086009504"/>
        <n v="12086002600"/>
        <n v="12086010006"/>
        <n v="12086003001"/>
        <n v="12086002003"/>
        <n v="12086000414"/>
        <n v="12086003601"/>
        <n v="12086000408"/>
        <n v="12086000902"/>
        <n v="12086002900"/>
        <n v="12086009503"/>
        <n v="12086001006"/>
        <n v="12086002001"/>
        <n v="12086000404"/>
        <n v="12086002502"/>
        <n v="12086009501"/>
        <n v="12086002404"/>
        <n v="12086002201"/>
        <n v="12086007801"/>
        <n v="12086000124"/>
        <n v="12086002403"/>
        <n v="12086005302"/>
        <n v="12086001401"/>
        <n v="12086002501"/>
        <n v="12086005201"/>
        <n v="12086000411"/>
        <n v="12086000217"/>
        <n v="12086003702"/>
        <n v="12086000901"/>
        <n v="12086002402"/>
        <n v="12086000212"/>
        <n v="12086000409"/>
        <n v="12086002004"/>
        <n v="12086002703"/>
        <n v="12086003003"/>
        <n v="12086000413"/>
        <n v="12086000206"/>
        <n v="12086010005"/>
        <n v="12086005303"/>
        <n v="12086000220"/>
        <n v="12086000301"/>
        <n v="12086003004"/>
        <n v="12086005202"/>
        <n v="12086004203"/>
        <n v="12086000215"/>
        <n v="12086001104"/>
        <n v="12086000405"/>
        <n v="12086000218"/>
        <n v="12086000219"/>
        <n v="12086000209"/>
        <n v="12086001301"/>
        <n v="12086005410"/>
        <n v="12086005304"/>
        <n v="12086000308"/>
        <n v="12086001402"/>
        <n v="12086000305"/>
        <n v="12086005406"/>
        <n v="12086000211"/>
        <n v="12086001703"/>
        <n v="12086002702"/>
        <n v="12086000204"/>
        <n v="12086001103"/>
        <n v="12086000608"/>
        <n v="12086001101"/>
        <n v="12086013700"/>
        <n v="12086013500"/>
        <n v="12086000306"/>
        <n v="12086005103"/>
        <n v="12086007606"/>
        <n v="12086001302"/>
        <n v="12086000307"/>
        <n v="12086001203"/>
        <n v="12086004901"/>
        <n v="12086000410"/>
        <n v="12086000202"/>
        <n v="12086012000"/>
        <n v="12086004403"/>
        <n v="12086005104"/>
        <n v="12086005102"/>
        <n v="12086005409"/>
        <n v="12086000302"/>
        <n v="12086000808"/>
        <n v="12086005501"/>
        <n v="12086006403"/>
        <n v="12086001606"/>
        <n v="12086006402"/>
        <n v="12086009307"/>
        <n v="12086000216"/>
        <n v="12086000806"/>
        <n v="12086002706"/>
        <n v="12086000118"/>
        <n v="12086000710"/>
        <n v="12086490100"/>
        <n v="12086003602"/>
        <n v="12086013600"/>
        <n v="12086000604"/>
        <n v="12086001605"/>
        <n v="12086005704"/>
        <n v="12086009015"/>
        <n v="12086005703"/>
        <n v="12086001206"/>
        <n v="12086000213"/>
        <n v="12086006501"/>
        <n v="12086004103"/>
        <n v="12086005403"/>
        <n v="12086005001"/>
        <n v="12086000711"/>
        <n v="12086000602"/>
        <n v="12086003906"/>
        <n v="12086001602"/>
        <n v="12086002100"/>
        <n v="12086012100"/>
        <n v="12086005002"/>
        <n v="12086009309"/>
        <n v="12086001102"/>
        <n v="12086012200"/>
        <n v="12086003916"/>
        <n v="12086013000"/>
        <n v="12086004405"/>
        <n v="12086006602"/>
        <n v="12086000708"/>
        <n v="12086000807"/>
        <n v="12086000109"/>
        <n v="12086000705"/>
        <n v="12086003911"/>
        <n v="12086003912"/>
        <n v="12086013800"/>
        <n v="12086009308"/>
        <n v="12086001204"/>
        <n v="12086000123"/>
        <n v="12086005405"/>
        <n v="12086007104"/>
        <n v="12086007103"/>
        <n v="12086005502"/>
        <n v="12086012400"/>
        <n v="12086000214"/>
        <n v="12086000605"/>
        <n v="12086004404"/>
        <n v="12086005902"/>
        <n v="12086005407"/>
        <n v="12086004304"/>
        <n v="12086002705"/>
        <n v="12086009314"/>
        <n v="12086000709"/>
        <n v="12086000712"/>
        <n v="12086009312"/>
        <n v="12086000603"/>
        <n v="12086000120"/>
        <n v="12086009026"/>
        <n v="12086003915"/>
        <n v="12086006601"/>
        <n v="12086004500"/>
        <n v="12086009311"/>
        <n v="12086006301"/>
        <n v="12086011600"/>
        <n v="12086000607"/>
        <n v="12086006401"/>
        <n v="12086013400"/>
        <n v="12086004902"/>
        <n v="12086006201"/>
        <n v="12086001603"/>
        <n v="12086004206"/>
        <n v="12086009306"/>
        <n v="12086003909"/>
        <n v="12086004703"/>
        <n v="12086008805"/>
        <n v="12086003914"/>
        <n v="12086000804"/>
        <n v="12086014000"/>
        <n v="12086007001"/>
        <n v="12086000706"/>
        <n v="12086007601"/>
        <n v="12086005801"/>
        <n v="12086007002"/>
        <n v="12086009305"/>
        <n v="12086009014"/>
        <n v="12086003921"/>
        <n v="12086012800"/>
        <n v="12086003918"/>
        <n v="12086000805"/>
        <n v="12086009030"/>
        <n v="12086004303"/>
        <n v="12086007702"/>
        <n v="12086005901"/>
        <n v="12086009200"/>
        <n v="12086009031"/>
        <n v="12086000707"/>
        <n v="12086000505"/>
        <n v="12086003913"/>
        <n v="12086006503"/>
        <n v="12086000601"/>
        <n v="12086003801"/>
        <n v="12086003917"/>
        <n v="12086009315"/>
        <n v="12086004406"/>
        <n v="12086013100"/>
        <n v="12086005802"/>
        <n v="12086013900"/>
        <n v="12086000128"/>
        <n v="12086006205"/>
        <n v="12086009035"/>
        <n v="12086006900"/>
        <n v="12086009313"/>
        <n v="12086005904"/>
        <n v="12086008501"/>
        <n v="12086008502"/>
        <n v="12086005600"/>
        <n v="12086006801"/>
        <n v="12086008901"/>
        <n v="12086012900"/>
        <n v="12086013200"/>
        <n v="12086004204"/>
        <n v="12086004702"/>
        <n v="12086009100"/>
        <n v="12086004701"/>
        <n v="12086006504"/>
        <n v="12086007704"/>
        <n v="12086004205"/>
        <n v="12086008405"/>
        <n v="12086006206"/>
        <n v="12086006002"/>
        <n v="12086006302"/>
        <n v="12086006706"/>
        <n v="12086008806"/>
        <n v="12086007705"/>
        <n v="12086007400"/>
        <n v="12086007605"/>
        <n v="12086000140"/>
        <n v="12086006711"/>
        <n v="12086009024"/>
        <n v="12086001205"/>
        <n v="12086013300"/>
        <n v="12086009010"/>
        <n v="12086005903"/>
        <n v="12086009027"/>
        <n v="12086008902"/>
        <n v="12086005701"/>
        <n v="12086000127"/>
        <n v="12086012700"/>
        <n v="12086004000"/>
        <n v="12086000107"/>
        <n v="12086009006"/>
        <n v="12086007701"/>
        <n v="12086006702"/>
        <n v="12086008000"/>
        <n v="12086006802"/>
        <n v="12086003922"/>
        <n v="12086007804"/>
        <n v="12086006001"/>
        <n v="12086007807"/>
        <n v="12086004301"/>
        <n v="12086007805"/>
        <n v="12086007604"/>
        <n v="12086006203"/>
        <n v="12086006101"/>
        <n v="12086008407"/>
        <n v="12086004106"/>
        <n v="12086004608"/>
        <n v="12086007503"/>
        <n v="12086003804"/>
        <n v="12086000125"/>
        <n v="12086003803"/>
        <n v="12086007902"/>
        <n v="12086004102"/>
        <n v="12086004105"/>
        <n v="12086007300"/>
        <n v="12086006707"/>
        <n v="12086007901"/>
        <n v="12086007501"/>
        <n v="12086006102"/>
        <n v="12086000130"/>
        <n v="12086004602"/>
        <n v="12086006705"/>
        <n v="12086004605"/>
        <n v="12086007806"/>
        <n v="12086004607"/>
        <n v="12086006714"/>
        <n v="12086003919"/>
        <n v="12086980800"/>
        <n v="12086006713"/>
        <n v="12086981000"/>
        <n v="12086980300"/>
        <n v="12086003704"/>
        <n v="12086003705"/>
        <n v="12086003703"/>
        <n v="12086003706"/>
        <n v="12086006709"/>
        <n v="12086980500"/>
        <n v="12086980400"/>
        <n v="12086009040"/>
        <n v="12086003707"/>
      </sharedItems>
    </cacheField>
    <cacheField name="Name" numFmtId="0">
      <sharedItems count="67">
        <s v="Model City, Miami, FL"/>
        <s v="Coconut Grove, Miami, FL"/>
        <s v="Overtown, Miami, FL"/>
        <s v="Miami, FL"/>
        <s v="Brownsville, Miami, FL"/>
        <s v="South Miami, FL"/>
        <s v="Miami Gardens, FL"/>
        <s v="Opa-locka, FL"/>
        <s v="Little Haiti, Miami, FL"/>
        <s v="Wynwood, Miami, FL"/>
        <s v="Allapattah, Miami, FL"/>
        <s v="Little River, Miami, FL"/>
        <s v="North Miami, FL"/>
        <s v="East Little Havana, Miami, FL"/>
        <s v="Little Havana, Miami, FL"/>
        <s v="Downtown Miami, Miami, FL"/>
        <s v="North Miami Beach, FL"/>
        <s v="Edgewater, Miami, FL"/>
        <s v="West Avenue, Miami Beach, FL"/>
        <s v="Miami Shores, FL"/>
        <s v="Upper East Side, Miami, FL"/>
        <s v="Hialeah, FL"/>
        <s v="Flagami, Miami, FL"/>
        <s v="Flamingo / Lummus, Miami Beach, FL"/>
        <s v="Coral Way, Miami, FL"/>
        <s v="Sunny Isles Beach, FL"/>
        <s v="Mid-Beach, Miami, FL"/>
        <s v="La Gorce, Miami Beach, FL"/>
        <s v="Normandy Shores, Miami Beach, FL"/>
        <s v="Brickell, Miami, FL"/>
        <s v="North Beach, Miami Beach, FL"/>
        <s v="Biscayne Point, Miami Beach, FL"/>
        <s v="South Beach, Miami Beach, FL"/>
        <s v="Miami Lakes, FL"/>
        <s v="Keystone Islands, North Miami, FL"/>
        <s v="Normandy Isles, Miami Beach, FL"/>
        <s v="South Pointe, Miami, FL"/>
        <s v="Miami Springs, FL"/>
        <s v="Flagami, Coral Gables, FL"/>
        <s v="Doral, FL"/>
        <s v="North Bay Village, FL"/>
        <s v="West Miami, FL"/>
        <s v="Bay Harbor Islands, FL"/>
        <s v="Hialeah Gardens, FL"/>
        <s v="Eastern Shores, North Miami Beach, FL"/>
        <s v="Douglas, Coral Gables, FL"/>
        <s v="Olympia Heights, FL"/>
        <s v="Northeast Coconut Grove, Miami, FL"/>
        <s v="Coral Gables Section, Coral Gables, FL"/>
        <s v="Riviera, Coral Gables, FL"/>
        <s v="Eastern Shores, Miami, FL"/>
        <s v="Nautilus, Miami Beach, FL"/>
        <s v="Old Cutler, Coral Gables, FL"/>
        <s v="Pinecrest, FL"/>
        <s v="Kendall, FL"/>
        <s v="Crafts, Coral Gables, FL"/>
        <s v="Granada, Coral Gables, FL"/>
        <s v="Bayshore, Miami Beach, FL"/>
        <s v="Surfside, FL"/>
        <s v="Bal Harbour, FL"/>
        <s v="Venetian Islands, Miami Beach, FL"/>
        <s v="Mid-Beach, Miami Beach, FL"/>
        <s v="Key Biscayne, FL"/>
        <s v="Star, Palm and Hibiscus Islands, Miami Beach, FL"/>
        <s v="Coral Gables, FL"/>
        <s v="Downtown Miami, Key Biscayne, FL"/>
        <s v="Medley, FL"/>
      </sharedItems>
    </cacheField>
    <cacheField name="Teenage_Birth_Rate_women_only_rP_gF_p25" numFmtId="0">
      <sharedItems containsString="0" containsBlank="1" containsNumber="1" minValue="0" maxValue="0.55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ia De Castro" refreshedDate="44090.614453587965" createdVersion="6" refreshedVersion="6" minRefreshableVersion="3" recordCount="365" xr:uid="{6BAFF3D5-2450-8D48-A00E-2739DF4E0A1D}">
  <cacheSource type="worksheet">
    <worksheetSource ref="A1:C366" sheet="Baltimore Data"/>
  </cacheSource>
  <cacheFields count="3">
    <cacheField name="tract" numFmtId="0">
      <sharedItems containsSemiMixedTypes="0" containsString="0" containsNumber="1" containsInteger="1" minValue="24003730100" maxValue="24510280500" count="365">
        <n v="24510250204"/>
        <n v="24510280500"/>
        <n v="24510100200"/>
        <n v="24510271102"/>
        <n v="24510200100"/>
        <n v="24510120400"/>
        <n v="24510080200"/>
        <n v="24510271802"/>
        <n v="24510090900"/>
        <n v="24510080600"/>
        <n v="24510080302"/>
        <n v="24510080800"/>
        <n v="24510170200"/>
        <n v="24510090700"/>
        <n v="24510200400"/>
        <n v="24510170300"/>
        <n v="24510060300"/>
        <n v="24510260403"/>
        <n v="24510070200"/>
        <n v="24510110200"/>
        <n v="24510090400"/>
        <n v="24510080700"/>
        <n v="24510080102"/>
        <n v="24510271001"/>
        <n v="24510070400"/>
        <n v="24510030100"/>
        <n v="24510090800"/>
        <n v="24510160300"/>
        <n v="24510080500"/>
        <n v="24510160600"/>
        <n v="24510130300"/>
        <n v="24510030200"/>
        <n v="24510200300"/>
        <n v="24510150200"/>
        <n v="24510150500"/>
        <n v="24510100100"/>
        <n v="24510070300"/>
        <n v="24510080301"/>
        <n v="24510250203"/>
        <n v="24510120500"/>
        <n v="24510160400"/>
        <n v="24510150100"/>
        <n v="24510090500"/>
        <n v="24510160200"/>
        <n v="24510151300"/>
        <n v="24510260402"/>
        <n v="24510120201"/>
        <n v="24510250301"/>
        <n v="24510160100"/>
        <n v="24510120600"/>
        <n v="24510060200"/>
        <n v="24510120300"/>
        <n v="24510060100"/>
        <n v="24510280301"/>
        <n v="24510271801"/>
        <n v="24510140200"/>
        <n v="24510190100"/>
        <n v="24510140100"/>
        <n v="24510080400"/>
        <n v="24510250101"/>
        <n v="24510150600"/>
        <n v="24510271600"/>
        <n v="24510140300"/>
        <n v="24003750203"/>
        <n v="24510200800"/>
        <n v="24510250600"/>
        <n v="24510200200"/>
        <n v="24510080101"/>
        <n v="24510271002"/>
        <n v="24510130200"/>
        <n v="24005421300"/>
        <n v="24510150400"/>
        <n v="24510090600"/>
        <n v="24005490400"/>
        <n v="24510150800"/>
        <n v="24510210200"/>
        <n v="24510150900"/>
        <n v="24510070100"/>
        <n v="24510150300"/>
        <n v="24510250207"/>
        <n v="24510260604"/>
        <n v="24510270901"/>
        <n v="24510180200"/>
        <n v="24510260404"/>
        <n v="24510130400"/>
        <n v="24510130100"/>
        <n v="24510270702"/>
        <n v="24510150702"/>
        <n v="24510090200"/>
        <n v="24510151000"/>
        <n v="24510260301"/>
        <n v="24510260101"/>
        <n v="24510160802"/>
        <n v="24510200600"/>
        <n v="24510060400"/>
        <n v="24510260102"/>
        <n v="24510150701"/>
        <n v="24510090100"/>
        <n v="24005403202"/>
        <n v="24510151200"/>
        <n v="24510260302"/>
        <n v="24510271700"/>
        <n v="24510160801"/>
        <n v="24510250102"/>
        <n v="24510200701"/>
        <n v="24510170100"/>
        <n v="24510160500"/>
        <n v="24510200702"/>
        <n v="24510270903"/>
        <n v="24510270701"/>
        <n v="24510280200"/>
        <n v="24510260202"/>
        <n v="24510280404"/>
        <n v="24510190300"/>
        <n v="24510200500"/>
        <n v="24510261000"/>
        <n v="24510260303"/>
        <n v="24510110100"/>
        <n v="24005402404"/>
        <n v="24510280403"/>
        <n v="24510270902"/>
        <n v="24510270101"/>
        <n v="24510280101"/>
        <n v="24510270802"/>
        <n v="24510270102"/>
        <n v="24510210100"/>
        <n v="24510040200"/>
        <n v="24510180300"/>
        <n v="24510250402"/>
        <n v="24005491401"/>
        <n v="24510261100"/>
        <n v="24510160700"/>
        <n v="24510260201"/>
        <n v="24005402307"/>
        <n v="24510270805"/>
        <n v="24003750102"/>
        <n v="24510010300"/>
        <n v="24510270804"/>
        <n v="24510271900"/>
        <n v="24005400900"/>
        <n v="24005451300"/>
        <n v="24510090300"/>
        <n v="24510180100"/>
        <n v="24005450800"/>
        <n v="24510190200"/>
        <n v="24510240400"/>
        <n v="24005441000"/>
        <n v="24510120700"/>
        <n v="24005402304"/>
        <n v="24510040100"/>
        <n v="24510151100"/>
        <n v="24005450503"/>
        <n v="24510260203"/>
        <n v="24005402302"/>
        <n v="24510270803"/>
        <n v="24005491402"/>
        <n v="24005402305"/>
        <n v="24005402604"/>
        <n v="24005402303"/>
        <n v="24005420301"/>
        <n v="24510230200"/>
        <n v="24510010200"/>
        <n v="24510130600"/>
        <n v="24510130806"/>
        <n v="24510280402"/>
        <n v="24005401101"/>
        <n v="24005402406"/>
        <n v="24510280102"/>
        <n v="24510130700"/>
        <n v="24510260605"/>
        <n v="24510250500"/>
        <n v="24510272006"/>
        <n v="24005402306"/>
        <n v="24510260800"/>
        <n v="24510280302"/>
        <n v="24005420402"/>
        <n v="24003750803"/>
        <n v="24005440701"/>
        <n v="24510250205"/>
        <n v="24005400702"/>
        <n v="24005402403"/>
        <n v="24005402603"/>
        <n v="24005430101"/>
        <n v="24005401505"/>
        <n v="24005450504"/>
        <n v="24510220100"/>
        <n v="24005400800"/>
        <n v="24027601203"/>
        <n v="24510240200"/>
        <n v="24510270402"/>
        <n v="24510280401"/>
        <n v="24510250303"/>
        <n v="24510010400"/>
        <n v="24510270401"/>
        <n v="24510130805"/>
        <n v="24003750101"/>
        <n v="24005402405"/>
        <n v="24510240300"/>
        <n v="24005401507"/>
        <n v="24003750300"/>
        <n v="24005450400"/>
        <n v="24005451402"/>
        <n v="24510010500"/>
        <n v="24005440600"/>
        <n v="24003730100"/>
        <n v="24510250206"/>
        <n v="24005492300"/>
        <n v="24005401102"/>
        <n v="24510270801"/>
        <n v="24005411302"/>
        <n v="24005451500"/>
        <n v="24005401301"/>
        <n v="24510020200"/>
        <n v="24510272003"/>
        <n v="24003751000"/>
        <n v="24005430200"/>
        <n v="24005430300"/>
        <n v="24005420401"/>
        <n v="24005401506"/>
        <n v="24005403100"/>
        <n v="24005403201"/>
        <n v="24510260401"/>
        <n v="24510271101"/>
        <n v="24005420701"/>
        <n v="24005450200"/>
        <n v="24510130804"/>
        <n v="24005452400"/>
        <n v="24005421000"/>
        <n v="24510270302"/>
        <n v="24005420900"/>
        <n v="24510272007"/>
        <n v="24510230300"/>
        <n v="24003750202"/>
        <n v="24005451401"/>
        <n v="24510270200"/>
        <n v="24510020100"/>
        <n v="24510250401"/>
        <n v="24003750201"/>
        <n v="24005451900"/>
        <n v="24005420100"/>
        <n v="24005491500"/>
        <n v="24005401400"/>
        <n v="24005451200"/>
        <n v="24005451000"/>
        <n v="24005452500"/>
        <n v="24005402407"/>
        <n v="24005421101"/>
        <n v="24005441102"/>
        <n v="24005421200"/>
        <n v="24005430400"/>
        <n v="24003751102"/>
        <n v="24510130803"/>
        <n v="24510240100"/>
        <n v="24005420500"/>
        <n v="24005401302"/>
        <n v="24005451100"/>
        <n v="24005430104"/>
        <n v="24005450100"/>
        <n v="24510260501"/>
        <n v="24003750801"/>
        <n v="24510260900"/>
        <n v="24005452000"/>
        <n v="24005401200"/>
        <n v="24003740102"/>
        <n v="24005450501"/>
        <n v="24005440300"/>
        <n v="24510270301"/>
        <n v="24003731308"/>
        <n v="24005403402"/>
        <n v="24003751200"/>
        <n v="24005440800"/>
        <n v="24510270600"/>
        <n v="24003751103"/>
        <n v="24005430900"/>
        <n v="24005491300"/>
        <n v="24003750900"/>
        <n v="24005451600"/>
        <n v="24005452300"/>
        <n v="24005440400"/>
        <n v="24005452100"/>
        <n v="24510260700"/>
        <n v="24005440702"/>
        <n v="24005420600"/>
        <n v="24003750804"/>
        <n v="24510010100"/>
        <n v="24005403401"/>
        <n v="24005420302"/>
        <n v="24005420303"/>
        <n v="24005450300"/>
        <n v="24510230100"/>
        <n v="24510250103"/>
        <n v="24005403300"/>
        <n v="24510270703"/>
        <n v="24005491100"/>
        <n v="24005400600"/>
        <n v="24005440900"/>
        <n v="24005440200"/>
        <n v="24005492102"/>
        <n v="24005400200"/>
        <n v="24027601201"/>
        <n v="24005450900"/>
        <n v="24510270502"/>
        <n v="24005411408"/>
        <n v="24005420702"/>
        <n v="24005401000"/>
        <n v="24005492002"/>
        <n v="24005403701"/>
        <n v="24005440500"/>
        <n v="24027601204"/>
        <n v="24510270501"/>
        <n v="24005420800"/>
        <n v="24005411306"/>
        <n v="24005492101"/>
        <n v="24005400701"/>
        <n v="24005411407"/>
        <n v="24510020300"/>
        <n v="24005430700"/>
        <n v="24003750400"/>
        <n v="24005400500"/>
        <n v="24005440100"/>
        <n v="24510271200"/>
        <n v="24005430600"/>
        <n v="24005441101"/>
        <n v="24510120202"/>
        <n v="24510272005"/>
        <n v="24510271400"/>
        <n v="24005430800"/>
        <n v="24510272004"/>
        <n v="24005421102"/>
        <n v="24005401503"/>
        <n v="24005411307"/>
        <n v="24005401504"/>
        <n v="24005491900"/>
        <n v="24005492001"/>
        <n v="24510120100"/>
        <n v="24005403602"/>
        <n v="24005420200"/>
        <n v="24005400400"/>
        <n v="24005491202"/>
        <n v="24005403702"/>
        <n v="24005411303"/>
        <n v="24005400100"/>
        <n v="24005490800"/>
        <n v="24027601103"/>
        <n v="24510271300"/>
        <n v="24005411308"/>
        <n v="24005491600"/>
        <n v="24027601104"/>
        <n v="24510271501"/>
        <n v="24005411309"/>
        <n v="24005403500"/>
        <n v="24005490603"/>
        <n v="24005403601"/>
        <n v="24005490601"/>
        <n v="24005490602"/>
        <n v="24005490500"/>
        <n v="24005403803"/>
        <n v="24005451701"/>
        <n v="24005491000"/>
        <n v="24005492500"/>
        <n v="24005490605"/>
        <n v="24005980200"/>
        <n v="24510100300"/>
        <n v="24510271503"/>
        <n v="24003980000"/>
      </sharedItems>
    </cacheField>
    <cacheField name="Name" numFmtId="0">
      <sharedItems count="167">
        <s v="Cherry Hill, Baltimore, MD"/>
        <s v="Pleasant View Gardens, Baltimore, MD"/>
        <s v="Baltimore, MD"/>
        <s v="Mid-Charles, Baltimore, MD"/>
        <s v="Lexington, Baltimore, MD"/>
        <s v="Barclay, Baltimore, MD"/>
        <s v="Broadway East, Baltimore, MD"/>
        <s v="Langston Hughes, Baltimore, MD"/>
        <s v="Oliver, Baltimore, MD"/>
        <s v="Berea, Baltimore, MD"/>
        <s v="McCulloh Homes, Baltimore, MD"/>
        <s v="Coldstream - Homestead - Montebello, Baltimore, MD"/>
        <s v="Shipley Hill, Baltimore, MD"/>
        <s v="Upton, Baltimore, MD"/>
        <s v="Butchers Hill, Baltimore, MD"/>
        <s v="Cedonia, Baltimore, MD"/>
        <s v="Madison - Eastend, Baltimore, MD"/>
        <s v="Downtown, Baltimore, MD"/>
        <s v="Better Waverly, Baltimore, MD"/>
        <s v="Belair - Edison, Baltimore, MD"/>
        <s v="Gay Street, Baltimore, MD"/>
        <s v="Perkins Homes, Baltimore, MD"/>
        <s v="East Baltimore Midway, Baltimore, MD"/>
        <s v="Sandtown-Winchester, Baltimore, MD"/>
        <s v="Darley Park, Baltimore, MD"/>
        <s v="Mosher, Baltimore, MD"/>
        <s v="Penn North, Baltimore, MD"/>
        <s v="Little Italy, Baltimore, MD"/>
        <s v="Bentalou-Smallwood, Baltimore, MD"/>
        <s v="Burleith-Leighton, Baltimore, MD"/>
        <s v="Johnson Square, Baltimore, MD"/>
        <s v="Milton - Montford, Baltimore, MD"/>
        <s v="Greenmount West, Baltimore, MD"/>
        <s v="Midtown Edmondson, Baltimore, MD"/>
        <s v="Central Park Heights, Baltimore, MD"/>
        <s v="Frankford, Baltimore, MD"/>
        <s v="Westport, Baltimore, MD"/>
        <s v="Harlem Park, Baltimore, MD"/>
        <s v="Old Goucher, Baltimore, MD"/>
        <s v="Harwood, Baltimore, MD"/>
        <s v="Patterson Park, Baltimore, MD"/>
        <s v="Gwynn Oak, Baltimore, MD"/>
        <s v="Arlington, Baltimore, MD"/>
        <s v="Franklin Square, Baltimore, MD"/>
        <s v="Bolton Hill, Baltimore, MD"/>
        <s v="Beechfield, Baltimore, MD"/>
        <s v="NW Community Action, Baltimore, MD"/>
        <s v="Edgecomb, Baltimore, MD"/>
        <s v="Druid Heights, Baltimore, MD"/>
        <s v="Irvington, Baltimore, MD"/>
        <s v="Brooklyn, Baltimore, MD"/>
        <s v="Winston - Govans, Baltimore, MD"/>
        <s v="Reservoir Hill, Baltimore, MD"/>
        <s v="Dundalk, MD"/>
        <s v="Mondawmin, Baltimore, MD"/>
        <s v="Towson, MD"/>
        <s v="Garwyn Oaks, Baltimore, MD"/>
        <s v="Pigtown, Baltimore, MD"/>
        <s v="Windsor Hills, Baltimore, MD"/>
        <s v="Coppin Heights, Baltimore, MD"/>
        <s v="O'Donnell Heights, Baltimore, MD"/>
        <s v="New Northwood, Baltimore, MD"/>
        <s v="Poppleton, Baltimore, MD"/>
        <s v="Baltimore Highlands, Baltimore, MD"/>
        <s v="Woodbrook, Baltimore, MD"/>
        <s v="Harford - Echodale - Perring Parkway, Baltimore, MD"/>
        <s v="Walbrook, Baltimore, MD"/>
        <s v="Ednor Gardens - Lakeside, Baltimore, MD"/>
        <s v="Dorchester, Baltimore, MD"/>
        <s v="Cedmont, Baltimore, MD"/>
        <s v="Edmondson, Baltimore, MD"/>
        <s v="Hanlon Longwood, Baltimore, MD"/>
        <s v="Park Circle, Baltimore, MD"/>
        <s v="Yale Heights, Baltimore, MD"/>
        <s v="Allendale, Baltimore, MD"/>
        <s v="Bridgeview-Greenlawn, Baltimore, MD"/>
        <s v="Saint Joseph's, Baltimore, MD"/>
        <s v="Hillen, Baltimore, MD"/>
        <s v="Parkside, Baltimore, MD"/>
        <s v="Mount Clare, Baltimore, MD"/>
        <s v="Mill Hill, Baltimore, MD"/>
        <s v="Claremont - Freedom, Baltimore, MD"/>
        <s v="Gwynn Oak, Lochearn, MD"/>
        <s v="Westgate, Baltimore, MD"/>
        <s v="Perring Loch, Baltimore, MD"/>
        <s v="Arcadia, Baltimore, MD"/>
        <s v="Reisterstown Station, Baltimore, MD"/>
        <s v="Ramblewood, Baltimore, MD"/>
        <s v="Waltherson, Baltimore, MD"/>
        <s v="Hollins Market, Baltimore, MD"/>
        <s v="Parkville, MD"/>
        <s v="Canton, Baltimore, MD"/>
        <s v="Rosemont, Baltimore, MD"/>
        <s v="Pikesville, MD"/>
        <s v="Mid-Govans, Baltimore, MD"/>
        <s v="Lake Walker, Baltimore, MD"/>
        <s v="Glen, Baltimore, MD"/>
        <s v="Catonsville, MD"/>
        <s v="Middle River, MD"/>
        <s v="Essex, MD"/>
        <s v="Pratt Monroe, Baltimore, MD"/>
        <s v="Riverside Park, Baltimore, MD"/>
        <s v="Remington, Baltimore, MD"/>
        <s v="East Arlington, Baltimore, MD"/>
        <s v="Windsor Mill, Milford Mill, MD"/>
        <s v="Loch Raven, Baltimore, MD"/>
        <s v="Lochearn, Pikesville, MD"/>
        <s v="Randallstown, MD"/>
        <s v="Windsor Mill, Baltimore, MD"/>
        <s v="South Baltimore, Baltimore, MD"/>
        <s v="Hampden, Baltimore, MD"/>
        <s v="Woodberry, Baltimore, MD"/>
        <s v="Rognel Heights, Baltimore, MD"/>
        <s v="Woodlawn, MD"/>
        <s v="Medford - Broening, Baltimore, MD"/>
        <s v="Curtis Bay, Baltimore, MD"/>
        <s v="West Forest Park, Baltimore, MD"/>
        <s v="Glen Burnie, MD"/>
        <s v="Rosedale, MD"/>
        <s v="Lakeland, Baltimore, MD"/>
        <s v="Lansdowne - Baltimore Highlands, Lansdowne, MD"/>
        <s v="Elkridge, MD"/>
        <s v="Riverside, Baltimore, MD"/>
        <s v="Glenham-Belford, Baltimore, MD"/>
        <s v="Morrell Park, Baltimore, MD"/>
        <s v="Cold Springs, Baltimore, MD"/>
        <s v="Brooklyn Park, MD"/>
        <s v="Linthicum Heights, MD"/>
        <s v="Upper Fells Point, Baltimore, MD"/>
        <s v="Chestnut Hill Cove, Riviera Beach, MD"/>
        <s v="Gwynn Oak, Woodlawn, MD"/>
        <s v="Idlewood, Baltimore, MD"/>
        <s v="White Marsh, MD"/>
        <s v="Lansdowne - Baltimore Highlands, Halethorpe, MD"/>
        <s v="Gwynn Oak, Pikesville, MD"/>
        <s v="Armistead Gardens, Baltimore, MD"/>
        <s v="Radnor - Winston, Baltimore, MD"/>
        <s v="Fallstaff, Baltimore, MD"/>
        <s v="Lauraville, Baltimore, MD"/>
        <s v="Edgemere, MD"/>
        <s v="Halethorpe, MD"/>
        <s v="Medfield, Baltimore, MD"/>
        <s v="Locust Point, Baltimore, MD"/>
        <s v="Joseph Lee, Baltimore, MD"/>
        <s v="Sparrows Point, MD"/>
        <s v="Hanover, MD"/>
        <s v="Nottingham, MD"/>
        <s v="Pasadena, MD"/>
        <s v="Fifteenth Street, Baltimore, MD"/>
        <s v="Violetville, Baltimore, MD"/>
        <s v="North Harford Road, Baltimore, MD"/>
        <s v="Owings Mills, MD"/>
        <s v="Woodring, Baltimore, MD"/>
        <s v="Fells Point, Baltimore, MD"/>
        <s v="Homeland, Baltimore, MD"/>
        <s v="Relay, Halethorpe, MD"/>
        <s v="Cross Country, Baltimore, MD"/>
        <s v="Evergreen, Baltimore, MD"/>
        <s v="Cheswolde, Baltimore, MD"/>
        <s v="Tuscany - Canterbury, Baltimore, MD"/>
        <s v="West Elkridge, Elkridge, MD"/>
        <s v="Roland Park, Baltimore, MD"/>
        <s v="Ellicott City, MD"/>
        <s v="Mount Washington, Baltimore, MD"/>
        <s v="Perry Hall, MD"/>
        <s v="Penn - Fallsway, Baltimore, MD"/>
        <s v="Cross Keys, Baltimore, MD"/>
      </sharedItems>
    </cacheField>
    <cacheField name="Teenage_Birth_Rate_women_only_rP_gF_p25" numFmtId="0">
      <sharedItems containsString="0" containsBlank="1" containsNumber="1" minValue="0" maxValue="0.64139999999999997" count="352">
        <n v="0.64139999999999997"/>
        <n v="0.63800000000000001"/>
        <n v="0.62529999999999997"/>
        <n v="0.62470000000000003"/>
        <n v="0.61939999999999995"/>
        <n v="0.61670000000000003"/>
        <n v="0.60450000000000004"/>
        <n v="0.6038"/>
        <n v="0.59950000000000003"/>
        <n v="0.59809999999999997"/>
        <n v="0.59560000000000002"/>
        <n v="0.59430000000000005"/>
        <n v="0.59219999999999995"/>
        <n v="0.58560000000000001"/>
        <n v="0.58360000000000001"/>
        <n v="0.58289999999999997"/>
        <n v="0.58079999999999998"/>
        <n v="0.57950000000000002"/>
        <n v="0.57909999999999995"/>
        <n v="0.57530000000000003"/>
        <n v="0.57320000000000004"/>
        <n v="0.57310000000000005"/>
        <n v="0.57240000000000002"/>
        <n v="0.57220000000000004"/>
        <n v="0.56999999999999995"/>
        <n v="0.56969999999999998"/>
        <n v="0.56930000000000003"/>
        <n v="0.56899999999999995"/>
        <n v="0.56469999999999998"/>
        <n v="0.5635"/>
        <n v="0.56320000000000003"/>
        <n v="0.55869999999999997"/>
        <n v="0.55700000000000005"/>
        <n v="0.55689999999999995"/>
        <n v="0.55600000000000005"/>
        <n v="0.55530000000000002"/>
        <n v="0.55420000000000003"/>
        <n v="0.55320000000000003"/>
        <n v="0.55049999999999999"/>
        <n v="0.54969999999999997"/>
        <n v="0.54920000000000002"/>
        <n v="0.54679999999999995"/>
        <n v="0.54600000000000004"/>
        <n v="0.54469999999999996"/>
        <n v="0.54459999999999997"/>
        <n v="0.54449999999999998"/>
        <n v="0.54369999999999996"/>
        <n v="0.54090000000000005"/>
        <n v="0.53939999999999999"/>
        <n v="0.5383"/>
        <n v="0.53820000000000001"/>
        <n v="0.53790000000000004"/>
        <n v="0.53749999999999998"/>
        <n v="0.53569999999999995"/>
        <n v="0.53200000000000003"/>
        <n v="0.53029999999999999"/>
        <n v="0.52890000000000004"/>
        <n v="0.52739999999999998"/>
        <n v="0.52729999999999999"/>
        <n v="0.52600000000000002"/>
        <n v="0.52459999999999996"/>
        <n v="0.5242"/>
        <n v="0.52390000000000003"/>
        <n v="0.52229999999999999"/>
        <n v="0.52149999999999996"/>
        <n v="0.52070000000000005"/>
        <n v="0.5171"/>
        <n v="0.5161"/>
        <n v="0.5151"/>
        <n v="0.51370000000000005"/>
        <n v="0.51319999999999999"/>
        <n v="0.5131"/>
        <n v="0.51290000000000002"/>
        <n v="0.51259999999999994"/>
        <n v="0.50839999999999996"/>
        <n v="0.50680000000000003"/>
        <n v="0.50639999999999996"/>
        <n v="0.50600000000000001"/>
        <n v="0.50549999999999995"/>
        <n v="0.50409999999999999"/>
        <n v="0.50309999999999999"/>
        <n v="0.50280000000000002"/>
        <n v="0.50270000000000004"/>
        <n v="0.502"/>
        <n v="0.50049999999999994"/>
        <n v="0.4995"/>
        <n v="0.49919999999999998"/>
        <n v="0.49759999999999999"/>
        <n v="0.49669999999999997"/>
        <n v="0.49409999999999998"/>
        <n v="0.49340000000000001"/>
        <n v="0.49309999999999998"/>
        <n v="0.49209999999999998"/>
        <n v="0.49159999999999998"/>
        <n v="0.49009999999999998"/>
        <n v="0.48870000000000002"/>
        <n v="0.48820000000000002"/>
        <n v="0.48659999999999998"/>
        <n v="0.48549999999999999"/>
        <n v="0.4839"/>
        <n v="0.48359999999999997"/>
        <n v="0.48309999999999997"/>
        <n v="0.4829"/>
        <n v="0.4824"/>
        <n v="0.47770000000000001"/>
        <n v="0.47720000000000001"/>
        <n v="0.4768"/>
        <n v="0.47639999999999999"/>
        <n v="0.4748"/>
        <n v="0.47399999999999998"/>
        <n v="0.47160000000000002"/>
        <n v="0.47120000000000001"/>
        <n v="0.46989999999999998"/>
        <n v="0.46710000000000002"/>
        <n v="0.46700000000000003"/>
        <n v="0.46439999999999998"/>
        <n v="0.46110000000000001"/>
        <n v="0.45900000000000002"/>
        <n v="0.45700000000000002"/>
        <n v="0.45579999999999998"/>
        <n v="0.45250000000000001"/>
        <n v="0.44979999999999998"/>
        <n v="0.44940000000000002"/>
        <n v="0.44919999999999999"/>
        <n v="0.44890000000000002"/>
        <n v="0.44829999999999998"/>
        <n v="0.44779999999999998"/>
        <n v="0.44690000000000002"/>
        <n v="0.44619999999999999"/>
        <n v="0.44400000000000001"/>
        <n v="0.44369999999999998"/>
        <n v="0.4395"/>
        <n v="0.43940000000000001"/>
        <n v="0.43859999999999999"/>
        <n v="0.43769999999999998"/>
        <n v="0.43659999999999999"/>
        <n v="0.43580000000000002"/>
        <n v="0.4345"/>
        <n v="0.43359999999999999"/>
        <n v="0.4294"/>
        <n v="0.4289"/>
        <n v="0.42749999999999999"/>
        <n v="0.42670000000000002"/>
        <n v="0.42659999999999998"/>
        <n v="0.42530000000000001"/>
        <n v="0.42470000000000002"/>
        <n v="0.4239"/>
        <n v="0.42049999999999998"/>
        <n v="0.41959999999999997"/>
        <n v="0.41720000000000002"/>
        <n v="0.41620000000000001"/>
        <n v="0.41570000000000001"/>
        <n v="0.41360000000000002"/>
        <n v="0.40960000000000002"/>
        <n v="0.40949999999999998"/>
        <n v="0.40649999999999997"/>
        <n v="0.40539999999999998"/>
        <n v="0.40439999999999998"/>
        <n v="0.40260000000000001"/>
        <n v="0.4"/>
        <n v="0.39939999999999998"/>
        <n v="0.39910000000000001"/>
        <n v="0.39900000000000002"/>
        <n v="0.39860000000000001"/>
        <n v="0.39560000000000001"/>
        <n v="0.39300000000000002"/>
        <n v="0.39090000000000003"/>
        <n v="0.38879999999999998"/>
        <n v="0.38569999999999999"/>
        <n v="0.38529999999999998"/>
        <n v="0.3851"/>
        <n v="0.38469999999999999"/>
        <n v="0.38450000000000001"/>
        <n v="0.38379999999999997"/>
        <n v="0.3836"/>
        <n v="0.38300000000000001"/>
        <n v="0.38229999999999997"/>
        <n v="0.38190000000000002"/>
        <n v="0.38169999999999998"/>
        <n v="0.37819999999999998"/>
        <n v="0.377"/>
        <n v="0.37480000000000002"/>
        <n v="0.371"/>
        <n v="0.37009999999999998"/>
        <n v="0.36940000000000001"/>
        <n v="0.36799999999999999"/>
        <n v="0.36720000000000003"/>
        <n v="0.36480000000000001"/>
        <n v="0.3634"/>
        <n v="0.36259999999999998"/>
        <n v="0.3614"/>
        <n v="0.36109999999999998"/>
        <n v="0.3609"/>
        <n v="0.35980000000000001"/>
        <n v="0.35859999999999997"/>
        <n v="0.35610000000000003"/>
        <n v="0.3533"/>
        <n v="0.35260000000000002"/>
        <n v="0.35249999999999998"/>
        <n v="0.35189999999999999"/>
        <n v="0.3518"/>
        <n v="0.34889999999999999"/>
        <n v="0.34860000000000002"/>
        <n v="0.34770000000000001"/>
        <n v="0.3453"/>
        <n v="0.34260000000000002"/>
        <n v="0.34139999999999998"/>
        <n v="0.34129999999999999"/>
        <n v="0.33879999999999999"/>
        <n v="0.33729999999999999"/>
        <n v="0.33400000000000002"/>
        <n v="0.33329999999999999"/>
        <n v="0.33260000000000001"/>
        <n v="0.3301"/>
        <n v="0.32850000000000001"/>
        <n v="0.32790000000000002"/>
        <n v="0.32779999999999998"/>
        <n v="0.32729999999999998"/>
        <n v="0.32569999999999999"/>
        <n v="0.32529999999999998"/>
        <n v="0.32490000000000002"/>
        <n v="0.3231"/>
        <n v="0.3226"/>
        <n v="0.32090000000000002"/>
        <n v="0.32069999999999999"/>
        <n v="0.32040000000000002"/>
        <n v="0.31879999999999997"/>
        <n v="0.31840000000000002"/>
        <n v="0.31530000000000002"/>
        <n v="0.314"/>
        <n v="0.31269999999999998"/>
        <n v="0.31059999999999999"/>
        <n v="0.31030000000000002"/>
        <n v="0.30819999999999997"/>
        <n v="0.30740000000000001"/>
        <n v="0.30630000000000002"/>
        <n v="0.30420000000000003"/>
        <n v="0.30259999999999998"/>
        <n v="0.30159999999999998"/>
        <n v="0.30130000000000001"/>
        <n v="0.29920000000000002"/>
        <n v="0.2989"/>
        <n v="0.29499999999999998"/>
        <n v="0.2949"/>
        <n v="0.29459999999999997"/>
        <n v="0.29420000000000002"/>
        <n v="0.2893"/>
        <n v="0.28810000000000002"/>
        <n v="0.28789999999999999"/>
        <n v="0.28649999999999998"/>
        <n v="0.28539999999999999"/>
        <n v="0.28489999999999999"/>
        <n v="0.28270000000000001"/>
        <n v="0.28220000000000001"/>
        <n v="0.2762"/>
        <n v="0.2757"/>
        <n v="0.27560000000000001"/>
        <n v="0.27489999999999998"/>
        <n v="0.27429999999999999"/>
        <n v="0.27410000000000001"/>
        <n v="0.27400000000000002"/>
        <n v="0.2737"/>
        <n v="0.27"/>
        <n v="0.26869999999999999"/>
        <n v="0.26860000000000001"/>
        <n v="0.26819999999999999"/>
        <n v="0.26600000000000001"/>
        <n v="0.26569999999999999"/>
        <n v="0.26519999999999999"/>
        <n v="0.26340000000000002"/>
        <n v="0.26290000000000002"/>
        <n v="0.25950000000000001"/>
        <n v="0.2591"/>
        <n v="0.25769999999999998"/>
        <n v="0.25590000000000002"/>
        <n v="0.25090000000000001"/>
        <n v="0.24779999999999999"/>
        <n v="0.24629999999999999"/>
        <n v="0.24560000000000001"/>
        <n v="0.24129999999999999"/>
        <n v="0.23719999999999999"/>
        <n v="0.2339"/>
        <n v="0.2336"/>
        <n v="0.23050000000000001"/>
        <n v="0.2288"/>
        <n v="0.2235"/>
        <n v="0.22059999999999999"/>
        <n v="0.2205"/>
        <n v="0.2198"/>
        <n v="0.21640000000000001"/>
        <n v="0.2145"/>
        <n v="0.214"/>
        <n v="0.21279999999999999"/>
        <n v="0.21110000000000001"/>
        <n v="0.21060000000000001"/>
        <n v="0.21049999999999999"/>
        <n v="0.20899999999999999"/>
        <n v="0.20849999999999999"/>
        <n v="0.20710000000000001"/>
        <n v="0.2049"/>
        <n v="0.2036"/>
        <n v="0.2019"/>
        <n v="0.20169999999999999"/>
        <n v="0.20080000000000001"/>
        <n v="0.1983"/>
        <n v="0.19450000000000001"/>
        <n v="0.17710000000000001"/>
        <n v="0.17610000000000001"/>
        <n v="0.1757"/>
        <n v="0.17560000000000001"/>
        <n v="0.16830000000000001"/>
        <n v="0.16539999999999999"/>
        <n v="0.16450000000000001"/>
        <n v="0.15959999999999999"/>
        <n v="0.158"/>
        <n v="0.15740000000000001"/>
        <n v="0.15429999999999999"/>
        <n v="0.14979999999999999"/>
        <n v="0.1474"/>
        <n v="0.14599999999999999"/>
        <n v="0.1454"/>
        <n v="0.14000000000000001"/>
        <n v="0.13639999999999999"/>
        <n v="0.1268"/>
        <n v="0.1203"/>
        <n v="0.1132"/>
        <n v="0.1084"/>
        <n v="0.108"/>
        <n v="0.1077"/>
        <n v="0.10589999999999999"/>
        <n v="0.1046"/>
        <n v="0.1024"/>
        <n v="9.9699999999999997E-2"/>
        <n v="9.1700000000000004E-2"/>
        <n v="8.8800000000000004E-2"/>
        <n v="8.6400000000000005E-2"/>
        <n v="8.4699999999999998E-2"/>
        <n v="8.2799999999999999E-2"/>
        <n v="7.9699999999999993E-2"/>
        <n v="7.3300000000000004E-2"/>
        <n v="7.1800000000000003E-2"/>
        <n v="6.9900000000000004E-2"/>
        <n v="6.9099999999999995E-2"/>
        <n v="6.7400000000000002E-2"/>
        <n v="5.8999999999999997E-2"/>
        <n v="3.6499999999999998E-2"/>
        <n v="3.2099999999999997E-2"/>
        <n v="2.9000000000000001E-2"/>
        <n v="2.64E-2"/>
        <n v="1.7399999999999999E-2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  <x v="0"/>
    <n v="0.55000000000000004"/>
  </r>
  <r>
    <x v="1"/>
    <x v="1"/>
    <n v="0.54969999999999997"/>
  </r>
  <r>
    <x v="2"/>
    <x v="2"/>
    <n v="0.54159999999999997"/>
  </r>
  <r>
    <x v="3"/>
    <x v="3"/>
    <n v="0.53900000000000003"/>
  </r>
  <r>
    <x v="4"/>
    <x v="0"/>
    <n v="0.53839999999999999"/>
  </r>
  <r>
    <x v="5"/>
    <x v="3"/>
    <n v="0.52590000000000003"/>
  </r>
  <r>
    <x v="6"/>
    <x v="2"/>
    <n v="0.52449999999999997"/>
  </r>
  <r>
    <x v="7"/>
    <x v="0"/>
    <n v="0.50509999999999999"/>
  </r>
  <r>
    <x v="8"/>
    <x v="4"/>
    <n v="0.50460000000000005"/>
  </r>
  <r>
    <x v="9"/>
    <x v="5"/>
    <n v="0.50409999999999999"/>
  </r>
  <r>
    <x v="10"/>
    <x v="0"/>
    <n v="0.48720000000000002"/>
  </r>
  <r>
    <x v="11"/>
    <x v="4"/>
    <n v="0.48699999999999999"/>
  </r>
  <r>
    <x v="12"/>
    <x v="3"/>
    <n v="0.48159999999999997"/>
  </r>
  <r>
    <x v="13"/>
    <x v="3"/>
    <n v="0.47599999999999998"/>
  </r>
  <r>
    <x v="14"/>
    <x v="0"/>
    <n v="0.46920000000000001"/>
  </r>
  <r>
    <x v="15"/>
    <x v="4"/>
    <n v="0.46050000000000002"/>
  </r>
  <r>
    <x v="16"/>
    <x v="6"/>
    <n v="0.46050000000000002"/>
  </r>
  <r>
    <x v="17"/>
    <x v="3"/>
    <n v="0.45939999999999998"/>
  </r>
  <r>
    <x v="18"/>
    <x v="3"/>
    <n v="0.45689999999999997"/>
  </r>
  <r>
    <x v="19"/>
    <x v="1"/>
    <n v="0.43959999999999999"/>
  </r>
  <r>
    <x v="20"/>
    <x v="4"/>
    <n v="0.439"/>
  </r>
  <r>
    <x v="21"/>
    <x v="6"/>
    <n v="0.4385"/>
  </r>
  <r>
    <x v="22"/>
    <x v="7"/>
    <n v="0.4365"/>
  </r>
  <r>
    <x v="23"/>
    <x v="6"/>
    <n v="0.43180000000000002"/>
  </r>
  <r>
    <x v="24"/>
    <x v="8"/>
    <n v="0.42809999999999998"/>
  </r>
  <r>
    <x v="25"/>
    <x v="7"/>
    <n v="0.41299999999999998"/>
  </r>
  <r>
    <x v="26"/>
    <x v="3"/>
    <n v="0.4078"/>
  </r>
  <r>
    <x v="27"/>
    <x v="3"/>
    <n v="0.4037"/>
  </r>
  <r>
    <x v="28"/>
    <x v="9"/>
    <n v="0.4017"/>
  </r>
  <r>
    <x v="29"/>
    <x v="7"/>
    <n v="0.40010000000000001"/>
  </r>
  <r>
    <x v="30"/>
    <x v="3"/>
    <n v="0.39750000000000002"/>
  </r>
  <r>
    <x v="31"/>
    <x v="9"/>
    <n v="0.39650000000000002"/>
  </r>
  <r>
    <x v="32"/>
    <x v="6"/>
    <n v="0.39169999999999999"/>
  </r>
  <r>
    <x v="33"/>
    <x v="2"/>
    <n v="0.38900000000000001"/>
  </r>
  <r>
    <x v="34"/>
    <x v="8"/>
    <n v="0.38219999999999998"/>
  </r>
  <r>
    <x v="35"/>
    <x v="3"/>
    <n v="0.38150000000000001"/>
  </r>
  <r>
    <x v="36"/>
    <x v="2"/>
    <n v="0.38129999999999997"/>
  </r>
  <r>
    <x v="37"/>
    <x v="3"/>
    <n v="0.36380000000000001"/>
  </r>
  <r>
    <x v="38"/>
    <x v="3"/>
    <n v="0.35699999999999998"/>
  </r>
  <r>
    <x v="39"/>
    <x v="10"/>
    <n v="0.35659999999999997"/>
  </r>
  <r>
    <x v="40"/>
    <x v="6"/>
    <n v="0.34799999999999998"/>
  </r>
  <r>
    <x v="41"/>
    <x v="3"/>
    <n v="0.34439999999999998"/>
  </r>
  <r>
    <x v="42"/>
    <x v="11"/>
    <n v="0.34320000000000001"/>
  </r>
  <r>
    <x v="43"/>
    <x v="3"/>
    <n v="0.3382"/>
  </r>
  <r>
    <x v="44"/>
    <x v="10"/>
    <n v="0.33200000000000002"/>
  </r>
  <r>
    <x v="45"/>
    <x v="3"/>
    <n v="0.33129999999999998"/>
  </r>
  <r>
    <x v="46"/>
    <x v="10"/>
    <n v="0.33069999999999999"/>
  </r>
  <r>
    <x v="47"/>
    <x v="8"/>
    <n v="0.3306"/>
  </r>
  <r>
    <x v="48"/>
    <x v="3"/>
    <n v="0.32569999999999999"/>
  </r>
  <r>
    <x v="49"/>
    <x v="12"/>
    <n v="0.32290000000000002"/>
  </r>
  <r>
    <x v="50"/>
    <x v="10"/>
    <n v="0.31890000000000002"/>
  </r>
  <r>
    <x v="51"/>
    <x v="13"/>
    <n v="0.31830000000000003"/>
  </r>
  <r>
    <x v="52"/>
    <x v="8"/>
    <n v="0.31569999999999998"/>
  </r>
  <r>
    <x v="53"/>
    <x v="10"/>
    <n v="0.31330000000000002"/>
  </r>
  <r>
    <x v="54"/>
    <x v="14"/>
    <n v="0.31230000000000002"/>
  </r>
  <r>
    <x v="55"/>
    <x v="3"/>
    <n v="0.30819999999999997"/>
  </r>
  <r>
    <x v="56"/>
    <x v="12"/>
    <n v="0.3075"/>
  </r>
  <r>
    <x v="57"/>
    <x v="15"/>
    <n v="0.30070000000000002"/>
  </r>
  <r>
    <x v="58"/>
    <x v="3"/>
    <n v="0.2969"/>
  </r>
  <r>
    <x v="59"/>
    <x v="10"/>
    <n v="0.2964"/>
  </r>
  <r>
    <x v="60"/>
    <x v="16"/>
    <n v="0.29580000000000001"/>
  </r>
  <r>
    <x v="61"/>
    <x v="3"/>
    <n v="0.29520000000000002"/>
  </r>
  <r>
    <x v="62"/>
    <x v="8"/>
    <n v="0.29449999999999998"/>
  </r>
  <r>
    <x v="63"/>
    <x v="17"/>
    <n v="0.29239999999999999"/>
  </r>
  <r>
    <x v="64"/>
    <x v="10"/>
    <n v="0.2903"/>
  </r>
  <r>
    <x v="65"/>
    <x v="3"/>
    <n v="0.28849999999999998"/>
  </r>
  <r>
    <x v="66"/>
    <x v="16"/>
    <n v="0.28839999999999999"/>
  </r>
  <r>
    <x v="67"/>
    <x v="6"/>
    <n v="0.28370000000000001"/>
  </r>
  <r>
    <x v="68"/>
    <x v="13"/>
    <n v="0.27829999999999999"/>
  </r>
  <r>
    <x v="69"/>
    <x v="12"/>
    <n v="0.2762"/>
  </r>
  <r>
    <x v="70"/>
    <x v="3"/>
    <n v="0.27489999999999998"/>
  </r>
  <r>
    <x v="71"/>
    <x v="10"/>
    <n v="0.27489999999999998"/>
  </r>
  <r>
    <x v="72"/>
    <x v="13"/>
    <n v="0.2717"/>
  </r>
  <r>
    <x v="73"/>
    <x v="18"/>
    <n v="0.26929999999999998"/>
  </r>
  <r>
    <x v="74"/>
    <x v="3"/>
    <n v="0.26889999999999997"/>
  </r>
  <r>
    <x v="75"/>
    <x v="19"/>
    <n v="0.26879999999999998"/>
  </r>
  <r>
    <x v="76"/>
    <x v="12"/>
    <n v="0.26800000000000002"/>
  </r>
  <r>
    <x v="77"/>
    <x v="12"/>
    <n v="0.2641"/>
  </r>
  <r>
    <x v="78"/>
    <x v="12"/>
    <n v="0.26369999999999999"/>
  </r>
  <r>
    <x v="79"/>
    <x v="12"/>
    <n v="0.26279999999999998"/>
  </r>
  <r>
    <x v="80"/>
    <x v="20"/>
    <n v="0.2596"/>
  </r>
  <r>
    <x v="81"/>
    <x v="14"/>
    <n v="0.2596"/>
  </r>
  <r>
    <x v="82"/>
    <x v="13"/>
    <n v="0.25879999999999997"/>
  </r>
  <r>
    <x v="83"/>
    <x v="3"/>
    <n v="0.25669999999999998"/>
  </r>
  <r>
    <x v="84"/>
    <x v="8"/>
    <n v="0.25519999999999998"/>
  </r>
  <r>
    <x v="85"/>
    <x v="12"/>
    <n v="0.25269999999999998"/>
  </r>
  <r>
    <x v="86"/>
    <x v="14"/>
    <n v="0.25009999999999999"/>
  </r>
  <r>
    <x v="87"/>
    <x v="16"/>
    <n v="0.25009999999999999"/>
  </r>
  <r>
    <x v="88"/>
    <x v="3"/>
    <n v="0.25"/>
  </r>
  <r>
    <x v="89"/>
    <x v="17"/>
    <n v="0.25"/>
  </r>
  <r>
    <x v="90"/>
    <x v="16"/>
    <n v="0.24940000000000001"/>
  </r>
  <r>
    <x v="91"/>
    <x v="3"/>
    <n v="0.249"/>
  </r>
  <r>
    <x v="92"/>
    <x v="21"/>
    <n v="0.24790000000000001"/>
  </r>
  <r>
    <x v="93"/>
    <x v="19"/>
    <n v="0.24640000000000001"/>
  </r>
  <r>
    <x v="94"/>
    <x v="21"/>
    <n v="0.2457"/>
  </r>
  <r>
    <x v="95"/>
    <x v="21"/>
    <n v="0.2457"/>
  </r>
  <r>
    <x v="96"/>
    <x v="12"/>
    <n v="0.2455"/>
  </r>
  <r>
    <x v="97"/>
    <x v="14"/>
    <n v="0.24249999999999999"/>
  </r>
  <r>
    <x v="98"/>
    <x v="3"/>
    <n v="0.2417"/>
  </r>
  <r>
    <x v="99"/>
    <x v="20"/>
    <n v="0.2412"/>
  </r>
  <r>
    <x v="100"/>
    <x v="12"/>
    <n v="0.24010000000000001"/>
  </r>
  <r>
    <x v="101"/>
    <x v="3"/>
    <n v="0.24010000000000001"/>
  </r>
  <r>
    <x v="102"/>
    <x v="22"/>
    <n v="0.23830000000000001"/>
  </r>
  <r>
    <x v="103"/>
    <x v="12"/>
    <n v="0.2382"/>
  </r>
  <r>
    <x v="104"/>
    <x v="16"/>
    <n v="0.23710000000000001"/>
  </r>
  <r>
    <x v="105"/>
    <x v="21"/>
    <n v="0.2364"/>
  </r>
  <r>
    <x v="106"/>
    <x v="23"/>
    <n v="0.2326"/>
  </r>
  <r>
    <x v="107"/>
    <x v="14"/>
    <n v="0.2321"/>
  </r>
  <r>
    <x v="108"/>
    <x v="14"/>
    <n v="0.2319"/>
  </r>
  <r>
    <x v="109"/>
    <x v="14"/>
    <n v="0.22800000000000001"/>
  </r>
  <r>
    <x v="110"/>
    <x v="3"/>
    <n v="0.2268"/>
  </r>
  <r>
    <x v="111"/>
    <x v="21"/>
    <n v="0.2258"/>
  </r>
  <r>
    <x v="112"/>
    <x v="14"/>
    <n v="0.2258"/>
  </r>
  <r>
    <x v="113"/>
    <x v="24"/>
    <n v="0.22309999999999999"/>
  </r>
  <r>
    <x v="114"/>
    <x v="21"/>
    <n v="0.22"/>
  </r>
  <r>
    <x v="115"/>
    <x v="24"/>
    <n v="0.21940000000000001"/>
  </r>
  <r>
    <x v="116"/>
    <x v="21"/>
    <n v="0.21809999999999999"/>
  </r>
  <r>
    <x v="117"/>
    <x v="16"/>
    <n v="0.21779999999999999"/>
  </r>
  <r>
    <x v="118"/>
    <x v="21"/>
    <n v="0.21629999999999999"/>
  </r>
  <r>
    <x v="119"/>
    <x v="17"/>
    <n v="0.21240000000000001"/>
  </r>
  <r>
    <x v="120"/>
    <x v="25"/>
    <n v="0.2117"/>
  </r>
  <r>
    <x v="121"/>
    <x v="21"/>
    <n v="0.21149999999999999"/>
  </r>
  <r>
    <x v="122"/>
    <x v="22"/>
    <n v="0.2114"/>
  </r>
  <r>
    <x v="123"/>
    <x v="14"/>
    <n v="0.20810000000000001"/>
  </r>
  <r>
    <x v="124"/>
    <x v="21"/>
    <n v="0.20710000000000001"/>
  </r>
  <r>
    <x v="125"/>
    <x v="21"/>
    <n v="0.20699999999999999"/>
  </r>
  <r>
    <x v="126"/>
    <x v="21"/>
    <n v="0.20599999999999999"/>
  </r>
  <r>
    <x v="127"/>
    <x v="22"/>
    <n v="0.2054"/>
  </r>
  <r>
    <x v="128"/>
    <x v="3"/>
    <n v="0.2036"/>
  </r>
  <r>
    <x v="129"/>
    <x v="22"/>
    <n v="0.2036"/>
  </r>
  <r>
    <x v="130"/>
    <x v="19"/>
    <n v="0.20300000000000001"/>
  </r>
  <r>
    <x v="131"/>
    <x v="3"/>
    <n v="0.2024"/>
  </r>
  <r>
    <x v="132"/>
    <x v="24"/>
    <n v="0.20150000000000001"/>
  </r>
  <r>
    <x v="133"/>
    <x v="26"/>
    <n v="0.20069999999999999"/>
  </r>
  <r>
    <x v="134"/>
    <x v="14"/>
    <n v="0.19989999999999999"/>
  </r>
  <r>
    <x v="135"/>
    <x v="14"/>
    <n v="0.1991"/>
  </r>
  <r>
    <x v="136"/>
    <x v="21"/>
    <n v="0.19520000000000001"/>
  </r>
  <r>
    <x v="137"/>
    <x v="21"/>
    <n v="0.19489999999999999"/>
  </r>
  <r>
    <x v="138"/>
    <x v="27"/>
    <n v="0.19420000000000001"/>
  </r>
  <r>
    <x v="139"/>
    <x v="21"/>
    <n v="0.19389999999999999"/>
  </r>
  <r>
    <x v="140"/>
    <x v="20"/>
    <n v="0.19370000000000001"/>
  </r>
  <r>
    <x v="141"/>
    <x v="21"/>
    <n v="0.19359999999999999"/>
  </r>
  <r>
    <x v="142"/>
    <x v="14"/>
    <n v="0.19359999999999999"/>
  </r>
  <r>
    <x v="143"/>
    <x v="21"/>
    <n v="0.19320000000000001"/>
  </r>
  <r>
    <x v="144"/>
    <x v="19"/>
    <n v="0.19320000000000001"/>
  </r>
  <r>
    <x v="145"/>
    <x v="21"/>
    <n v="0.1913"/>
  </r>
  <r>
    <x v="146"/>
    <x v="28"/>
    <n v="0.19089999999999999"/>
  </r>
  <r>
    <x v="147"/>
    <x v="21"/>
    <n v="0.19020000000000001"/>
  </r>
  <r>
    <x v="148"/>
    <x v="23"/>
    <n v="0.18940000000000001"/>
  </r>
  <r>
    <x v="149"/>
    <x v="29"/>
    <n v="0.1893"/>
  </r>
  <r>
    <x v="150"/>
    <x v="21"/>
    <n v="0.18820000000000001"/>
  </r>
  <r>
    <x v="151"/>
    <x v="21"/>
    <n v="0.1867"/>
  </r>
  <r>
    <x v="152"/>
    <x v="16"/>
    <n v="0.1862"/>
  </r>
  <r>
    <x v="153"/>
    <x v="21"/>
    <n v="0.1862"/>
  </r>
  <r>
    <x v="154"/>
    <x v="30"/>
    <n v="0.18590000000000001"/>
  </r>
  <r>
    <x v="155"/>
    <x v="31"/>
    <n v="0.1845"/>
  </r>
  <r>
    <x v="156"/>
    <x v="21"/>
    <n v="0.1842"/>
  </r>
  <r>
    <x v="157"/>
    <x v="21"/>
    <n v="0.18379999999999999"/>
  </r>
  <r>
    <x v="158"/>
    <x v="12"/>
    <n v="0.18290000000000001"/>
  </r>
  <r>
    <x v="159"/>
    <x v="25"/>
    <n v="0.18229999999999999"/>
  </r>
  <r>
    <x v="160"/>
    <x v="14"/>
    <n v="0.18210000000000001"/>
  </r>
  <r>
    <x v="161"/>
    <x v="1"/>
    <n v="0.17799999999999999"/>
  </r>
  <r>
    <x v="162"/>
    <x v="1"/>
    <n v="0.1779"/>
  </r>
  <r>
    <x v="163"/>
    <x v="14"/>
    <n v="0.17760000000000001"/>
  </r>
  <r>
    <x v="164"/>
    <x v="21"/>
    <n v="0.17699999999999999"/>
  </r>
  <r>
    <x v="165"/>
    <x v="16"/>
    <n v="0.17649999999999999"/>
  </r>
  <r>
    <x v="166"/>
    <x v="21"/>
    <n v="0.1744"/>
  </r>
  <r>
    <x v="167"/>
    <x v="23"/>
    <n v="0.17419999999999999"/>
  </r>
  <r>
    <x v="168"/>
    <x v="3"/>
    <n v="0.1734"/>
  </r>
  <r>
    <x v="169"/>
    <x v="14"/>
    <n v="0.17319999999999999"/>
  </r>
  <r>
    <x v="170"/>
    <x v="32"/>
    <n v="0.17150000000000001"/>
  </r>
  <r>
    <x v="171"/>
    <x v="17"/>
    <n v="0.17130000000000001"/>
  </r>
  <r>
    <x v="172"/>
    <x v="21"/>
    <n v="0.1711"/>
  </r>
  <r>
    <x v="173"/>
    <x v="21"/>
    <n v="0.17100000000000001"/>
  </r>
  <r>
    <x v="174"/>
    <x v="21"/>
    <n v="0.17"/>
  </r>
  <r>
    <x v="175"/>
    <x v="33"/>
    <n v="0.1696"/>
  </r>
  <r>
    <x v="176"/>
    <x v="21"/>
    <n v="0.1696"/>
  </r>
  <r>
    <x v="177"/>
    <x v="34"/>
    <n v="0.16889999999999999"/>
  </r>
  <r>
    <x v="178"/>
    <x v="3"/>
    <n v="0.1681"/>
  </r>
  <r>
    <x v="179"/>
    <x v="35"/>
    <n v="0.16589999999999999"/>
  </r>
  <r>
    <x v="180"/>
    <x v="24"/>
    <n v="0.16450000000000001"/>
  </r>
  <r>
    <x v="181"/>
    <x v="36"/>
    <n v="0.16439999999999999"/>
  </r>
  <r>
    <x v="182"/>
    <x v="21"/>
    <n v="0.1643"/>
  </r>
  <r>
    <x v="183"/>
    <x v="14"/>
    <n v="0.1605"/>
  </r>
  <r>
    <x v="184"/>
    <x v="21"/>
    <n v="0.16020000000000001"/>
  </r>
  <r>
    <x v="185"/>
    <x v="21"/>
    <n v="0.16"/>
  </r>
  <r>
    <x v="186"/>
    <x v="24"/>
    <n v="0.15909999999999999"/>
  </r>
  <r>
    <x v="187"/>
    <x v="21"/>
    <n v="0.15909999999999999"/>
  </r>
  <r>
    <x v="188"/>
    <x v="22"/>
    <n v="0.159"/>
  </r>
  <r>
    <x v="189"/>
    <x v="3"/>
    <n v="0.15790000000000001"/>
  </r>
  <r>
    <x v="190"/>
    <x v="21"/>
    <n v="0.15690000000000001"/>
  </r>
  <r>
    <x v="191"/>
    <x v="32"/>
    <n v="0.15640000000000001"/>
  </r>
  <r>
    <x v="192"/>
    <x v="21"/>
    <n v="0.15620000000000001"/>
  </r>
  <r>
    <x v="193"/>
    <x v="30"/>
    <n v="0.15590000000000001"/>
  </r>
  <r>
    <x v="194"/>
    <x v="37"/>
    <n v="0.15590000000000001"/>
  </r>
  <r>
    <x v="195"/>
    <x v="3"/>
    <n v="0.15570000000000001"/>
  </r>
  <r>
    <x v="196"/>
    <x v="30"/>
    <n v="0.15540000000000001"/>
  </r>
  <r>
    <x v="197"/>
    <x v="21"/>
    <n v="0.155"/>
  </r>
  <r>
    <x v="198"/>
    <x v="3"/>
    <n v="0.1542"/>
  </r>
  <r>
    <x v="199"/>
    <x v="24"/>
    <n v="0.154"/>
  </r>
  <r>
    <x v="200"/>
    <x v="21"/>
    <n v="0.15329999999999999"/>
  </r>
  <r>
    <x v="201"/>
    <x v="3"/>
    <n v="0.1522"/>
  </r>
  <r>
    <x v="202"/>
    <x v="38"/>
    <n v="0.15079999999999999"/>
  </r>
  <r>
    <x v="203"/>
    <x v="24"/>
    <n v="0.1497"/>
  </r>
  <r>
    <x v="204"/>
    <x v="33"/>
    <n v="0.14940000000000001"/>
  </r>
  <r>
    <x v="205"/>
    <x v="39"/>
    <n v="0.1482"/>
  </r>
  <r>
    <x v="206"/>
    <x v="26"/>
    <n v="0.14710000000000001"/>
  </r>
  <r>
    <x v="207"/>
    <x v="21"/>
    <n v="0.14680000000000001"/>
  </r>
  <r>
    <x v="208"/>
    <x v="40"/>
    <n v="0.14649999999999999"/>
  </r>
  <r>
    <x v="209"/>
    <x v="21"/>
    <n v="0.14630000000000001"/>
  </r>
  <r>
    <x v="210"/>
    <x v="3"/>
    <n v="0.14610000000000001"/>
  </r>
  <r>
    <x v="211"/>
    <x v="23"/>
    <n v="0.14560000000000001"/>
  </r>
  <r>
    <x v="212"/>
    <x v="3"/>
    <n v="0.14530000000000001"/>
  </r>
  <r>
    <x v="213"/>
    <x v="41"/>
    <n v="0.14419999999999999"/>
  </r>
  <r>
    <x v="214"/>
    <x v="21"/>
    <n v="0.14369999999999999"/>
  </r>
  <r>
    <x v="215"/>
    <x v="3"/>
    <n v="0.14349999999999999"/>
  </r>
  <r>
    <x v="216"/>
    <x v="21"/>
    <n v="0.14319999999999999"/>
  </r>
  <r>
    <x v="217"/>
    <x v="21"/>
    <n v="0.14269999999999999"/>
  </r>
  <r>
    <x v="218"/>
    <x v="30"/>
    <n v="0.1426"/>
  </r>
  <r>
    <x v="219"/>
    <x v="24"/>
    <n v="0.14130000000000001"/>
  </r>
  <r>
    <x v="220"/>
    <x v="21"/>
    <n v="0.13900000000000001"/>
  </r>
  <r>
    <x v="221"/>
    <x v="42"/>
    <n v="0.13669999999999999"/>
  </r>
  <r>
    <x v="222"/>
    <x v="40"/>
    <n v="0.13450000000000001"/>
  </r>
  <r>
    <x v="223"/>
    <x v="21"/>
    <n v="0.1343"/>
  </r>
  <r>
    <x v="224"/>
    <x v="18"/>
    <n v="0.13350000000000001"/>
  </r>
  <r>
    <x v="225"/>
    <x v="21"/>
    <n v="0.13239999999999999"/>
  </r>
  <r>
    <x v="226"/>
    <x v="22"/>
    <n v="0.13189999999999999"/>
  </r>
  <r>
    <x v="227"/>
    <x v="43"/>
    <n v="0.13139999999999999"/>
  </r>
  <r>
    <x v="228"/>
    <x v="44"/>
    <n v="0.13059999999999999"/>
  </r>
  <r>
    <x v="229"/>
    <x v="45"/>
    <n v="0.13039999999999999"/>
  </r>
  <r>
    <x v="230"/>
    <x v="39"/>
    <n v="0.12959999999999999"/>
  </r>
  <r>
    <x v="231"/>
    <x v="24"/>
    <n v="0.12889999999999999"/>
  </r>
  <r>
    <x v="232"/>
    <x v="33"/>
    <n v="0.12889999999999999"/>
  </r>
  <r>
    <x v="233"/>
    <x v="3"/>
    <n v="0.1285"/>
  </r>
  <r>
    <x v="234"/>
    <x v="46"/>
    <n v="0.12659999999999999"/>
  </r>
  <r>
    <x v="235"/>
    <x v="3"/>
    <n v="0.12590000000000001"/>
  </r>
  <r>
    <x v="236"/>
    <x v="38"/>
    <n v="0.12559999999999999"/>
  </r>
  <r>
    <x v="237"/>
    <x v="47"/>
    <n v="0.12529999999999999"/>
  </r>
  <r>
    <x v="238"/>
    <x v="3"/>
    <n v="0.12379999999999999"/>
  </r>
  <r>
    <x v="239"/>
    <x v="21"/>
    <n v="0.1231"/>
  </r>
  <r>
    <x v="240"/>
    <x v="21"/>
    <n v="0.12239999999999999"/>
  </r>
  <r>
    <x v="241"/>
    <x v="32"/>
    <n v="0.1217"/>
  </r>
  <r>
    <x v="242"/>
    <x v="37"/>
    <n v="0.121"/>
  </r>
  <r>
    <x v="243"/>
    <x v="3"/>
    <n v="0.1207"/>
  </r>
  <r>
    <x v="244"/>
    <x v="37"/>
    <n v="0.1202"/>
  </r>
  <r>
    <x v="245"/>
    <x v="24"/>
    <n v="0.12"/>
  </r>
  <r>
    <x v="246"/>
    <x v="3"/>
    <n v="0.1197"/>
  </r>
  <r>
    <x v="247"/>
    <x v="23"/>
    <n v="0.1187"/>
  </r>
  <r>
    <x v="248"/>
    <x v="3"/>
    <n v="0.11849999999999999"/>
  </r>
  <r>
    <x v="249"/>
    <x v="48"/>
    <n v="0.11840000000000001"/>
  </r>
  <r>
    <x v="250"/>
    <x v="3"/>
    <n v="0.1182"/>
  </r>
  <r>
    <x v="251"/>
    <x v="24"/>
    <n v="0.11799999999999999"/>
  </r>
  <r>
    <x v="252"/>
    <x v="29"/>
    <n v="0.1179"/>
  </r>
  <r>
    <x v="253"/>
    <x v="3"/>
    <n v="0.1174"/>
  </r>
  <r>
    <x v="254"/>
    <x v="3"/>
    <n v="0.1142"/>
  </r>
  <r>
    <x v="255"/>
    <x v="49"/>
    <n v="0.1135"/>
  </r>
  <r>
    <x v="256"/>
    <x v="3"/>
    <n v="0.11219999999999999"/>
  </r>
  <r>
    <x v="257"/>
    <x v="25"/>
    <n v="0.1111"/>
  </r>
  <r>
    <x v="258"/>
    <x v="29"/>
    <n v="0.11020000000000001"/>
  </r>
  <r>
    <x v="259"/>
    <x v="3"/>
    <n v="0.1091"/>
  </r>
  <r>
    <x v="260"/>
    <x v="19"/>
    <n v="0.10780000000000001"/>
  </r>
  <r>
    <x v="261"/>
    <x v="43"/>
    <n v="0.106"/>
  </r>
  <r>
    <x v="262"/>
    <x v="39"/>
    <n v="0.10249999999999999"/>
  </r>
  <r>
    <x v="263"/>
    <x v="3"/>
    <n v="0.1011"/>
  </r>
  <r>
    <x v="264"/>
    <x v="3"/>
    <n v="9.7000000000000003E-2"/>
  </r>
  <r>
    <x v="265"/>
    <x v="3"/>
    <n v="9.4700000000000006E-2"/>
  </r>
  <r>
    <x v="266"/>
    <x v="22"/>
    <n v="9.4100000000000003E-2"/>
  </r>
  <r>
    <x v="267"/>
    <x v="50"/>
    <n v="9.3700000000000006E-2"/>
  </r>
  <r>
    <x v="268"/>
    <x v="21"/>
    <n v="9.2100000000000001E-2"/>
  </r>
  <r>
    <x v="269"/>
    <x v="51"/>
    <n v="9.11E-2"/>
  </r>
  <r>
    <x v="270"/>
    <x v="25"/>
    <n v="8.9200000000000002E-2"/>
  </r>
  <r>
    <x v="271"/>
    <x v="3"/>
    <n v="8.9099999999999999E-2"/>
  </r>
  <r>
    <x v="272"/>
    <x v="3"/>
    <n v="8.9099999999999999E-2"/>
  </r>
  <r>
    <x v="273"/>
    <x v="29"/>
    <n v="8.8900000000000007E-2"/>
  </r>
  <r>
    <x v="274"/>
    <x v="52"/>
    <n v="8.7099999999999997E-2"/>
  </r>
  <r>
    <x v="275"/>
    <x v="47"/>
    <n v="8.3599999999999994E-2"/>
  </r>
  <r>
    <x v="276"/>
    <x v="26"/>
    <n v="8.2400000000000001E-2"/>
  </r>
  <r>
    <x v="277"/>
    <x v="3"/>
    <n v="8.0199999999999994E-2"/>
  </r>
  <r>
    <x v="278"/>
    <x v="3"/>
    <n v="7.8399999999999997E-2"/>
  </r>
  <r>
    <x v="279"/>
    <x v="53"/>
    <n v="7.3099999999999998E-2"/>
  </r>
  <r>
    <x v="280"/>
    <x v="18"/>
    <n v="7.17E-2"/>
  </r>
  <r>
    <x v="281"/>
    <x v="54"/>
    <n v="7.0599999999999996E-2"/>
  </r>
  <r>
    <x v="282"/>
    <x v="5"/>
    <n v="6.8699999999999997E-2"/>
  </r>
  <r>
    <x v="283"/>
    <x v="55"/>
    <n v="6.6699999999999995E-2"/>
  </r>
  <r>
    <x v="284"/>
    <x v="56"/>
    <n v="6.6400000000000001E-2"/>
  </r>
  <r>
    <x v="285"/>
    <x v="3"/>
    <n v="6.5600000000000006E-2"/>
  </r>
  <r>
    <x v="286"/>
    <x v="57"/>
    <n v="6.4299999999999996E-2"/>
  </r>
  <r>
    <x v="287"/>
    <x v="3"/>
    <n v="6.2E-2"/>
  </r>
  <r>
    <x v="288"/>
    <x v="49"/>
    <n v="6.1499999999999999E-2"/>
  </r>
  <r>
    <x v="289"/>
    <x v="58"/>
    <n v="6.0600000000000001E-2"/>
  </r>
  <r>
    <x v="290"/>
    <x v="25"/>
    <n v="5.8299999999999998E-2"/>
  </r>
  <r>
    <x v="291"/>
    <x v="59"/>
    <n v="5.8099999999999999E-2"/>
  </r>
  <r>
    <x v="292"/>
    <x v="3"/>
    <n v="5.1499999999999997E-2"/>
  </r>
  <r>
    <x v="293"/>
    <x v="60"/>
    <n v="5.0200000000000002E-2"/>
  </r>
  <r>
    <x v="294"/>
    <x v="61"/>
    <n v="0.05"/>
  </r>
  <r>
    <x v="295"/>
    <x v="1"/>
    <n v="4.9200000000000001E-2"/>
  </r>
  <r>
    <x v="296"/>
    <x v="29"/>
    <n v="4.5400000000000003E-2"/>
  </r>
  <r>
    <x v="297"/>
    <x v="49"/>
    <n v="3.4200000000000001E-2"/>
  </r>
  <r>
    <x v="298"/>
    <x v="49"/>
    <n v="2.8899999999999999E-2"/>
  </r>
  <r>
    <x v="299"/>
    <x v="48"/>
    <n v="2.64E-2"/>
  </r>
  <r>
    <x v="300"/>
    <x v="25"/>
    <n v="2.6200000000000001E-2"/>
  </r>
  <r>
    <x v="301"/>
    <x v="62"/>
    <n v="2.3199999999999998E-2"/>
  </r>
  <r>
    <x v="302"/>
    <x v="29"/>
    <n v="1.55E-2"/>
  </r>
  <r>
    <x v="303"/>
    <x v="62"/>
    <n v="1.2200000000000001E-2"/>
  </r>
  <r>
    <x v="304"/>
    <x v="53"/>
    <n v="1.0999999999999999E-2"/>
  </r>
  <r>
    <x v="305"/>
    <x v="62"/>
    <n v="5.9999999999999995E-4"/>
  </r>
  <r>
    <x v="306"/>
    <x v="29"/>
    <n v="0"/>
  </r>
  <r>
    <x v="307"/>
    <x v="61"/>
    <n v="0"/>
  </r>
  <r>
    <x v="308"/>
    <x v="7"/>
    <m/>
  </r>
  <r>
    <x v="309"/>
    <x v="29"/>
    <m/>
  </r>
  <r>
    <x v="310"/>
    <x v="63"/>
    <m/>
  </r>
  <r>
    <x v="311"/>
    <x v="64"/>
    <m/>
  </r>
  <r>
    <x v="312"/>
    <x v="15"/>
    <m/>
  </r>
  <r>
    <x v="313"/>
    <x v="15"/>
    <m/>
  </r>
  <r>
    <x v="314"/>
    <x v="15"/>
    <m/>
  </r>
  <r>
    <x v="315"/>
    <x v="15"/>
    <m/>
  </r>
  <r>
    <x v="316"/>
    <x v="29"/>
    <m/>
  </r>
  <r>
    <x v="317"/>
    <x v="3"/>
    <m/>
  </r>
  <r>
    <x v="318"/>
    <x v="65"/>
    <m/>
  </r>
  <r>
    <x v="319"/>
    <x v="66"/>
    <m/>
  </r>
  <r>
    <x v="320"/>
    <x v="1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6"/>
    <x v="9"/>
  </r>
  <r>
    <x v="10"/>
    <x v="9"/>
    <x v="10"/>
  </r>
  <r>
    <x v="11"/>
    <x v="6"/>
    <x v="11"/>
  </r>
  <r>
    <x v="12"/>
    <x v="10"/>
    <x v="12"/>
  </r>
  <r>
    <x v="13"/>
    <x v="11"/>
    <x v="13"/>
  </r>
  <r>
    <x v="14"/>
    <x v="12"/>
    <x v="14"/>
  </r>
  <r>
    <x v="15"/>
    <x v="13"/>
    <x v="15"/>
  </r>
  <r>
    <x v="16"/>
    <x v="14"/>
    <x v="16"/>
  </r>
  <r>
    <x v="17"/>
    <x v="15"/>
    <x v="17"/>
  </r>
  <r>
    <x v="18"/>
    <x v="16"/>
    <x v="18"/>
  </r>
  <r>
    <x v="19"/>
    <x v="17"/>
    <x v="19"/>
  </r>
  <r>
    <x v="20"/>
    <x v="18"/>
    <x v="20"/>
  </r>
  <r>
    <x v="21"/>
    <x v="6"/>
    <x v="21"/>
  </r>
  <r>
    <x v="22"/>
    <x v="19"/>
    <x v="22"/>
  </r>
  <r>
    <x v="23"/>
    <x v="2"/>
    <x v="23"/>
  </r>
  <r>
    <x v="24"/>
    <x v="20"/>
    <x v="24"/>
  </r>
  <r>
    <x v="25"/>
    <x v="21"/>
    <x v="25"/>
  </r>
  <r>
    <x v="26"/>
    <x v="22"/>
    <x v="26"/>
  </r>
  <r>
    <x v="27"/>
    <x v="23"/>
    <x v="27"/>
  </r>
  <r>
    <x v="28"/>
    <x v="24"/>
    <x v="28"/>
  </r>
  <r>
    <x v="29"/>
    <x v="25"/>
    <x v="29"/>
  </r>
  <r>
    <x v="30"/>
    <x v="26"/>
    <x v="30"/>
  </r>
  <r>
    <x v="31"/>
    <x v="27"/>
    <x v="31"/>
  </r>
  <r>
    <x v="32"/>
    <x v="28"/>
    <x v="32"/>
  </r>
  <r>
    <x v="33"/>
    <x v="23"/>
    <x v="33"/>
  </r>
  <r>
    <x v="34"/>
    <x v="29"/>
    <x v="34"/>
  </r>
  <r>
    <x v="35"/>
    <x v="30"/>
    <x v="35"/>
  </r>
  <r>
    <x v="36"/>
    <x v="31"/>
    <x v="36"/>
  </r>
  <r>
    <x v="37"/>
    <x v="9"/>
    <x v="37"/>
  </r>
  <r>
    <x v="38"/>
    <x v="0"/>
    <x v="38"/>
  </r>
  <r>
    <x v="39"/>
    <x v="32"/>
    <x v="39"/>
  </r>
  <r>
    <x v="40"/>
    <x v="33"/>
    <x v="40"/>
  </r>
  <r>
    <x v="41"/>
    <x v="23"/>
    <x v="41"/>
  </r>
  <r>
    <x v="42"/>
    <x v="18"/>
    <x v="42"/>
  </r>
  <r>
    <x v="43"/>
    <x v="23"/>
    <x v="43"/>
  </r>
  <r>
    <x v="44"/>
    <x v="34"/>
    <x v="44"/>
  </r>
  <r>
    <x v="45"/>
    <x v="35"/>
    <x v="45"/>
  </r>
  <r>
    <x v="46"/>
    <x v="2"/>
    <x v="46"/>
  </r>
  <r>
    <x v="47"/>
    <x v="36"/>
    <x v="47"/>
  </r>
  <r>
    <x v="48"/>
    <x v="37"/>
    <x v="48"/>
  </r>
  <r>
    <x v="49"/>
    <x v="38"/>
    <x v="49"/>
  </r>
  <r>
    <x v="50"/>
    <x v="2"/>
    <x v="50"/>
  </r>
  <r>
    <x v="51"/>
    <x v="39"/>
    <x v="51"/>
  </r>
  <r>
    <x v="52"/>
    <x v="40"/>
    <x v="52"/>
  </r>
  <r>
    <x v="53"/>
    <x v="41"/>
    <x v="53"/>
  </r>
  <r>
    <x v="54"/>
    <x v="42"/>
    <x v="54"/>
  </r>
  <r>
    <x v="55"/>
    <x v="13"/>
    <x v="55"/>
  </r>
  <r>
    <x v="56"/>
    <x v="43"/>
    <x v="56"/>
  </r>
  <r>
    <x v="57"/>
    <x v="44"/>
    <x v="57"/>
  </r>
  <r>
    <x v="58"/>
    <x v="6"/>
    <x v="58"/>
  </r>
  <r>
    <x v="59"/>
    <x v="45"/>
    <x v="59"/>
  </r>
  <r>
    <x v="60"/>
    <x v="46"/>
    <x v="60"/>
  </r>
  <r>
    <x v="61"/>
    <x v="47"/>
    <x v="61"/>
  </r>
  <r>
    <x v="62"/>
    <x v="48"/>
    <x v="62"/>
  </r>
  <r>
    <x v="63"/>
    <x v="2"/>
    <x v="63"/>
  </r>
  <r>
    <x v="64"/>
    <x v="49"/>
    <x v="64"/>
  </r>
  <r>
    <x v="65"/>
    <x v="50"/>
    <x v="65"/>
  </r>
  <r>
    <x v="66"/>
    <x v="4"/>
    <x v="66"/>
  </r>
  <r>
    <x v="67"/>
    <x v="19"/>
    <x v="67"/>
  </r>
  <r>
    <x v="68"/>
    <x v="51"/>
    <x v="68"/>
  </r>
  <r>
    <x v="69"/>
    <x v="52"/>
    <x v="69"/>
  </r>
  <r>
    <x v="70"/>
    <x v="53"/>
    <x v="70"/>
  </r>
  <r>
    <x v="71"/>
    <x v="54"/>
    <x v="71"/>
  </r>
  <r>
    <x v="72"/>
    <x v="11"/>
    <x v="72"/>
  </r>
  <r>
    <x v="73"/>
    <x v="55"/>
    <x v="73"/>
  </r>
  <r>
    <x v="74"/>
    <x v="56"/>
    <x v="74"/>
  </r>
  <r>
    <x v="75"/>
    <x v="57"/>
    <x v="75"/>
  </r>
  <r>
    <x v="76"/>
    <x v="58"/>
    <x v="76"/>
  </r>
  <r>
    <x v="77"/>
    <x v="2"/>
    <x v="77"/>
  </r>
  <r>
    <x v="78"/>
    <x v="59"/>
    <x v="78"/>
  </r>
  <r>
    <x v="79"/>
    <x v="0"/>
    <x v="79"/>
  </r>
  <r>
    <x v="80"/>
    <x v="60"/>
    <x v="80"/>
  </r>
  <r>
    <x v="81"/>
    <x v="61"/>
    <x v="81"/>
  </r>
  <r>
    <x v="82"/>
    <x v="62"/>
    <x v="82"/>
  </r>
  <r>
    <x v="83"/>
    <x v="63"/>
    <x v="83"/>
  </r>
  <r>
    <x v="84"/>
    <x v="64"/>
    <x v="84"/>
  </r>
  <r>
    <x v="85"/>
    <x v="52"/>
    <x v="85"/>
  </r>
  <r>
    <x v="86"/>
    <x v="65"/>
    <x v="86"/>
  </r>
  <r>
    <x v="87"/>
    <x v="66"/>
    <x v="87"/>
  </r>
  <r>
    <x v="88"/>
    <x v="67"/>
    <x v="88"/>
  </r>
  <r>
    <x v="89"/>
    <x v="68"/>
    <x v="89"/>
  </r>
  <r>
    <x v="90"/>
    <x v="19"/>
    <x v="90"/>
  </r>
  <r>
    <x v="91"/>
    <x v="69"/>
    <x v="91"/>
  </r>
  <r>
    <x v="92"/>
    <x v="70"/>
    <x v="92"/>
  </r>
  <r>
    <x v="93"/>
    <x v="2"/>
    <x v="93"/>
  </r>
  <r>
    <x v="94"/>
    <x v="2"/>
    <x v="94"/>
  </r>
  <r>
    <x v="95"/>
    <x v="35"/>
    <x v="95"/>
  </r>
  <r>
    <x v="96"/>
    <x v="71"/>
    <x v="96"/>
  </r>
  <r>
    <x v="97"/>
    <x v="67"/>
    <x v="97"/>
  </r>
  <r>
    <x v="98"/>
    <x v="41"/>
    <x v="98"/>
  </r>
  <r>
    <x v="99"/>
    <x v="72"/>
    <x v="99"/>
  </r>
  <r>
    <x v="100"/>
    <x v="19"/>
    <x v="100"/>
  </r>
  <r>
    <x v="101"/>
    <x v="34"/>
    <x v="101"/>
  </r>
  <r>
    <x v="102"/>
    <x v="70"/>
    <x v="102"/>
  </r>
  <r>
    <x v="103"/>
    <x v="73"/>
    <x v="103"/>
  </r>
  <r>
    <x v="104"/>
    <x v="74"/>
    <x v="104"/>
  </r>
  <r>
    <x v="105"/>
    <x v="17"/>
    <x v="105"/>
  </r>
  <r>
    <x v="106"/>
    <x v="75"/>
    <x v="106"/>
  </r>
  <r>
    <x v="107"/>
    <x v="76"/>
    <x v="107"/>
  </r>
  <r>
    <x v="108"/>
    <x v="77"/>
    <x v="108"/>
  </r>
  <r>
    <x v="109"/>
    <x v="65"/>
    <x v="109"/>
  </r>
  <r>
    <x v="110"/>
    <x v="41"/>
    <x v="110"/>
  </r>
  <r>
    <x v="111"/>
    <x v="78"/>
    <x v="111"/>
  </r>
  <r>
    <x v="112"/>
    <x v="49"/>
    <x v="112"/>
  </r>
  <r>
    <x v="113"/>
    <x v="79"/>
    <x v="113"/>
  </r>
  <r>
    <x v="114"/>
    <x v="80"/>
    <x v="114"/>
  </r>
  <r>
    <x v="115"/>
    <x v="40"/>
    <x v="115"/>
  </r>
  <r>
    <x v="116"/>
    <x v="81"/>
    <x v="116"/>
  </r>
  <r>
    <x v="117"/>
    <x v="17"/>
    <x v="116"/>
  </r>
  <r>
    <x v="118"/>
    <x v="82"/>
    <x v="117"/>
  </r>
  <r>
    <x v="119"/>
    <x v="83"/>
    <x v="118"/>
  </r>
  <r>
    <x v="120"/>
    <x v="84"/>
    <x v="119"/>
  </r>
  <r>
    <x v="121"/>
    <x v="85"/>
    <x v="120"/>
  </r>
  <r>
    <x v="122"/>
    <x v="86"/>
    <x v="121"/>
  </r>
  <r>
    <x v="123"/>
    <x v="87"/>
    <x v="122"/>
  </r>
  <r>
    <x v="124"/>
    <x v="88"/>
    <x v="123"/>
  </r>
  <r>
    <x v="125"/>
    <x v="57"/>
    <x v="124"/>
  </r>
  <r>
    <x v="126"/>
    <x v="17"/>
    <x v="125"/>
  </r>
  <r>
    <x v="127"/>
    <x v="89"/>
    <x v="126"/>
  </r>
  <r>
    <x v="128"/>
    <x v="50"/>
    <x v="127"/>
  </r>
  <r>
    <x v="129"/>
    <x v="90"/>
    <x v="128"/>
  </r>
  <r>
    <x v="130"/>
    <x v="91"/>
    <x v="128"/>
  </r>
  <r>
    <x v="131"/>
    <x v="92"/>
    <x v="129"/>
  </r>
  <r>
    <x v="132"/>
    <x v="35"/>
    <x v="130"/>
  </r>
  <r>
    <x v="133"/>
    <x v="93"/>
    <x v="131"/>
  </r>
  <r>
    <x v="134"/>
    <x v="94"/>
    <x v="132"/>
  </r>
  <r>
    <x v="135"/>
    <x v="2"/>
    <x v="133"/>
  </r>
  <r>
    <x v="136"/>
    <x v="91"/>
    <x v="134"/>
  </r>
  <r>
    <x v="137"/>
    <x v="95"/>
    <x v="135"/>
  </r>
  <r>
    <x v="138"/>
    <x v="96"/>
    <x v="136"/>
  </r>
  <r>
    <x v="139"/>
    <x v="97"/>
    <x v="137"/>
  </r>
  <r>
    <x v="140"/>
    <x v="98"/>
    <x v="138"/>
  </r>
  <r>
    <x v="141"/>
    <x v="67"/>
    <x v="139"/>
  </r>
  <r>
    <x v="142"/>
    <x v="62"/>
    <x v="140"/>
  </r>
  <r>
    <x v="143"/>
    <x v="99"/>
    <x v="141"/>
  </r>
  <r>
    <x v="144"/>
    <x v="100"/>
    <x v="142"/>
  </r>
  <r>
    <x v="145"/>
    <x v="101"/>
    <x v="143"/>
  </r>
  <r>
    <x v="146"/>
    <x v="2"/>
    <x v="144"/>
  </r>
  <r>
    <x v="147"/>
    <x v="102"/>
    <x v="145"/>
  </r>
  <r>
    <x v="148"/>
    <x v="41"/>
    <x v="146"/>
  </r>
  <r>
    <x v="149"/>
    <x v="17"/>
    <x v="147"/>
  </r>
  <r>
    <x v="150"/>
    <x v="103"/>
    <x v="148"/>
  </r>
  <r>
    <x v="151"/>
    <x v="99"/>
    <x v="149"/>
  </r>
  <r>
    <x v="152"/>
    <x v="35"/>
    <x v="150"/>
  </r>
  <r>
    <x v="153"/>
    <x v="104"/>
    <x v="151"/>
  </r>
  <r>
    <x v="154"/>
    <x v="105"/>
    <x v="152"/>
  </r>
  <r>
    <x v="155"/>
    <x v="90"/>
    <x v="153"/>
  </r>
  <r>
    <x v="156"/>
    <x v="106"/>
    <x v="154"/>
  </r>
  <r>
    <x v="157"/>
    <x v="107"/>
    <x v="155"/>
  </r>
  <r>
    <x v="158"/>
    <x v="108"/>
    <x v="156"/>
  </r>
  <r>
    <x v="159"/>
    <x v="53"/>
    <x v="157"/>
  </r>
  <r>
    <x v="160"/>
    <x v="109"/>
    <x v="158"/>
  </r>
  <r>
    <x v="161"/>
    <x v="40"/>
    <x v="159"/>
  </r>
  <r>
    <x v="162"/>
    <x v="110"/>
    <x v="160"/>
  </r>
  <r>
    <x v="163"/>
    <x v="111"/>
    <x v="161"/>
  </r>
  <r>
    <x v="164"/>
    <x v="112"/>
    <x v="162"/>
  </r>
  <r>
    <x v="165"/>
    <x v="113"/>
    <x v="163"/>
  </r>
  <r>
    <x v="166"/>
    <x v="104"/>
    <x v="164"/>
  </r>
  <r>
    <x v="167"/>
    <x v="41"/>
    <x v="165"/>
  </r>
  <r>
    <x v="168"/>
    <x v="110"/>
    <x v="166"/>
  </r>
  <r>
    <x v="169"/>
    <x v="114"/>
    <x v="167"/>
  </r>
  <r>
    <x v="170"/>
    <x v="115"/>
    <x v="168"/>
  </r>
  <r>
    <x v="171"/>
    <x v="96"/>
    <x v="169"/>
  </r>
  <r>
    <x v="172"/>
    <x v="108"/>
    <x v="170"/>
  </r>
  <r>
    <x v="173"/>
    <x v="63"/>
    <x v="171"/>
  </r>
  <r>
    <x v="174"/>
    <x v="116"/>
    <x v="172"/>
  </r>
  <r>
    <x v="175"/>
    <x v="53"/>
    <x v="173"/>
  </r>
  <r>
    <x v="176"/>
    <x v="117"/>
    <x v="174"/>
  </r>
  <r>
    <x v="177"/>
    <x v="118"/>
    <x v="175"/>
  </r>
  <r>
    <x v="178"/>
    <x v="119"/>
    <x v="176"/>
  </r>
  <r>
    <x v="179"/>
    <x v="2"/>
    <x v="177"/>
  </r>
  <r>
    <x v="180"/>
    <x v="41"/>
    <x v="178"/>
  </r>
  <r>
    <x v="181"/>
    <x v="107"/>
    <x v="179"/>
  </r>
  <r>
    <x v="182"/>
    <x v="120"/>
    <x v="180"/>
  </r>
  <r>
    <x v="183"/>
    <x v="97"/>
    <x v="181"/>
  </r>
  <r>
    <x v="184"/>
    <x v="99"/>
    <x v="182"/>
  </r>
  <r>
    <x v="185"/>
    <x v="2"/>
    <x v="183"/>
  </r>
  <r>
    <x v="186"/>
    <x v="97"/>
    <x v="184"/>
  </r>
  <r>
    <x v="187"/>
    <x v="121"/>
    <x v="185"/>
  </r>
  <r>
    <x v="188"/>
    <x v="122"/>
    <x v="186"/>
  </r>
  <r>
    <x v="189"/>
    <x v="123"/>
    <x v="187"/>
  </r>
  <r>
    <x v="190"/>
    <x v="2"/>
    <x v="187"/>
  </r>
  <r>
    <x v="191"/>
    <x v="124"/>
    <x v="188"/>
  </r>
  <r>
    <x v="192"/>
    <x v="91"/>
    <x v="189"/>
  </r>
  <r>
    <x v="193"/>
    <x v="123"/>
    <x v="189"/>
  </r>
  <r>
    <x v="194"/>
    <x v="125"/>
    <x v="190"/>
  </r>
  <r>
    <x v="195"/>
    <x v="126"/>
    <x v="191"/>
  </r>
  <r>
    <x v="196"/>
    <x v="41"/>
    <x v="192"/>
  </r>
  <r>
    <x v="197"/>
    <x v="122"/>
    <x v="193"/>
  </r>
  <r>
    <x v="198"/>
    <x v="108"/>
    <x v="194"/>
  </r>
  <r>
    <x v="199"/>
    <x v="127"/>
    <x v="195"/>
  </r>
  <r>
    <x v="200"/>
    <x v="99"/>
    <x v="196"/>
  </r>
  <r>
    <x v="201"/>
    <x v="98"/>
    <x v="197"/>
  </r>
  <r>
    <x v="202"/>
    <x v="128"/>
    <x v="198"/>
  </r>
  <r>
    <x v="203"/>
    <x v="118"/>
    <x v="199"/>
  </r>
  <r>
    <x v="204"/>
    <x v="129"/>
    <x v="200"/>
  </r>
  <r>
    <x v="205"/>
    <x v="124"/>
    <x v="201"/>
  </r>
  <r>
    <x v="206"/>
    <x v="99"/>
    <x v="202"/>
  </r>
  <r>
    <x v="207"/>
    <x v="130"/>
    <x v="203"/>
  </r>
  <r>
    <x v="208"/>
    <x v="131"/>
    <x v="204"/>
  </r>
  <r>
    <x v="209"/>
    <x v="132"/>
    <x v="205"/>
  </r>
  <r>
    <x v="210"/>
    <x v="98"/>
    <x v="206"/>
  </r>
  <r>
    <x v="211"/>
    <x v="113"/>
    <x v="207"/>
  </r>
  <r>
    <x v="212"/>
    <x v="128"/>
    <x v="208"/>
  </r>
  <r>
    <x v="213"/>
    <x v="2"/>
    <x v="209"/>
  </r>
  <r>
    <x v="214"/>
    <x v="117"/>
    <x v="210"/>
  </r>
  <r>
    <x v="215"/>
    <x v="120"/>
    <x v="211"/>
  </r>
  <r>
    <x v="216"/>
    <x v="133"/>
    <x v="212"/>
  </r>
  <r>
    <x v="217"/>
    <x v="53"/>
    <x v="213"/>
  </r>
  <r>
    <x v="218"/>
    <x v="108"/>
    <x v="214"/>
  </r>
  <r>
    <x v="219"/>
    <x v="134"/>
    <x v="215"/>
  </r>
  <r>
    <x v="220"/>
    <x v="82"/>
    <x v="216"/>
  </r>
  <r>
    <x v="221"/>
    <x v="135"/>
    <x v="217"/>
  </r>
  <r>
    <x v="222"/>
    <x v="136"/>
    <x v="218"/>
  </r>
  <r>
    <x v="223"/>
    <x v="53"/>
    <x v="219"/>
  </r>
  <r>
    <x v="224"/>
    <x v="99"/>
    <x v="219"/>
  </r>
  <r>
    <x v="225"/>
    <x v="110"/>
    <x v="219"/>
  </r>
  <r>
    <x v="226"/>
    <x v="53"/>
    <x v="220"/>
  </r>
  <r>
    <x v="227"/>
    <x v="53"/>
    <x v="221"/>
  </r>
  <r>
    <x v="228"/>
    <x v="88"/>
    <x v="222"/>
  </r>
  <r>
    <x v="229"/>
    <x v="53"/>
    <x v="223"/>
  </r>
  <r>
    <x v="230"/>
    <x v="137"/>
    <x v="224"/>
  </r>
  <r>
    <x v="231"/>
    <x v="109"/>
    <x v="225"/>
  </r>
  <r>
    <x v="232"/>
    <x v="126"/>
    <x v="226"/>
  </r>
  <r>
    <x v="233"/>
    <x v="98"/>
    <x v="227"/>
  </r>
  <r>
    <x v="234"/>
    <x v="138"/>
    <x v="228"/>
  </r>
  <r>
    <x v="235"/>
    <x v="128"/>
    <x v="229"/>
  </r>
  <r>
    <x v="236"/>
    <x v="50"/>
    <x v="230"/>
  </r>
  <r>
    <x v="237"/>
    <x v="50"/>
    <x v="231"/>
  </r>
  <r>
    <x v="238"/>
    <x v="139"/>
    <x v="232"/>
  </r>
  <r>
    <x v="239"/>
    <x v="53"/>
    <x v="233"/>
  </r>
  <r>
    <x v="240"/>
    <x v="90"/>
    <x v="234"/>
  </r>
  <r>
    <x v="241"/>
    <x v="97"/>
    <x v="235"/>
  </r>
  <r>
    <x v="242"/>
    <x v="98"/>
    <x v="236"/>
  </r>
  <r>
    <x v="243"/>
    <x v="99"/>
    <x v="237"/>
  </r>
  <r>
    <x v="244"/>
    <x v="53"/>
    <x v="238"/>
  </r>
  <r>
    <x v="245"/>
    <x v="104"/>
    <x v="239"/>
  </r>
  <r>
    <x v="246"/>
    <x v="2"/>
    <x v="240"/>
  </r>
  <r>
    <x v="247"/>
    <x v="118"/>
    <x v="241"/>
  </r>
  <r>
    <x v="248"/>
    <x v="53"/>
    <x v="242"/>
  </r>
  <r>
    <x v="249"/>
    <x v="140"/>
    <x v="243"/>
  </r>
  <r>
    <x v="250"/>
    <x v="117"/>
    <x v="244"/>
  </r>
  <r>
    <x v="251"/>
    <x v="141"/>
    <x v="245"/>
  </r>
  <r>
    <x v="252"/>
    <x v="142"/>
    <x v="246"/>
  </r>
  <r>
    <x v="253"/>
    <x v="2"/>
    <x v="247"/>
  </r>
  <r>
    <x v="254"/>
    <x v="41"/>
    <x v="248"/>
  </r>
  <r>
    <x v="255"/>
    <x v="99"/>
    <x v="249"/>
  </r>
  <r>
    <x v="256"/>
    <x v="133"/>
    <x v="250"/>
  </r>
  <r>
    <x v="257"/>
    <x v="118"/>
    <x v="251"/>
  </r>
  <r>
    <x v="258"/>
    <x v="143"/>
    <x v="252"/>
  </r>
  <r>
    <x v="259"/>
    <x v="117"/>
    <x v="253"/>
  </r>
  <r>
    <x v="260"/>
    <x v="2"/>
    <x v="254"/>
  </r>
  <r>
    <x v="261"/>
    <x v="144"/>
    <x v="255"/>
  </r>
  <r>
    <x v="262"/>
    <x v="113"/>
    <x v="256"/>
  </r>
  <r>
    <x v="263"/>
    <x v="145"/>
    <x v="257"/>
  </r>
  <r>
    <x v="264"/>
    <x v="99"/>
    <x v="258"/>
  </r>
  <r>
    <x v="265"/>
    <x v="146"/>
    <x v="259"/>
  </r>
  <r>
    <x v="266"/>
    <x v="138"/>
    <x v="260"/>
  </r>
  <r>
    <x v="267"/>
    <x v="147"/>
    <x v="261"/>
  </r>
  <r>
    <x v="268"/>
    <x v="93"/>
    <x v="262"/>
  </r>
  <r>
    <x v="269"/>
    <x v="127"/>
    <x v="263"/>
  </r>
  <r>
    <x v="270"/>
    <x v="118"/>
    <x v="264"/>
  </r>
  <r>
    <x v="271"/>
    <x v="65"/>
    <x v="265"/>
  </r>
  <r>
    <x v="272"/>
    <x v="117"/>
    <x v="266"/>
  </r>
  <r>
    <x v="273"/>
    <x v="2"/>
    <x v="267"/>
  </r>
  <r>
    <x v="274"/>
    <x v="2"/>
    <x v="268"/>
  </r>
  <r>
    <x v="275"/>
    <x v="117"/>
    <x v="269"/>
  </r>
  <r>
    <x v="276"/>
    <x v="98"/>
    <x v="270"/>
  </r>
  <r>
    <x v="277"/>
    <x v="2"/>
    <x v="271"/>
  </r>
  <r>
    <x v="278"/>
    <x v="2"/>
    <x v="272"/>
  </r>
  <r>
    <x v="279"/>
    <x v="144"/>
    <x v="273"/>
  </r>
  <r>
    <x v="280"/>
    <x v="148"/>
    <x v="274"/>
  </r>
  <r>
    <x v="281"/>
    <x v="118"/>
    <x v="275"/>
  </r>
  <r>
    <x v="282"/>
    <x v="2"/>
    <x v="276"/>
  </r>
  <r>
    <x v="283"/>
    <x v="117"/>
    <x v="277"/>
  </r>
  <r>
    <x v="284"/>
    <x v="91"/>
    <x v="278"/>
  </r>
  <r>
    <x v="285"/>
    <x v="93"/>
    <x v="279"/>
  </r>
  <r>
    <x v="286"/>
    <x v="53"/>
    <x v="280"/>
  </r>
  <r>
    <x v="287"/>
    <x v="53"/>
    <x v="281"/>
  </r>
  <r>
    <x v="288"/>
    <x v="99"/>
    <x v="282"/>
  </r>
  <r>
    <x v="289"/>
    <x v="2"/>
    <x v="283"/>
  </r>
  <r>
    <x v="290"/>
    <x v="149"/>
    <x v="284"/>
  </r>
  <r>
    <x v="291"/>
    <x v="106"/>
    <x v="285"/>
  </r>
  <r>
    <x v="292"/>
    <x v="150"/>
    <x v="286"/>
  </r>
  <r>
    <x v="293"/>
    <x v="2"/>
    <x v="287"/>
  </r>
  <r>
    <x v="294"/>
    <x v="97"/>
    <x v="288"/>
  </r>
  <r>
    <x v="295"/>
    <x v="118"/>
    <x v="289"/>
  </r>
  <r>
    <x v="296"/>
    <x v="146"/>
    <x v="290"/>
  </r>
  <r>
    <x v="297"/>
    <x v="90"/>
    <x v="291"/>
  </r>
  <r>
    <x v="298"/>
    <x v="97"/>
    <x v="292"/>
  </r>
  <r>
    <x v="299"/>
    <x v="121"/>
    <x v="293"/>
  </r>
  <r>
    <x v="300"/>
    <x v="99"/>
    <x v="294"/>
  </r>
  <r>
    <x v="301"/>
    <x v="150"/>
    <x v="295"/>
  </r>
  <r>
    <x v="302"/>
    <x v="146"/>
    <x v="296"/>
  </r>
  <r>
    <x v="303"/>
    <x v="53"/>
    <x v="297"/>
  </r>
  <r>
    <x v="304"/>
    <x v="97"/>
    <x v="298"/>
  </r>
  <r>
    <x v="305"/>
    <x v="90"/>
    <x v="299"/>
  </r>
  <r>
    <x v="306"/>
    <x v="151"/>
    <x v="300"/>
  </r>
  <r>
    <x v="307"/>
    <x v="146"/>
    <x v="301"/>
  </r>
  <r>
    <x v="308"/>
    <x v="121"/>
    <x v="302"/>
  </r>
  <r>
    <x v="309"/>
    <x v="152"/>
    <x v="303"/>
  </r>
  <r>
    <x v="310"/>
    <x v="53"/>
    <x v="304"/>
  </r>
  <r>
    <x v="311"/>
    <x v="146"/>
    <x v="305"/>
  </r>
  <r>
    <x v="312"/>
    <x v="90"/>
    <x v="306"/>
  </r>
  <r>
    <x v="313"/>
    <x v="97"/>
    <x v="307"/>
  </r>
  <r>
    <x v="314"/>
    <x v="90"/>
    <x v="308"/>
  </r>
  <r>
    <x v="315"/>
    <x v="153"/>
    <x v="309"/>
  </r>
  <r>
    <x v="316"/>
    <x v="140"/>
    <x v="310"/>
  </r>
  <r>
    <x v="317"/>
    <x v="127"/>
    <x v="311"/>
  </r>
  <r>
    <x v="318"/>
    <x v="97"/>
    <x v="312"/>
  </r>
  <r>
    <x v="319"/>
    <x v="2"/>
    <x v="313"/>
  </r>
  <r>
    <x v="320"/>
    <x v="154"/>
    <x v="314"/>
  </r>
  <r>
    <x v="321"/>
    <x v="155"/>
    <x v="315"/>
  </r>
  <r>
    <x v="322"/>
    <x v="118"/>
    <x v="316"/>
  </r>
  <r>
    <x v="323"/>
    <x v="2"/>
    <x v="317"/>
  </r>
  <r>
    <x v="324"/>
    <x v="156"/>
    <x v="317"/>
  </r>
  <r>
    <x v="325"/>
    <x v="157"/>
    <x v="318"/>
  </r>
  <r>
    <x v="326"/>
    <x v="140"/>
    <x v="319"/>
  </r>
  <r>
    <x v="327"/>
    <x v="158"/>
    <x v="320"/>
  </r>
  <r>
    <x v="328"/>
    <x v="53"/>
    <x v="321"/>
  </r>
  <r>
    <x v="329"/>
    <x v="97"/>
    <x v="322"/>
  </r>
  <r>
    <x v="330"/>
    <x v="146"/>
    <x v="323"/>
  </r>
  <r>
    <x v="331"/>
    <x v="97"/>
    <x v="324"/>
  </r>
  <r>
    <x v="332"/>
    <x v="90"/>
    <x v="325"/>
  </r>
  <r>
    <x v="333"/>
    <x v="90"/>
    <x v="326"/>
  </r>
  <r>
    <x v="334"/>
    <x v="159"/>
    <x v="327"/>
  </r>
  <r>
    <x v="335"/>
    <x v="2"/>
    <x v="328"/>
  </r>
  <r>
    <x v="336"/>
    <x v="53"/>
    <x v="329"/>
  </r>
  <r>
    <x v="337"/>
    <x v="97"/>
    <x v="330"/>
  </r>
  <r>
    <x v="338"/>
    <x v="55"/>
    <x v="331"/>
  </r>
  <r>
    <x v="339"/>
    <x v="93"/>
    <x v="332"/>
  </r>
  <r>
    <x v="340"/>
    <x v="146"/>
    <x v="333"/>
  </r>
  <r>
    <x v="341"/>
    <x v="97"/>
    <x v="334"/>
  </r>
  <r>
    <x v="342"/>
    <x v="55"/>
    <x v="335"/>
  </r>
  <r>
    <x v="343"/>
    <x v="160"/>
    <x v="336"/>
  </r>
  <r>
    <x v="344"/>
    <x v="161"/>
    <x v="337"/>
  </r>
  <r>
    <x v="345"/>
    <x v="146"/>
    <x v="338"/>
  </r>
  <r>
    <x v="346"/>
    <x v="90"/>
    <x v="339"/>
  </r>
  <r>
    <x v="347"/>
    <x v="162"/>
    <x v="340"/>
  </r>
  <r>
    <x v="348"/>
    <x v="163"/>
    <x v="341"/>
  </r>
  <r>
    <x v="349"/>
    <x v="164"/>
    <x v="342"/>
  </r>
  <r>
    <x v="350"/>
    <x v="93"/>
    <x v="343"/>
  </r>
  <r>
    <x v="351"/>
    <x v="2"/>
    <x v="344"/>
  </r>
  <r>
    <x v="352"/>
    <x v="2"/>
    <x v="345"/>
  </r>
  <r>
    <x v="353"/>
    <x v="2"/>
    <x v="346"/>
  </r>
  <r>
    <x v="354"/>
    <x v="2"/>
    <x v="347"/>
  </r>
  <r>
    <x v="355"/>
    <x v="55"/>
    <x v="347"/>
  </r>
  <r>
    <x v="356"/>
    <x v="93"/>
    <x v="348"/>
  </r>
  <r>
    <x v="357"/>
    <x v="98"/>
    <x v="349"/>
  </r>
  <r>
    <x v="358"/>
    <x v="2"/>
    <x v="350"/>
  </r>
  <r>
    <x v="359"/>
    <x v="2"/>
    <x v="351"/>
  </r>
  <r>
    <x v="360"/>
    <x v="55"/>
    <x v="351"/>
  </r>
  <r>
    <x v="361"/>
    <x v="133"/>
    <x v="351"/>
  </r>
  <r>
    <x v="362"/>
    <x v="165"/>
    <x v="351"/>
  </r>
  <r>
    <x v="363"/>
    <x v="166"/>
    <x v="351"/>
  </r>
  <r>
    <x v="364"/>
    <x v="127"/>
    <x v="3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E3EFE-3066-FB4B-8BE6-1C3D18849E54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1" firstHeaderRow="1" firstDataRow="1" firstDataCol="1"/>
  <pivotFields count="3">
    <pivotField axis="axisRow" showAll="0">
      <items count="322">
        <item x="270"/>
        <item x="152"/>
        <item x="120"/>
        <item x="177"/>
        <item x="159"/>
        <item x="49"/>
        <item x="290"/>
        <item x="267"/>
        <item x="228"/>
        <item x="300"/>
        <item x="257"/>
        <item x="104"/>
        <item x="90"/>
        <item x="66"/>
        <item x="79"/>
        <item x="87"/>
        <item x="60"/>
        <item x="131"/>
        <item x="165"/>
        <item x="74"/>
        <item x="117"/>
        <item x="56"/>
        <item x="77"/>
        <item x="78"/>
        <item x="69"/>
        <item x="70"/>
        <item x="110"/>
        <item x="85"/>
        <item x="96"/>
        <item x="100"/>
        <item x="83"/>
        <item x="23"/>
        <item x="22"/>
        <item x="43"/>
        <item x="76"/>
        <item x="37"/>
        <item x="61"/>
        <item x="103"/>
        <item x="55"/>
        <item x="26"/>
        <item x="65"/>
        <item x="35"/>
        <item x="21"/>
        <item x="25"/>
        <item x="29"/>
        <item x="217"/>
        <item x="220"/>
        <item x="137"/>
        <item x="176"/>
        <item x="125"/>
        <item x="166"/>
        <item x="185"/>
        <item x="92"/>
        <item x="153"/>
        <item x="200"/>
        <item x="216"/>
        <item x="150"/>
        <item x="173"/>
        <item x="121"/>
        <item x="136"/>
        <item x="174"/>
        <item x="197"/>
        <item x="209"/>
        <item x="118"/>
        <item x="151"/>
        <item x="111"/>
        <item x="58"/>
        <item x="38"/>
        <item x="27"/>
        <item x="12"/>
        <item x="18"/>
        <item x="3"/>
        <item x="17"/>
        <item x="41"/>
        <item x="93"/>
        <item x="144"/>
        <item x="91"/>
        <item x="75"/>
        <item x="101"/>
        <item x="158"/>
        <item x="260"/>
        <item x="130"/>
        <item x="80"/>
        <item x="99"/>
        <item x="52"/>
        <item x="84"/>
        <item x="0"/>
        <item x="5"/>
        <item x="139"/>
        <item x="190"/>
        <item x="126"/>
        <item x="114"/>
        <item x="11"/>
        <item x="20"/>
        <item x="88"/>
        <item x="15"/>
        <item x="13"/>
        <item x="8"/>
        <item x="10"/>
        <item x="4"/>
        <item x="7"/>
        <item x="42"/>
        <item x="34"/>
        <item x="62"/>
        <item x="140"/>
        <item x="47"/>
        <item x="24"/>
        <item x="14"/>
        <item x="59"/>
        <item x="50"/>
        <item x="46"/>
        <item x="53"/>
        <item x="44"/>
        <item x="31"/>
        <item x="89"/>
        <item x="63"/>
        <item x="171"/>
        <item x="119"/>
        <item x="28"/>
        <item x="39"/>
        <item x="33"/>
        <item x="64"/>
        <item x="71"/>
        <item x="6"/>
        <item x="2"/>
        <item x="36"/>
        <item x="123"/>
        <item x="57"/>
        <item x="314"/>
        <item x="312"/>
        <item x="313"/>
        <item x="315"/>
        <item x="320"/>
        <item x="221"/>
        <item x="291"/>
        <item x="289"/>
        <item x="138"/>
        <item x="193"/>
        <item x="154"/>
        <item x="155"/>
        <item x="218"/>
        <item x="196"/>
        <item x="179"/>
        <item x="146"/>
        <item x="222"/>
        <item x="208"/>
        <item x="307"/>
        <item x="206"/>
        <item x="276"/>
        <item x="269"/>
        <item x="293"/>
        <item x="133"/>
        <item x="294"/>
        <item x="286"/>
        <item x="73"/>
        <item x="241"/>
        <item x="247"/>
        <item x="191"/>
        <item x="280"/>
        <item x="211"/>
        <item x="170"/>
        <item x="106"/>
        <item x="167"/>
        <item x="148"/>
        <item x="224"/>
        <item x="181"/>
        <item x="301"/>
        <item x="303"/>
        <item x="305"/>
        <item x="287"/>
        <item x="244"/>
        <item x="242"/>
        <item x="194"/>
        <item x="102"/>
        <item x="188"/>
        <item x="135"/>
        <item x="142"/>
        <item x="108"/>
        <item x="97"/>
        <item x="107"/>
        <item x="54"/>
        <item x="72"/>
        <item x="51"/>
        <item x="68"/>
        <item x="82"/>
        <item x="134"/>
        <item x="160"/>
        <item x="86"/>
        <item x="169"/>
        <item x="109"/>
        <item x="81"/>
        <item x="112"/>
        <item x="163"/>
        <item x="236"/>
        <item x="266"/>
        <item x="129"/>
        <item x="127"/>
        <item x="202"/>
        <item x="226"/>
        <item x="213"/>
        <item x="168"/>
        <item x="263"/>
        <item x="233"/>
        <item x="278"/>
        <item x="250"/>
        <item x="284"/>
        <item x="299"/>
        <item x="189"/>
        <item x="283"/>
        <item x="229"/>
        <item x="249"/>
        <item x="183"/>
        <item x="251"/>
        <item x="186"/>
        <item x="115"/>
        <item x="113"/>
        <item x="132"/>
        <item x="219"/>
        <item x="245"/>
        <item x="180"/>
        <item x="149"/>
        <item x="273"/>
        <item x="302"/>
        <item x="252"/>
        <item x="296"/>
        <item x="316"/>
        <item x="258"/>
        <item x="309"/>
        <item x="306"/>
        <item x="237"/>
        <item x="275"/>
        <item x="231"/>
        <item x="199"/>
        <item x="203"/>
        <item x="19"/>
        <item x="162"/>
        <item x="161"/>
        <item x="1"/>
        <item x="295"/>
        <item x="255"/>
        <item x="298"/>
        <item x="288"/>
        <item x="201"/>
        <item x="9"/>
        <item x="282"/>
        <item x="256"/>
        <item x="98"/>
        <item x="272"/>
        <item x="212"/>
        <item x="246"/>
        <item x="254"/>
        <item x="48"/>
        <item x="277"/>
        <item x="281"/>
        <item x="304"/>
        <item x="279"/>
        <item x="297"/>
        <item x="292"/>
        <item x="274"/>
        <item x="248"/>
        <item x="285"/>
        <item x="234"/>
        <item x="235"/>
        <item x="195"/>
        <item x="253"/>
        <item x="238"/>
        <item x="265"/>
        <item x="271"/>
        <item x="262"/>
        <item x="205"/>
        <item x="128"/>
        <item x="259"/>
        <item x="178"/>
        <item x="264"/>
        <item x="210"/>
        <item x="215"/>
        <item x="230"/>
        <item x="319"/>
        <item x="243"/>
        <item x="214"/>
        <item x="204"/>
        <item x="192"/>
        <item x="116"/>
        <item x="157"/>
        <item x="143"/>
        <item x="182"/>
        <item x="175"/>
        <item x="232"/>
        <item x="172"/>
        <item x="223"/>
        <item x="16"/>
        <item x="45"/>
        <item x="40"/>
        <item x="30"/>
        <item x="67"/>
        <item x="32"/>
        <item x="184"/>
        <item x="105"/>
        <item x="141"/>
        <item x="145"/>
        <item x="164"/>
        <item x="268"/>
        <item x="207"/>
        <item x="239"/>
        <item x="147"/>
        <item x="225"/>
        <item x="240"/>
        <item x="261"/>
        <item x="187"/>
        <item x="95"/>
        <item x="124"/>
        <item x="94"/>
        <item x="156"/>
        <item x="227"/>
        <item x="198"/>
        <item x="122"/>
        <item x="311"/>
        <item x="318"/>
        <item x="317"/>
        <item x="308"/>
        <item x="310"/>
        <item t="default"/>
      </items>
    </pivotField>
    <pivotField axis="axisRow" showAll="0" sortType="descending">
      <items count="68">
        <item sd="0" x="10"/>
        <item sd="0" x="59"/>
        <item sd="0" x="42"/>
        <item sd="0" x="57"/>
        <item sd="0" x="31"/>
        <item sd="0" x="29"/>
        <item sd="0" x="4"/>
        <item sd="0" x="1"/>
        <item sd="0" x="48"/>
        <item sd="0" x="64"/>
        <item sd="0" x="24"/>
        <item sd="0" x="55"/>
        <item sd="0" x="39"/>
        <item sd="0" x="45"/>
        <item sd="0" x="65"/>
        <item sd="0" x="15"/>
        <item sd="0" x="13"/>
        <item sd="0" x="50"/>
        <item sd="0" x="44"/>
        <item sd="0" x="17"/>
        <item sd="0" x="38"/>
        <item sd="0" x="22"/>
        <item sd="0" x="23"/>
        <item sd="0" x="56"/>
        <item sd="0" x="43"/>
        <item sd="0" x="21"/>
        <item sd="0" x="54"/>
        <item sd="0" x="62"/>
        <item sd="0" x="34"/>
        <item sd="0" x="27"/>
        <item sd="0" x="8"/>
        <item sd="0" x="14"/>
        <item sd="0" x="11"/>
        <item sd="0" x="66"/>
        <item sd="0" x="6"/>
        <item sd="0" x="33"/>
        <item sd="0" x="19"/>
        <item sd="0" x="37"/>
        <item sd="0" x="3"/>
        <item sd="0" x="61"/>
        <item sd="0" x="26"/>
        <item sd="0" x="0"/>
        <item sd="0" x="51"/>
        <item sd="0" x="35"/>
        <item sd="0" x="28"/>
        <item sd="0" x="40"/>
        <item sd="0" x="30"/>
        <item sd="0" x="16"/>
        <item sd="0" x="12"/>
        <item sd="0" x="47"/>
        <item sd="0" x="52"/>
        <item sd="0" x="46"/>
        <item sd="0" x="7"/>
        <item sd="0" x="2"/>
        <item sd="0" x="53"/>
        <item sd="0" x="49"/>
        <item sd="0" x="32"/>
        <item sd="0" x="5"/>
        <item sd="0" x="36"/>
        <item sd="0" x="63"/>
        <item sd="0" x="25"/>
        <item sd="0" x="58"/>
        <item sd="0" x="20"/>
        <item sd="0" x="60"/>
        <item sd="0" x="18"/>
        <item sd="0" x="41"/>
        <item sd="0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0"/>
  </rowFields>
  <rowItems count="68">
    <i>
      <x v="41"/>
    </i>
    <i>
      <x v="6"/>
    </i>
    <i>
      <x v="53"/>
    </i>
    <i>
      <x v="52"/>
    </i>
    <i>
      <x v="66"/>
    </i>
    <i>
      <x v="34"/>
    </i>
    <i>
      <x v="32"/>
    </i>
    <i>
      <x v="30"/>
    </i>
    <i>
      <x/>
    </i>
    <i>
      <x v="15"/>
    </i>
    <i>
      <x v="57"/>
    </i>
    <i>
      <x v="16"/>
    </i>
    <i>
      <x v="7"/>
    </i>
    <i>
      <x v="48"/>
    </i>
    <i>
      <x v="47"/>
    </i>
    <i>
      <x v="19"/>
    </i>
    <i>
      <x v="62"/>
    </i>
    <i>
      <x v="38"/>
    </i>
    <i>
      <x v="31"/>
    </i>
    <i>
      <x v="36"/>
    </i>
    <i>
      <x v="29"/>
    </i>
    <i>
      <x v="44"/>
    </i>
    <i>
      <x v="4"/>
    </i>
    <i>
      <x v="25"/>
    </i>
    <i>
      <x v="21"/>
    </i>
    <i>
      <x v="22"/>
    </i>
    <i>
      <x v="28"/>
    </i>
    <i>
      <x v="43"/>
    </i>
    <i>
      <x v="58"/>
    </i>
    <i>
      <x v="10"/>
    </i>
    <i>
      <x v="46"/>
    </i>
    <i>
      <x v="64"/>
    </i>
    <i>
      <x v="56"/>
    </i>
    <i>
      <x v="35"/>
    </i>
    <i>
      <x v="65"/>
    </i>
    <i>
      <x v="40"/>
    </i>
    <i>
      <x v="45"/>
    </i>
    <i>
      <x v="20"/>
    </i>
    <i>
      <x v="2"/>
    </i>
    <i>
      <x v="37"/>
    </i>
    <i>
      <x v="18"/>
    </i>
    <i>
      <x v="13"/>
    </i>
    <i>
      <x v="12"/>
    </i>
    <i>
      <x v="51"/>
    </i>
    <i>
      <x v="24"/>
    </i>
    <i>
      <x v="60"/>
    </i>
    <i>
      <x v="49"/>
    </i>
    <i>
      <x v="17"/>
    </i>
    <i>
      <x v="42"/>
    </i>
    <i>
      <x v="50"/>
    </i>
    <i>
      <x v="5"/>
    </i>
    <i>
      <x v="8"/>
    </i>
    <i>
      <x v="26"/>
    </i>
    <i>
      <x v="11"/>
    </i>
    <i>
      <x v="23"/>
    </i>
    <i>
      <x v="3"/>
    </i>
    <i>
      <x v="61"/>
    </i>
    <i>
      <x v="55"/>
    </i>
    <i>
      <x v="1"/>
    </i>
    <i>
      <x v="63"/>
    </i>
    <i>
      <x v="54"/>
    </i>
    <i>
      <x v="39"/>
    </i>
    <i>
      <x v="27"/>
    </i>
    <i>
      <x v="9"/>
    </i>
    <i>
      <x v="14"/>
    </i>
    <i>
      <x v="59"/>
    </i>
    <i>
      <x v="33"/>
    </i>
    <i t="grand">
      <x/>
    </i>
  </rowItems>
  <colItems count="1">
    <i/>
  </colItems>
  <dataFields count="1">
    <dataField name="Average of Teenage_Birth_Rate_women_only_rP_gF_p25" fld="2" subtotal="average" baseField="0" baseItem="0" numFmtId="10"/>
  </dataFields>
  <formats count="63">
    <format dxfId="62">
      <pivotArea collapsedLevelsAreSubtotals="1" fieldPosition="0">
        <references count="1">
          <reference field="1" count="1">
            <x v="41"/>
          </reference>
        </references>
      </pivotArea>
    </format>
    <format dxfId="61">
      <pivotArea collapsedLevelsAreSubtotals="1" fieldPosition="0">
        <references count="1">
          <reference field="1" count="1">
            <x v="6"/>
          </reference>
        </references>
      </pivotArea>
    </format>
    <format dxfId="60">
      <pivotArea collapsedLevelsAreSubtotals="1" fieldPosition="0">
        <references count="1">
          <reference field="1" count="1">
            <x v="53"/>
          </reference>
        </references>
      </pivotArea>
    </format>
    <format dxfId="59">
      <pivotArea collapsedLevelsAreSubtotals="1" fieldPosition="0">
        <references count="1">
          <reference field="1" count="1">
            <x v="52"/>
          </reference>
        </references>
      </pivotArea>
    </format>
    <format dxfId="58">
      <pivotArea collapsedLevelsAreSubtotals="1" fieldPosition="0">
        <references count="1">
          <reference field="1" count="1">
            <x v="66"/>
          </reference>
        </references>
      </pivotArea>
    </format>
    <format dxfId="57">
      <pivotArea collapsedLevelsAreSubtotals="1" fieldPosition="0">
        <references count="1">
          <reference field="1" count="1">
            <x v="34"/>
          </reference>
        </references>
      </pivotArea>
    </format>
    <format dxfId="56">
      <pivotArea collapsedLevelsAreSubtotals="1" fieldPosition="0">
        <references count="1">
          <reference field="1" count="1">
            <x v="32"/>
          </reference>
        </references>
      </pivotArea>
    </format>
    <format dxfId="55">
      <pivotArea collapsedLevelsAreSubtotals="1" fieldPosition="0">
        <references count="1">
          <reference field="1" count="1">
            <x v="30"/>
          </reference>
        </references>
      </pivotArea>
    </format>
    <format dxfId="54">
      <pivotArea collapsedLevelsAreSubtotals="1" fieldPosition="0">
        <references count="1">
          <reference field="1" count="1">
            <x v="0"/>
          </reference>
        </references>
      </pivotArea>
    </format>
    <format dxfId="53">
      <pivotArea collapsedLevelsAreSubtotals="1" fieldPosition="0">
        <references count="1">
          <reference field="1" count="1">
            <x v="15"/>
          </reference>
        </references>
      </pivotArea>
    </format>
    <format dxfId="52">
      <pivotArea collapsedLevelsAreSubtotals="1" fieldPosition="0">
        <references count="1">
          <reference field="1" count="1">
            <x v="57"/>
          </reference>
        </references>
      </pivotArea>
    </format>
    <format dxfId="51">
      <pivotArea collapsedLevelsAreSubtotals="1" fieldPosition="0">
        <references count="1">
          <reference field="1" count="1">
            <x v="16"/>
          </reference>
        </references>
      </pivotArea>
    </format>
    <format dxfId="50">
      <pivotArea collapsedLevelsAreSubtotals="1" fieldPosition="0">
        <references count="1">
          <reference field="1" count="1">
            <x v="7"/>
          </reference>
        </references>
      </pivotArea>
    </format>
    <format dxfId="49">
      <pivotArea collapsedLevelsAreSubtotals="1" fieldPosition="0">
        <references count="1">
          <reference field="1" count="1">
            <x v="48"/>
          </reference>
        </references>
      </pivotArea>
    </format>
    <format dxfId="48">
      <pivotArea collapsedLevelsAreSubtotals="1" fieldPosition="0">
        <references count="1">
          <reference field="1" count="1">
            <x v="47"/>
          </reference>
        </references>
      </pivotArea>
    </format>
    <format dxfId="47">
      <pivotArea collapsedLevelsAreSubtotals="1" fieldPosition="0">
        <references count="1">
          <reference field="1" count="1">
            <x v="19"/>
          </reference>
        </references>
      </pivotArea>
    </format>
    <format dxfId="46">
      <pivotArea collapsedLevelsAreSubtotals="1" fieldPosition="0">
        <references count="1">
          <reference field="1" count="1">
            <x v="62"/>
          </reference>
        </references>
      </pivotArea>
    </format>
    <format dxfId="45">
      <pivotArea collapsedLevelsAreSubtotals="1" fieldPosition="0">
        <references count="1">
          <reference field="1" count="1">
            <x v="38"/>
          </reference>
        </references>
      </pivotArea>
    </format>
    <format dxfId="44">
      <pivotArea collapsedLevelsAreSubtotals="1" fieldPosition="0">
        <references count="1">
          <reference field="1" count="1">
            <x v="31"/>
          </reference>
        </references>
      </pivotArea>
    </format>
    <format dxfId="43">
      <pivotArea collapsedLevelsAreSubtotals="1" fieldPosition="0">
        <references count="1">
          <reference field="1" count="1">
            <x v="36"/>
          </reference>
        </references>
      </pivotArea>
    </format>
    <format dxfId="42">
      <pivotArea collapsedLevelsAreSubtotals="1" fieldPosition="0">
        <references count="1">
          <reference field="1" count="1">
            <x v="29"/>
          </reference>
        </references>
      </pivotArea>
    </format>
    <format dxfId="41">
      <pivotArea collapsedLevelsAreSubtotals="1" fieldPosition="0">
        <references count="1">
          <reference field="1" count="1">
            <x v="44"/>
          </reference>
        </references>
      </pivotArea>
    </format>
    <format dxfId="40">
      <pivotArea collapsedLevelsAreSubtotals="1" fieldPosition="0">
        <references count="1">
          <reference field="1" count="1">
            <x v="4"/>
          </reference>
        </references>
      </pivotArea>
    </format>
    <format dxfId="39">
      <pivotArea collapsedLevelsAreSubtotals="1" fieldPosition="0">
        <references count="1">
          <reference field="1" count="1">
            <x v="25"/>
          </reference>
        </references>
      </pivotArea>
    </format>
    <format dxfId="38">
      <pivotArea collapsedLevelsAreSubtotals="1" fieldPosition="0">
        <references count="1">
          <reference field="1" count="1">
            <x v="21"/>
          </reference>
        </references>
      </pivotArea>
    </format>
    <format dxfId="37">
      <pivotArea collapsedLevelsAreSubtotals="1" fieldPosition="0">
        <references count="1">
          <reference field="1" count="1">
            <x v="22"/>
          </reference>
        </references>
      </pivotArea>
    </format>
    <format dxfId="36">
      <pivotArea collapsedLevelsAreSubtotals="1" fieldPosition="0">
        <references count="1">
          <reference field="1" count="1">
            <x v="28"/>
          </reference>
        </references>
      </pivotArea>
    </format>
    <format dxfId="35">
      <pivotArea collapsedLevelsAreSubtotals="1" fieldPosition="0">
        <references count="1">
          <reference field="1" count="1">
            <x v="43"/>
          </reference>
        </references>
      </pivotArea>
    </format>
    <format dxfId="34">
      <pivotArea collapsedLevelsAreSubtotals="1" fieldPosition="0">
        <references count="1">
          <reference field="1" count="1">
            <x v="58"/>
          </reference>
        </references>
      </pivotArea>
    </format>
    <format dxfId="33">
      <pivotArea collapsedLevelsAreSubtotals="1" fieldPosition="0">
        <references count="1">
          <reference field="1" count="1">
            <x v="10"/>
          </reference>
        </references>
      </pivotArea>
    </format>
    <format dxfId="32">
      <pivotArea collapsedLevelsAreSubtotals="1" fieldPosition="0">
        <references count="1">
          <reference field="1" count="1">
            <x v="46"/>
          </reference>
        </references>
      </pivotArea>
    </format>
    <format dxfId="31">
      <pivotArea collapsedLevelsAreSubtotals="1" fieldPosition="0">
        <references count="1">
          <reference field="1" count="1">
            <x v="64"/>
          </reference>
        </references>
      </pivotArea>
    </format>
    <format dxfId="30">
      <pivotArea collapsedLevelsAreSubtotals="1" fieldPosition="0">
        <references count="1">
          <reference field="1" count="1">
            <x v="56"/>
          </reference>
        </references>
      </pivotArea>
    </format>
    <format dxfId="29">
      <pivotArea collapsedLevelsAreSubtotals="1" fieldPosition="0">
        <references count="1">
          <reference field="1" count="1">
            <x v="35"/>
          </reference>
        </references>
      </pivotArea>
    </format>
    <format dxfId="28">
      <pivotArea collapsedLevelsAreSubtotals="1" fieldPosition="0">
        <references count="1">
          <reference field="1" count="1">
            <x v="65"/>
          </reference>
        </references>
      </pivotArea>
    </format>
    <format dxfId="27">
      <pivotArea collapsedLevelsAreSubtotals="1" fieldPosition="0">
        <references count="1">
          <reference field="1" count="1">
            <x v="40"/>
          </reference>
        </references>
      </pivotArea>
    </format>
    <format dxfId="26">
      <pivotArea collapsedLevelsAreSubtotals="1" fieldPosition="0">
        <references count="1">
          <reference field="1" count="1">
            <x v="45"/>
          </reference>
        </references>
      </pivotArea>
    </format>
    <format dxfId="25">
      <pivotArea collapsedLevelsAreSubtotals="1" fieldPosition="0">
        <references count="1">
          <reference field="1" count="1">
            <x v="20"/>
          </reference>
        </references>
      </pivotArea>
    </format>
    <format dxfId="24">
      <pivotArea collapsedLevelsAreSubtotals="1" fieldPosition="0">
        <references count="1">
          <reference field="1" count="1">
            <x v="2"/>
          </reference>
        </references>
      </pivotArea>
    </format>
    <format dxfId="23">
      <pivotArea collapsedLevelsAreSubtotals="1" fieldPosition="0">
        <references count="1">
          <reference field="1" count="1">
            <x v="37"/>
          </reference>
        </references>
      </pivotArea>
    </format>
    <format dxfId="22">
      <pivotArea collapsedLevelsAreSubtotals="1" fieldPosition="0">
        <references count="1">
          <reference field="1" count="1">
            <x v="18"/>
          </reference>
        </references>
      </pivotArea>
    </format>
    <format dxfId="21">
      <pivotArea collapsedLevelsAreSubtotals="1" fieldPosition="0">
        <references count="1">
          <reference field="1" count="1">
            <x v="13"/>
          </reference>
        </references>
      </pivotArea>
    </format>
    <format dxfId="20">
      <pivotArea collapsedLevelsAreSubtotals="1" fieldPosition="0">
        <references count="1">
          <reference field="1" count="1">
            <x v="12"/>
          </reference>
        </references>
      </pivotArea>
    </format>
    <format dxfId="19">
      <pivotArea collapsedLevelsAreSubtotals="1" fieldPosition="0">
        <references count="1">
          <reference field="1" count="1">
            <x v="51"/>
          </reference>
        </references>
      </pivotArea>
    </format>
    <format dxfId="18">
      <pivotArea collapsedLevelsAreSubtotals="1" fieldPosition="0">
        <references count="1">
          <reference field="1" count="1">
            <x v="24"/>
          </reference>
        </references>
      </pivotArea>
    </format>
    <format dxfId="17">
      <pivotArea collapsedLevelsAreSubtotals="1" fieldPosition="0">
        <references count="1">
          <reference field="1" count="1">
            <x v="60"/>
          </reference>
        </references>
      </pivotArea>
    </format>
    <format dxfId="16">
      <pivotArea collapsedLevelsAreSubtotals="1" fieldPosition="0">
        <references count="1">
          <reference field="1" count="1">
            <x v="49"/>
          </reference>
        </references>
      </pivotArea>
    </format>
    <format dxfId="15">
      <pivotArea collapsedLevelsAreSubtotals="1" fieldPosition="0">
        <references count="1">
          <reference field="1" count="1">
            <x v="17"/>
          </reference>
        </references>
      </pivotArea>
    </format>
    <format dxfId="14">
      <pivotArea collapsedLevelsAreSubtotals="1" fieldPosition="0">
        <references count="1">
          <reference field="1" count="1">
            <x v="42"/>
          </reference>
        </references>
      </pivotArea>
    </format>
    <format dxfId="13">
      <pivotArea collapsedLevelsAreSubtotals="1" fieldPosition="0">
        <references count="1">
          <reference field="1" count="1">
            <x v="50"/>
          </reference>
        </references>
      </pivotArea>
    </format>
    <format dxfId="12">
      <pivotArea collapsedLevelsAreSubtotals="1" fieldPosition="0">
        <references count="1">
          <reference field="1" count="1">
            <x v="5"/>
          </reference>
        </references>
      </pivotArea>
    </format>
    <format dxfId="11">
      <pivotArea collapsedLevelsAreSubtotals="1" fieldPosition="0">
        <references count="1">
          <reference field="1" count="1">
            <x v="8"/>
          </reference>
        </references>
      </pivotArea>
    </format>
    <format dxfId="10">
      <pivotArea collapsedLevelsAreSubtotals="1" fieldPosition="0">
        <references count="1">
          <reference field="1" count="1">
            <x v="26"/>
          </reference>
        </references>
      </pivotArea>
    </format>
    <format dxfId="9">
      <pivotArea collapsedLevelsAreSubtotals="1" fieldPosition="0">
        <references count="1">
          <reference field="1" count="1">
            <x v="11"/>
          </reference>
        </references>
      </pivotArea>
    </format>
    <format dxfId="8">
      <pivotArea collapsedLevelsAreSubtotals="1" fieldPosition="0">
        <references count="1">
          <reference field="1" count="1">
            <x v="23"/>
          </reference>
        </references>
      </pivotArea>
    </format>
    <format dxfId="7">
      <pivotArea collapsedLevelsAreSubtotals="1" fieldPosition="0">
        <references count="1">
          <reference field="1" count="1">
            <x v="3"/>
          </reference>
        </references>
      </pivotArea>
    </format>
    <format dxfId="6">
      <pivotArea collapsedLevelsAreSubtotals="1" fieldPosition="0">
        <references count="1">
          <reference field="1" count="1">
            <x v="61"/>
          </reference>
        </references>
      </pivotArea>
    </format>
    <format dxfId="5">
      <pivotArea collapsedLevelsAreSubtotals="1" fieldPosition="0">
        <references count="1">
          <reference field="1" count="1">
            <x v="55"/>
          </reference>
        </references>
      </pivotArea>
    </format>
    <format dxfId="4">
      <pivotArea collapsedLevelsAreSubtotals="1" fieldPosition="0">
        <references count="1">
          <reference field="1" count="1">
            <x v="1"/>
          </reference>
        </references>
      </pivotArea>
    </format>
    <format dxfId="3">
      <pivotArea collapsedLevelsAreSubtotals="1" fieldPosition="0">
        <references count="1">
          <reference field="1" count="1">
            <x v="63"/>
          </reference>
        </references>
      </pivotArea>
    </format>
    <format dxfId="2">
      <pivotArea collapsedLevelsAreSubtotals="1" fieldPosition="0">
        <references count="1">
          <reference field="1" count="1">
            <x v="54"/>
          </reference>
        </references>
      </pivotArea>
    </format>
    <format dxfId="1">
      <pivotArea collapsedLevelsAreSubtotals="1" fieldPosition="0">
        <references count="1">
          <reference field="1" count="1">
            <x v="39"/>
          </reference>
        </references>
      </pivotArea>
    </format>
    <format dxfId="0">
      <pivotArea collapsedLevelsAreSubtotals="1" fieldPosition="0">
        <references count="1">
          <reference field="1" count="1">
            <x v="2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660E8-CF07-D740-BFFC-1AA8541F127A}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1" firstHeaderRow="1" firstDataRow="1" firstDataCol="1"/>
  <pivotFields count="3">
    <pivotField axis="axisRow" showAll="0">
      <items count="366">
        <item x="204"/>
        <item x="267"/>
        <item x="263"/>
        <item x="195"/>
        <item x="135"/>
        <item x="237"/>
        <item x="232"/>
        <item x="63"/>
        <item x="199"/>
        <item x="317"/>
        <item x="259"/>
        <item x="176"/>
        <item x="283"/>
        <item x="275"/>
        <item x="214"/>
        <item x="250"/>
        <item x="272"/>
        <item x="269"/>
        <item x="364"/>
        <item x="341"/>
        <item x="298"/>
        <item x="337"/>
        <item x="318"/>
        <item x="294"/>
        <item x="313"/>
        <item x="179"/>
        <item x="186"/>
        <item x="139"/>
        <item x="304"/>
        <item x="165"/>
        <item x="207"/>
        <item x="262"/>
        <item x="211"/>
        <item x="254"/>
        <item x="241"/>
        <item x="329"/>
        <item x="331"/>
        <item x="183"/>
        <item x="218"/>
        <item x="198"/>
        <item x="153"/>
        <item x="158"/>
        <item x="148"/>
        <item x="156"/>
        <item x="172"/>
        <item x="133"/>
        <item x="180"/>
        <item x="118"/>
        <item x="196"/>
        <item x="166"/>
        <item x="245"/>
        <item x="181"/>
        <item x="157"/>
        <item x="219"/>
        <item x="220"/>
        <item x="98"/>
        <item x="291"/>
        <item x="285"/>
        <item x="268"/>
        <item x="350"/>
        <item x="352"/>
        <item x="335"/>
        <item x="306"/>
        <item x="339"/>
        <item x="356"/>
        <item x="209"/>
        <item x="340"/>
        <item x="311"/>
        <item x="330"/>
        <item x="345"/>
        <item x="349"/>
        <item x="314"/>
        <item x="302"/>
        <item x="239"/>
        <item x="336"/>
        <item x="159"/>
        <item x="286"/>
        <item x="287"/>
        <item x="217"/>
        <item x="175"/>
        <item x="253"/>
        <item x="282"/>
        <item x="223"/>
        <item x="303"/>
        <item x="310"/>
        <item x="229"/>
        <item x="227"/>
        <item x="246"/>
        <item x="328"/>
        <item x="248"/>
        <item x="70"/>
        <item x="182"/>
        <item x="256"/>
        <item x="215"/>
        <item x="216"/>
        <item x="249"/>
        <item x="321"/>
        <item x="316"/>
        <item x="326"/>
        <item x="273"/>
        <item x="319"/>
        <item x="296"/>
        <item x="265"/>
        <item x="278"/>
        <item x="307"/>
        <item x="203"/>
        <item x="177"/>
        <item x="281"/>
        <item x="270"/>
        <item x="295"/>
        <item x="146"/>
        <item x="322"/>
        <item x="247"/>
        <item x="257"/>
        <item x="224"/>
        <item x="288"/>
        <item x="200"/>
        <item x="264"/>
        <item x="151"/>
        <item x="184"/>
        <item x="143"/>
        <item x="300"/>
        <item x="243"/>
        <item x="255"/>
        <item x="242"/>
        <item x="140"/>
        <item x="233"/>
        <item x="201"/>
        <item x="210"/>
        <item x="276"/>
        <item x="357"/>
        <item x="238"/>
        <item x="261"/>
        <item x="279"/>
        <item x="277"/>
        <item x="226"/>
        <item x="244"/>
        <item x="73"/>
        <item x="355"/>
        <item x="353"/>
        <item x="354"/>
        <item x="351"/>
        <item x="360"/>
        <item x="342"/>
        <item x="358"/>
        <item x="293"/>
        <item x="338"/>
        <item x="274"/>
        <item x="129"/>
        <item x="155"/>
        <item x="240"/>
        <item x="346"/>
        <item x="332"/>
        <item x="333"/>
        <item x="305"/>
        <item x="312"/>
        <item x="297"/>
        <item x="206"/>
        <item x="359"/>
        <item x="361"/>
        <item x="343"/>
        <item x="347"/>
        <item x="299"/>
        <item x="187"/>
        <item x="308"/>
        <item x="284"/>
        <item x="161"/>
        <item x="136"/>
        <item x="192"/>
        <item x="202"/>
        <item x="235"/>
        <item x="212"/>
        <item x="315"/>
        <item x="25"/>
        <item x="31"/>
        <item x="149"/>
        <item x="126"/>
        <item x="52"/>
        <item x="50"/>
        <item x="16"/>
        <item x="94"/>
        <item x="77"/>
        <item x="18"/>
        <item x="36"/>
        <item x="24"/>
        <item x="67"/>
        <item x="22"/>
        <item x="6"/>
        <item x="37"/>
        <item x="10"/>
        <item x="58"/>
        <item x="28"/>
        <item x="9"/>
        <item x="21"/>
        <item x="11"/>
        <item x="97"/>
        <item x="88"/>
        <item x="141"/>
        <item x="20"/>
        <item x="42"/>
        <item x="72"/>
        <item x="13"/>
        <item x="26"/>
        <item x="8"/>
        <item x="35"/>
        <item x="2"/>
        <item x="362"/>
        <item x="117"/>
        <item x="19"/>
        <item x="334"/>
        <item x="46"/>
        <item x="323"/>
        <item x="51"/>
        <item x="5"/>
        <item x="39"/>
        <item x="49"/>
        <item x="147"/>
        <item x="85"/>
        <item x="69"/>
        <item x="30"/>
        <item x="84"/>
        <item x="162"/>
        <item x="168"/>
        <item x="251"/>
        <item x="225"/>
        <item x="194"/>
        <item x="163"/>
        <item x="57"/>
        <item x="55"/>
        <item x="62"/>
        <item x="41"/>
        <item x="33"/>
        <item x="78"/>
        <item x="71"/>
        <item x="34"/>
        <item x="60"/>
        <item x="96"/>
        <item x="87"/>
        <item x="74"/>
        <item x="76"/>
        <item x="89"/>
        <item x="150"/>
        <item x="99"/>
        <item x="44"/>
        <item x="48"/>
        <item x="43"/>
        <item x="27"/>
        <item x="40"/>
        <item x="106"/>
        <item x="29"/>
        <item x="131"/>
        <item x="102"/>
        <item x="92"/>
        <item x="105"/>
        <item x="12"/>
        <item x="15"/>
        <item x="142"/>
        <item x="82"/>
        <item x="127"/>
        <item x="56"/>
        <item x="144"/>
        <item x="113"/>
        <item x="4"/>
        <item x="66"/>
        <item x="32"/>
        <item x="14"/>
        <item x="114"/>
        <item x="93"/>
        <item x="104"/>
        <item x="107"/>
        <item x="64"/>
        <item x="125"/>
        <item x="75"/>
        <item x="185"/>
        <item x="289"/>
        <item x="160"/>
        <item x="231"/>
        <item x="252"/>
        <item x="188"/>
        <item x="197"/>
        <item x="145"/>
        <item x="59"/>
        <item x="103"/>
        <item x="290"/>
        <item x="38"/>
        <item x="0"/>
        <item x="178"/>
        <item x="205"/>
        <item x="79"/>
        <item x="47"/>
        <item x="191"/>
        <item x="236"/>
        <item x="128"/>
        <item x="170"/>
        <item x="65"/>
        <item x="91"/>
        <item x="95"/>
        <item x="132"/>
        <item x="111"/>
        <item x="152"/>
        <item x="90"/>
        <item x="100"/>
        <item x="116"/>
        <item x="221"/>
        <item x="45"/>
        <item x="17"/>
        <item x="83"/>
        <item x="258"/>
        <item x="80"/>
        <item x="169"/>
        <item x="280"/>
        <item x="173"/>
        <item x="260"/>
        <item x="115"/>
        <item x="130"/>
        <item x="121"/>
        <item x="124"/>
        <item x="234"/>
        <item x="266"/>
        <item x="228"/>
        <item x="193"/>
        <item x="189"/>
        <item x="309"/>
        <item x="301"/>
        <item x="271"/>
        <item x="109"/>
        <item x="86"/>
        <item x="292"/>
        <item x="208"/>
        <item x="123"/>
        <item x="154"/>
        <item x="137"/>
        <item x="134"/>
        <item x="81"/>
        <item x="120"/>
        <item x="108"/>
        <item x="23"/>
        <item x="68"/>
        <item x="222"/>
        <item x="3"/>
        <item x="320"/>
        <item x="344"/>
        <item x="325"/>
        <item x="348"/>
        <item x="363"/>
        <item x="61"/>
        <item x="101"/>
        <item x="54"/>
        <item x="7"/>
        <item x="138"/>
        <item x="213"/>
        <item x="327"/>
        <item x="324"/>
        <item x="171"/>
        <item x="230"/>
        <item x="122"/>
        <item x="167"/>
        <item x="110"/>
        <item x="53"/>
        <item x="174"/>
        <item x="190"/>
        <item x="164"/>
        <item x="119"/>
        <item x="112"/>
        <item x="1"/>
        <item t="default"/>
      </items>
    </pivotField>
    <pivotField axis="axisRow" showAll="0" sortType="descending">
      <items count="168">
        <item sd="0" x="74"/>
        <item sd="0" x="85"/>
        <item sd="0" x="42"/>
        <item sd="0" x="135"/>
        <item sd="0" x="63"/>
        <item sd="0" x="2"/>
        <item sd="0" x="5"/>
        <item sd="0" x="45"/>
        <item sd="0" x="19"/>
        <item sd="0" x="28"/>
        <item sd="0" x="9"/>
        <item sd="0" x="18"/>
        <item sd="0" x="44"/>
        <item sd="0" x="75"/>
        <item sd="0" x="6"/>
        <item sd="0" x="126"/>
        <item sd="0" x="50"/>
        <item sd="0" x="29"/>
        <item sd="0" x="14"/>
        <item sd="0" x="91"/>
        <item sd="0" x="97"/>
        <item sd="0" x="69"/>
        <item sd="0" x="15"/>
        <item sd="0" x="34"/>
        <item sd="0" x="0"/>
        <item sd="0" x="129"/>
        <item sd="0" x="158"/>
        <item sd="0" x="81"/>
        <item sd="0" x="125"/>
        <item sd="0" x="11"/>
        <item sd="0" x="59"/>
        <item sd="0" x="156"/>
        <item sd="0" x="166"/>
        <item sd="0" x="115"/>
        <item sd="0" x="24"/>
        <item sd="0" x="68"/>
        <item sd="0" x="17"/>
        <item sd="0" x="48"/>
        <item sd="0" x="53"/>
        <item sd="0" x="103"/>
        <item sd="0" x="22"/>
        <item sd="0" x="47"/>
        <item sd="0" x="139"/>
        <item sd="0" x="70"/>
        <item sd="0" x="67"/>
        <item sd="0" x="121"/>
        <item sd="0" x="162"/>
        <item sd="0" x="99"/>
        <item sd="0" x="157"/>
        <item sd="0" x="137"/>
        <item sd="0" x="153"/>
        <item sd="0" x="148"/>
        <item sd="0" x="35"/>
        <item sd="0" x="43"/>
        <item sd="0" x="56"/>
        <item sd="0" x="20"/>
        <item sd="0" x="117"/>
        <item sd="0" x="96"/>
        <item sd="0" x="123"/>
        <item sd="0" x="32"/>
        <item sd="0" x="41"/>
        <item sd="0" x="82"/>
        <item sd="0" x="134"/>
        <item sd="0" x="130"/>
        <item sd="0" x="140"/>
        <item sd="0" x="110"/>
        <item sd="0" x="71"/>
        <item sd="0" x="145"/>
        <item sd="0" x="65"/>
        <item sd="0" x="37"/>
        <item sd="0" x="39"/>
        <item sd="0" x="77"/>
        <item sd="0" x="89"/>
        <item sd="0" x="154"/>
        <item sd="0" x="131"/>
        <item sd="0" x="49"/>
        <item sd="0" x="30"/>
        <item sd="0" x="143"/>
        <item sd="0" x="95"/>
        <item sd="0" x="119"/>
        <item sd="0" x="7"/>
        <item sd="0" x="133"/>
        <item sd="0" x="120"/>
        <item sd="0" x="138"/>
        <item sd="0" x="4"/>
        <item sd="0" x="127"/>
        <item sd="0" x="27"/>
        <item sd="0" x="105"/>
        <item sd="0" x="106"/>
        <item sd="0" x="142"/>
        <item sd="0" x="16"/>
        <item sd="0" x="10"/>
        <item sd="0" x="141"/>
        <item sd="0" x="114"/>
        <item sd="0" x="3"/>
        <item sd="0" x="94"/>
        <item sd="0" x="98"/>
        <item sd="0" x="33"/>
        <item sd="0" x="80"/>
        <item sd="0" x="31"/>
        <item sd="0" x="54"/>
        <item sd="0" x="124"/>
        <item sd="0" x="25"/>
        <item sd="0" x="79"/>
        <item sd="0" x="163"/>
        <item sd="0" x="61"/>
        <item sd="0" x="150"/>
        <item sd="0" x="146"/>
        <item sd="0" x="46"/>
        <item sd="0" x="60"/>
        <item sd="0" x="38"/>
        <item sd="0" x="8"/>
        <item sd="0" x="151"/>
        <item sd="0" x="72"/>
        <item sd="0" x="78"/>
        <item sd="0" x="90"/>
        <item sd="0" x="147"/>
        <item sd="0" x="40"/>
        <item sd="0" x="165"/>
        <item sd="0" x="26"/>
        <item sd="0" x="21"/>
        <item sd="0" x="84"/>
        <item sd="0" x="164"/>
        <item sd="0" x="57"/>
        <item sd="0" x="93"/>
        <item sd="0" x="1"/>
        <item sd="0" x="62"/>
        <item sd="0" x="100"/>
        <item sd="0" x="136"/>
        <item sd="0" x="87"/>
        <item sd="0" x="107"/>
        <item sd="0" x="86"/>
        <item sd="0" x="155"/>
        <item sd="0" x="102"/>
        <item sd="0" x="52"/>
        <item sd="0" x="101"/>
        <item sd="0" x="122"/>
        <item sd="0" x="112"/>
        <item sd="0" x="161"/>
        <item sd="0" x="118"/>
        <item sd="0" x="92"/>
        <item sd="0" x="76"/>
        <item sd="0" x="23"/>
        <item sd="0" x="12"/>
        <item sd="0" x="109"/>
        <item sd="0" x="144"/>
        <item sd="0" x="55"/>
        <item sd="0" x="159"/>
        <item sd="0" x="128"/>
        <item sd="0" x="13"/>
        <item sd="0" x="149"/>
        <item sd="0" x="66"/>
        <item sd="0" x="88"/>
        <item sd="0" x="160"/>
        <item sd="0" x="116"/>
        <item sd="0" x="83"/>
        <item sd="0" x="36"/>
        <item sd="0" x="132"/>
        <item sd="0" x="58"/>
        <item sd="0" x="108"/>
        <item sd="0" x="104"/>
        <item sd="0" x="51"/>
        <item sd="0" x="111"/>
        <item sd="0" x="64"/>
        <item sd="0" x="113"/>
        <item sd="0" x="152"/>
        <item sd="0"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53"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51"/>
        <item t="default"/>
      </items>
    </pivotField>
  </pivotFields>
  <rowFields count="2">
    <field x="1"/>
    <field x="0"/>
  </rowFields>
  <rowItems count="168">
    <i>
      <x v="125"/>
    </i>
    <i>
      <x v="94"/>
    </i>
    <i>
      <x v="6"/>
    </i>
    <i>
      <x v="80"/>
    </i>
    <i>
      <x v="111"/>
    </i>
    <i>
      <x v="91"/>
    </i>
    <i>
      <x v="143"/>
    </i>
    <i>
      <x v="18"/>
    </i>
    <i>
      <x v="22"/>
    </i>
    <i>
      <x v="14"/>
    </i>
    <i>
      <x v="90"/>
    </i>
    <i>
      <x v="10"/>
    </i>
    <i>
      <x v="55"/>
    </i>
    <i>
      <x v="120"/>
    </i>
    <i>
      <x v="40"/>
    </i>
    <i>
      <x v="84"/>
    </i>
    <i>
      <x v="24"/>
    </i>
    <i>
      <x v="34"/>
    </i>
    <i>
      <x v="102"/>
    </i>
    <i>
      <x v="119"/>
    </i>
    <i>
      <x v="11"/>
    </i>
    <i>
      <x v="86"/>
    </i>
    <i>
      <x v="9"/>
    </i>
    <i>
      <x v="149"/>
    </i>
    <i>
      <x v="17"/>
    </i>
    <i>
      <x v="76"/>
    </i>
    <i>
      <x v="142"/>
    </i>
    <i>
      <x v="99"/>
    </i>
    <i>
      <x v="59"/>
    </i>
    <i>
      <x v="29"/>
    </i>
    <i>
      <x v="97"/>
    </i>
    <i>
      <x v="156"/>
    </i>
    <i>
      <x v="69"/>
    </i>
    <i>
      <x v="110"/>
    </i>
    <i>
      <x v="70"/>
    </i>
    <i>
      <x v="2"/>
    </i>
    <i>
      <x v="53"/>
    </i>
    <i>
      <x v="12"/>
    </i>
    <i>
      <x v="7"/>
    </i>
    <i>
      <x v="108"/>
    </i>
    <i>
      <x v="41"/>
    </i>
    <i>
      <x v="37"/>
    </i>
    <i>
      <x v="8"/>
    </i>
    <i>
      <x v="161"/>
    </i>
    <i>
      <x v="23"/>
    </i>
    <i>
      <x v="100"/>
    </i>
    <i>
      <x v="54"/>
    </i>
    <i>
      <x v="134"/>
    </i>
    <i>
      <x v="158"/>
    </i>
    <i>
      <x v="30"/>
    </i>
    <i>
      <x v="109"/>
    </i>
    <i>
      <x v="105"/>
    </i>
    <i>
      <x v="163"/>
    </i>
    <i>
      <x v="151"/>
    </i>
    <i>
      <x v="75"/>
    </i>
    <i>
      <x v="35"/>
    </i>
    <i>
      <x v="21"/>
    </i>
    <i>
      <x v="66"/>
    </i>
    <i>
      <x v="43"/>
    </i>
    <i>
      <x v="113"/>
    </i>
    <i>
      <x v="166"/>
    </i>
    <i>
      <x v="123"/>
    </i>
    <i>
      <x/>
    </i>
    <i>
      <x v="13"/>
    </i>
    <i>
      <x v="36"/>
    </i>
    <i>
      <x v="141"/>
    </i>
    <i>
      <x v="71"/>
    </i>
    <i>
      <x v="52"/>
    </i>
    <i>
      <x v="114"/>
    </i>
    <i>
      <x v="44"/>
    </i>
    <i>
      <x v="117"/>
    </i>
    <i>
      <x v="103"/>
    </i>
    <i>
      <x v="98"/>
    </i>
    <i>
      <x v="126"/>
    </i>
    <i>
      <x v="27"/>
    </i>
    <i>
      <x v="155"/>
    </i>
    <i>
      <x v="121"/>
    </i>
    <i>
      <x v="1"/>
    </i>
    <i>
      <x v="131"/>
    </i>
    <i>
      <x v="129"/>
    </i>
    <i>
      <x v="72"/>
    </i>
    <i>
      <x v="140"/>
    </i>
    <i>
      <x v="4"/>
    </i>
    <i>
      <x v="95"/>
    </i>
    <i>
      <x v="78"/>
    </i>
    <i>
      <x v="127"/>
    </i>
    <i>
      <x v="135"/>
    </i>
    <i>
      <x v="133"/>
    </i>
    <i>
      <x v="39"/>
    </i>
    <i>
      <x v="60"/>
    </i>
    <i>
      <x v="68"/>
    </i>
    <i>
      <x v="87"/>
    </i>
    <i>
      <x v="57"/>
    </i>
    <i>
      <x v="162"/>
    </i>
    <i>
      <x v="137"/>
    </i>
    <i>
      <x v="16"/>
    </i>
    <i>
      <x v="61"/>
    </i>
    <i>
      <x v="130"/>
    </i>
    <i>
      <x v="93"/>
    </i>
    <i>
      <x v="152"/>
    </i>
    <i>
      <x v="33"/>
    </i>
    <i>
      <x v="154"/>
    </i>
    <i>
      <x v="79"/>
    </i>
    <i>
      <x v="19"/>
    </i>
    <i>
      <x v="65"/>
    </i>
    <i>
      <x v="160"/>
    </i>
    <i>
      <x v="159"/>
    </i>
    <i>
      <x v="58"/>
    </i>
    <i>
      <x v="136"/>
    </i>
    <i>
      <x v="144"/>
    </i>
    <i>
      <x v="28"/>
    </i>
    <i>
      <x v="101"/>
    </i>
    <i>
      <x v="82"/>
    </i>
    <i>
      <x v="25"/>
    </i>
    <i>
      <x v="63"/>
    </i>
    <i>
      <x v="74"/>
    </i>
    <i>
      <x v="157"/>
    </i>
    <i>
      <x v="15"/>
    </i>
    <i>
      <x v="164"/>
    </i>
    <i>
      <x v="148"/>
    </i>
    <i>
      <x v="62"/>
    </i>
    <i>
      <x v="3"/>
    </i>
    <i>
      <x v="128"/>
    </i>
    <i>
      <x v="47"/>
    </i>
    <i>
      <x v="49"/>
    </i>
    <i>
      <x v="88"/>
    </i>
    <i>
      <x v="42"/>
    </i>
    <i>
      <x v="81"/>
    </i>
    <i>
      <x v="5"/>
    </i>
    <i>
      <x v="56"/>
    </i>
    <i>
      <x v="83"/>
    </i>
    <i>
      <x v="92"/>
    </i>
    <i>
      <x v="38"/>
    </i>
    <i>
      <x v="96"/>
    </i>
    <i>
      <x v="89"/>
    </i>
    <i>
      <x v="77"/>
    </i>
    <i>
      <x v="139"/>
    </i>
    <i>
      <x v="67"/>
    </i>
    <i>
      <x v="116"/>
    </i>
    <i>
      <x v="145"/>
    </i>
    <i>
      <x v="85"/>
    </i>
    <i>
      <x v="45"/>
    </i>
    <i>
      <x v="51"/>
    </i>
    <i>
      <x v="150"/>
    </i>
    <i>
      <x v="20"/>
    </i>
    <i>
      <x v="115"/>
    </i>
    <i>
      <x v="106"/>
    </i>
    <i>
      <x v="112"/>
    </i>
    <i>
      <x v="64"/>
    </i>
    <i>
      <x v="165"/>
    </i>
    <i>
      <x v="124"/>
    </i>
    <i>
      <x v="146"/>
    </i>
    <i>
      <x v="50"/>
    </i>
    <i>
      <x v="107"/>
    </i>
    <i>
      <x v="73"/>
    </i>
    <i>
      <x v="132"/>
    </i>
    <i>
      <x v="31"/>
    </i>
    <i>
      <x v="48"/>
    </i>
    <i>
      <x v="26"/>
    </i>
    <i>
      <x v="147"/>
    </i>
    <i>
      <x v="153"/>
    </i>
    <i>
      <x v="138"/>
    </i>
    <i>
      <x v="46"/>
    </i>
    <i>
      <x v="104"/>
    </i>
    <i>
      <x v="122"/>
    </i>
    <i>
      <x v="118"/>
    </i>
    <i>
      <x v="32"/>
    </i>
    <i t="grand">
      <x/>
    </i>
  </rowItems>
  <colItems count="1">
    <i/>
  </colItems>
  <dataFields count="1">
    <dataField name="Average of Teenage_Birth_Rate_women_only_rP_gF_p25" fld="2" subtotal="average" baseField="0" baseItem="0" numFmtId="10"/>
  </dataFields>
  <formats count="165">
    <format dxfId="227">
      <pivotArea collapsedLevelsAreSubtotals="1" fieldPosition="0">
        <references count="1">
          <reference field="1" count="1">
            <x v="125"/>
          </reference>
        </references>
      </pivotArea>
    </format>
    <format dxfId="226">
      <pivotArea collapsedLevelsAreSubtotals="1" fieldPosition="0">
        <references count="1">
          <reference field="1" count="1">
            <x v="94"/>
          </reference>
        </references>
      </pivotArea>
    </format>
    <format dxfId="225">
      <pivotArea collapsedLevelsAreSubtotals="1" fieldPosition="0">
        <references count="1">
          <reference field="1" count="1">
            <x v="6"/>
          </reference>
        </references>
      </pivotArea>
    </format>
    <format dxfId="224">
      <pivotArea collapsedLevelsAreSubtotals="1" fieldPosition="0">
        <references count="1">
          <reference field="1" count="1">
            <x v="80"/>
          </reference>
        </references>
      </pivotArea>
    </format>
    <format dxfId="223">
      <pivotArea collapsedLevelsAreSubtotals="1" fieldPosition="0">
        <references count="1">
          <reference field="1" count="1">
            <x v="111"/>
          </reference>
        </references>
      </pivotArea>
    </format>
    <format dxfId="222">
      <pivotArea collapsedLevelsAreSubtotals="1" fieldPosition="0">
        <references count="1">
          <reference field="1" count="1">
            <x v="91"/>
          </reference>
        </references>
      </pivotArea>
    </format>
    <format dxfId="221">
      <pivotArea collapsedLevelsAreSubtotals="1" fieldPosition="0">
        <references count="1">
          <reference field="1" count="1">
            <x v="143"/>
          </reference>
        </references>
      </pivotArea>
    </format>
    <format dxfId="220">
      <pivotArea collapsedLevelsAreSubtotals="1" fieldPosition="0">
        <references count="1">
          <reference field="1" count="1">
            <x v="18"/>
          </reference>
        </references>
      </pivotArea>
    </format>
    <format dxfId="219">
      <pivotArea collapsedLevelsAreSubtotals="1" fieldPosition="0">
        <references count="1">
          <reference field="1" count="1">
            <x v="22"/>
          </reference>
        </references>
      </pivotArea>
    </format>
    <format dxfId="218">
      <pivotArea collapsedLevelsAreSubtotals="1" fieldPosition="0">
        <references count="1">
          <reference field="1" count="1">
            <x v="14"/>
          </reference>
        </references>
      </pivotArea>
    </format>
    <format dxfId="217">
      <pivotArea collapsedLevelsAreSubtotals="1" fieldPosition="0">
        <references count="1">
          <reference field="1" count="1">
            <x v="90"/>
          </reference>
        </references>
      </pivotArea>
    </format>
    <format dxfId="216">
      <pivotArea collapsedLevelsAreSubtotals="1" fieldPosition="0">
        <references count="1">
          <reference field="1" count="1">
            <x v="10"/>
          </reference>
        </references>
      </pivotArea>
    </format>
    <format dxfId="215">
      <pivotArea collapsedLevelsAreSubtotals="1" fieldPosition="0">
        <references count="1">
          <reference field="1" count="1">
            <x v="55"/>
          </reference>
        </references>
      </pivotArea>
    </format>
    <format dxfId="214">
      <pivotArea collapsedLevelsAreSubtotals="1" fieldPosition="0">
        <references count="1">
          <reference field="1" count="1">
            <x v="120"/>
          </reference>
        </references>
      </pivotArea>
    </format>
    <format dxfId="213">
      <pivotArea collapsedLevelsAreSubtotals="1" fieldPosition="0">
        <references count="1">
          <reference field="1" count="1">
            <x v="40"/>
          </reference>
        </references>
      </pivotArea>
    </format>
    <format dxfId="212">
      <pivotArea collapsedLevelsAreSubtotals="1" fieldPosition="0">
        <references count="1">
          <reference field="1" count="1">
            <x v="84"/>
          </reference>
        </references>
      </pivotArea>
    </format>
    <format dxfId="211">
      <pivotArea collapsedLevelsAreSubtotals="1" fieldPosition="0">
        <references count="1">
          <reference field="1" count="1">
            <x v="24"/>
          </reference>
        </references>
      </pivotArea>
    </format>
    <format dxfId="210">
      <pivotArea collapsedLevelsAreSubtotals="1" fieldPosition="0">
        <references count="1">
          <reference field="1" count="1">
            <x v="34"/>
          </reference>
        </references>
      </pivotArea>
    </format>
    <format dxfId="209">
      <pivotArea collapsedLevelsAreSubtotals="1" fieldPosition="0">
        <references count="1">
          <reference field="1" count="1">
            <x v="102"/>
          </reference>
        </references>
      </pivotArea>
    </format>
    <format dxfId="208">
      <pivotArea collapsedLevelsAreSubtotals="1" fieldPosition="0">
        <references count="1">
          <reference field="1" count="1">
            <x v="119"/>
          </reference>
        </references>
      </pivotArea>
    </format>
    <format dxfId="207">
      <pivotArea collapsedLevelsAreSubtotals="1" fieldPosition="0">
        <references count="1">
          <reference field="1" count="1">
            <x v="11"/>
          </reference>
        </references>
      </pivotArea>
    </format>
    <format dxfId="206">
      <pivotArea collapsedLevelsAreSubtotals="1" fieldPosition="0">
        <references count="1">
          <reference field="1" count="1">
            <x v="86"/>
          </reference>
        </references>
      </pivotArea>
    </format>
    <format dxfId="205">
      <pivotArea collapsedLevelsAreSubtotals="1" fieldPosition="0">
        <references count="1">
          <reference field="1" count="1">
            <x v="9"/>
          </reference>
        </references>
      </pivotArea>
    </format>
    <format dxfId="204">
      <pivotArea collapsedLevelsAreSubtotals="1" fieldPosition="0">
        <references count="1">
          <reference field="1" count="1">
            <x v="149"/>
          </reference>
        </references>
      </pivotArea>
    </format>
    <format dxfId="203">
      <pivotArea collapsedLevelsAreSubtotals="1" fieldPosition="0">
        <references count="1">
          <reference field="1" count="1">
            <x v="17"/>
          </reference>
        </references>
      </pivotArea>
    </format>
    <format dxfId="202">
      <pivotArea collapsedLevelsAreSubtotals="1" fieldPosition="0">
        <references count="1">
          <reference field="1" count="1">
            <x v="76"/>
          </reference>
        </references>
      </pivotArea>
    </format>
    <format dxfId="201">
      <pivotArea collapsedLevelsAreSubtotals="1" fieldPosition="0">
        <references count="1">
          <reference field="1" count="1">
            <x v="142"/>
          </reference>
        </references>
      </pivotArea>
    </format>
    <format dxfId="200">
      <pivotArea collapsedLevelsAreSubtotals="1" fieldPosition="0">
        <references count="1">
          <reference field="1" count="1">
            <x v="99"/>
          </reference>
        </references>
      </pivotArea>
    </format>
    <format dxfId="199">
      <pivotArea collapsedLevelsAreSubtotals="1" fieldPosition="0">
        <references count="1">
          <reference field="1" count="1">
            <x v="59"/>
          </reference>
        </references>
      </pivotArea>
    </format>
    <format dxfId="198">
      <pivotArea collapsedLevelsAreSubtotals="1" fieldPosition="0">
        <references count="1">
          <reference field="1" count="1">
            <x v="29"/>
          </reference>
        </references>
      </pivotArea>
    </format>
    <format dxfId="197">
      <pivotArea collapsedLevelsAreSubtotals="1" fieldPosition="0">
        <references count="1">
          <reference field="1" count="1">
            <x v="97"/>
          </reference>
        </references>
      </pivotArea>
    </format>
    <format dxfId="196">
      <pivotArea collapsedLevelsAreSubtotals="1" fieldPosition="0">
        <references count="1">
          <reference field="1" count="1">
            <x v="156"/>
          </reference>
        </references>
      </pivotArea>
    </format>
    <format dxfId="195">
      <pivotArea collapsedLevelsAreSubtotals="1" fieldPosition="0">
        <references count="1">
          <reference field="1" count="1">
            <x v="69"/>
          </reference>
        </references>
      </pivotArea>
    </format>
    <format dxfId="194">
      <pivotArea collapsedLevelsAreSubtotals="1" fieldPosition="0">
        <references count="1">
          <reference field="1" count="1">
            <x v="110"/>
          </reference>
        </references>
      </pivotArea>
    </format>
    <format dxfId="193">
      <pivotArea collapsedLevelsAreSubtotals="1" fieldPosition="0">
        <references count="1">
          <reference field="1" count="1">
            <x v="70"/>
          </reference>
        </references>
      </pivotArea>
    </format>
    <format dxfId="192">
      <pivotArea collapsedLevelsAreSubtotals="1" fieldPosition="0">
        <references count="1">
          <reference field="1" count="1">
            <x v="2"/>
          </reference>
        </references>
      </pivotArea>
    </format>
    <format dxfId="191">
      <pivotArea collapsedLevelsAreSubtotals="1" fieldPosition="0">
        <references count="1">
          <reference field="1" count="1">
            <x v="53"/>
          </reference>
        </references>
      </pivotArea>
    </format>
    <format dxfId="190">
      <pivotArea collapsedLevelsAreSubtotals="1" fieldPosition="0">
        <references count="1">
          <reference field="1" count="1">
            <x v="12"/>
          </reference>
        </references>
      </pivotArea>
    </format>
    <format dxfId="189">
      <pivotArea collapsedLevelsAreSubtotals="1" fieldPosition="0">
        <references count="1">
          <reference field="1" count="1">
            <x v="7"/>
          </reference>
        </references>
      </pivotArea>
    </format>
    <format dxfId="188">
      <pivotArea collapsedLevelsAreSubtotals="1" fieldPosition="0">
        <references count="1">
          <reference field="1" count="1">
            <x v="108"/>
          </reference>
        </references>
      </pivotArea>
    </format>
    <format dxfId="187">
      <pivotArea collapsedLevelsAreSubtotals="1" fieldPosition="0">
        <references count="1">
          <reference field="1" count="1">
            <x v="41"/>
          </reference>
        </references>
      </pivotArea>
    </format>
    <format dxfId="186">
      <pivotArea collapsedLevelsAreSubtotals="1" fieldPosition="0">
        <references count="1">
          <reference field="1" count="1">
            <x v="37"/>
          </reference>
        </references>
      </pivotArea>
    </format>
    <format dxfId="185">
      <pivotArea collapsedLevelsAreSubtotals="1" fieldPosition="0">
        <references count="1">
          <reference field="1" count="1">
            <x v="8"/>
          </reference>
        </references>
      </pivotArea>
    </format>
    <format dxfId="184">
      <pivotArea collapsedLevelsAreSubtotals="1" fieldPosition="0">
        <references count="1">
          <reference field="1" count="1">
            <x v="161"/>
          </reference>
        </references>
      </pivotArea>
    </format>
    <format dxfId="183">
      <pivotArea collapsedLevelsAreSubtotals="1" fieldPosition="0">
        <references count="1">
          <reference field="1" count="1">
            <x v="23"/>
          </reference>
        </references>
      </pivotArea>
    </format>
    <format dxfId="182">
      <pivotArea collapsedLevelsAreSubtotals="1" fieldPosition="0">
        <references count="1">
          <reference field="1" count="1">
            <x v="100"/>
          </reference>
        </references>
      </pivotArea>
    </format>
    <format dxfId="181">
      <pivotArea collapsedLevelsAreSubtotals="1" fieldPosition="0">
        <references count="1">
          <reference field="1" count="1">
            <x v="54"/>
          </reference>
        </references>
      </pivotArea>
    </format>
    <format dxfId="180">
      <pivotArea collapsedLevelsAreSubtotals="1" fieldPosition="0">
        <references count="1">
          <reference field="1" count="1">
            <x v="134"/>
          </reference>
        </references>
      </pivotArea>
    </format>
    <format dxfId="179">
      <pivotArea collapsedLevelsAreSubtotals="1" fieldPosition="0">
        <references count="1">
          <reference field="1" count="1">
            <x v="158"/>
          </reference>
        </references>
      </pivotArea>
    </format>
    <format dxfId="178">
      <pivotArea collapsedLevelsAreSubtotals="1" fieldPosition="0">
        <references count="1">
          <reference field="1" count="1">
            <x v="30"/>
          </reference>
        </references>
      </pivotArea>
    </format>
    <format dxfId="177">
      <pivotArea collapsedLevelsAreSubtotals="1" fieldPosition="0">
        <references count="1">
          <reference field="1" count="1">
            <x v="109"/>
          </reference>
        </references>
      </pivotArea>
    </format>
    <format dxfId="176">
      <pivotArea collapsedLevelsAreSubtotals="1" fieldPosition="0">
        <references count="1">
          <reference field="1" count="1">
            <x v="105"/>
          </reference>
        </references>
      </pivotArea>
    </format>
    <format dxfId="175">
      <pivotArea collapsedLevelsAreSubtotals="1" fieldPosition="0">
        <references count="1">
          <reference field="1" count="1">
            <x v="163"/>
          </reference>
        </references>
      </pivotArea>
    </format>
    <format dxfId="174">
      <pivotArea collapsedLevelsAreSubtotals="1" fieldPosition="0">
        <references count="1">
          <reference field="1" count="1">
            <x v="151"/>
          </reference>
        </references>
      </pivotArea>
    </format>
    <format dxfId="173">
      <pivotArea collapsedLevelsAreSubtotals="1" fieldPosition="0">
        <references count="1">
          <reference field="1" count="1">
            <x v="75"/>
          </reference>
        </references>
      </pivotArea>
    </format>
    <format dxfId="172">
      <pivotArea collapsedLevelsAreSubtotals="1" fieldPosition="0">
        <references count="1">
          <reference field="1" count="1">
            <x v="35"/>
          </reference>
        </references>
      </pivotArea>
    </format>
    <format dxfId="171">
      <pivotArea collapsedLevelsAreSubtotals="1" fieldPosition="0">
        <references count="1">
          <reference field="1" count="1">
            <x v="21"/>
          </reference>
        </references>
      </pivotArea>
    </format>
    <format dxfId="170">
      <pivotArea collapsedLevelsAreSubtotals="1" fieldPosition="0">
        <references count="1">
          <reference field="1" count="1">
            <x v="66"/>
          </reference>
        </references>
      </pivotArea>
    </format>
    <format dxfId="169">
      <pivotArea collapsedLevelsAreSubtotals="1" fieldPosition="0">
        <references count="1">
          <reference field="1" count="1">
            <x v="43"/>
          </reference>
        </references>
      </pivotArea>
    </format>
    <format dxfId="168">
      <pivotArea collapsedLevelsAreSubtotals="1" fieldPosition="0">
        <references count="1">
          <reference field="1" count="1">
            <x v="113"/>
          </reference>
        </references>
      </pivotArea>
    </format>
    <format dxfId="167">
      <pivotArea collapsedLevelsAreSubtotals="1" fieldPosition="0">
        <references count="1">
          <reference field="1" count="1">
            <x v="166"/>
          </reference>
        </references>
      </pivotArea>
    </format>
    <format dxfId="166">
      <pivotArea collapsedLevelsAreSubtotals="1" fieldPosition="0">
        <references count="1">
          <reference field="1" count="1">
            <x v="123"/>
          </reference>
        </references>
      </pivotArea>
    </format>
    <format dxfId="165">
      <pivotArea collapsedLevelsAreSubtotals="1" fieldPosition="0">
        <references count="1">
          <reference field="1" count="1">
            <x v="0"/>
          </reference>
        </references>
      </pivotArea>
    </format>
    <format dxfId="164">
      <pivotArea collapsedLevelsAreSubtotals="1" fieldPosition="0">
        <references count="1">
          <reference field="1" count="1">
            <x v="13"/>
          </reference>
        </references>
      </pivotArea>
    </format>
    <format dxfId="163">
      <pivotArea collapsedLevelsAreSubtotals="1" fieldPosition="0">
        <references count="1">
          <reference field="1" count="1">
            <x v="36"/>
          </reference>
        </references>
      </pivotArea>
    </format>
    <format dxfId="162">
      <pivotArea collapsedLevelsAreSubtotals="1" fieldPosition="0">
        <references count="1">
          <reference field="1" count="1">
            <x v="141"/>
          </reference>
        </references>
      </pivotArea>
    </format>
    <format dxfId="161">
      <pivotArea collapsedLevelsAreSubtotals="1" fieldPosition="0">
        <references count="1">
          <reference field="1" count="1">
            <x v="71"/>
          </reference>
        </references>
      </pivotArea>
    </format>
    <format dxfId="160">
      <pivotArea collapsedLevelsAreSubtotals="1" fieldPosition="0">
        <references count="1">
          <reference field="1" count="1">
            <x v="52"/>
          </reference>
        </references>
      </pivotArea>
    </format>
    <format dxfId="159">
      <pivotArea collapsedLevelsAreSubtotals="1" fieldPosition="0">
        <references count="1">
          <reference field="1" count="1">
            <x v="114"/>
          </reference>
        </references>
      </pivotArea>
    </format>
    <format dxfId="158">
      <pivotArea collapsedLevelsAreSubtotals="1" fieldPosition="0">
        <references count="1">
          <reference field="1" count="1">
            <x v="44"/>
          </reference>
        </references>
      </pivotArea>
    </format>
    <format dxfId="157">
      <pivotArea collapsedLevelsAreSubtotals="1" fieldPosition="0">
        <references count="1">
          <reference field="1" count="1">
            <x v="117"/>
          </reference>
        </references>
      </pivotArea>
    </format>
    <format dxfId="156">
      <pivotArea collapsedLevelsAreSubtotals="1" fieldPosition="0">
        <references count="1">
          <reference field="1" count="1">
            <x v="103"/>
          </reference>
        </references>
      </pivotArea>
    </format>
    <format dxfId="155">
      <pivotArea collapsedLevelsAreSubtotals="1" fieldPosition="0">
        <references count="1">
          <reference field="1" count="1">
            <x v="98"/>
          </reference>
        </references>
      </pivotArea>
    </format>
    <format dxfId="154">
      <pivotArea collapsedLevelsAreSubtotals="1" fieldPosition="0">
        <references count="1">
          <reference field="1" count="1">
            <x v="126"/>
          </reference>
        </references>
      </pivotArea>
    </format>
    <format dxfId="153">
      <pivotArea collapsedLevelsAreSubtotals="1" fieldPosition="0">
        <references count="1">
          <reference field="1" count="1">
            <x v="27"/>
          </reference>
        </references>
      </pivotArea>
    </format>
    <format dxfId="152">
      <pivotArea collapsedLevelsAreSubtotals="1" fieldPosition="0">
        <references count="1">
          <reference field="1" count="1">
            <x v="155"/>
          </reference>
        </references>
      </pivotArea>
    </format>
    <format dxfId="151">
      <pivotArea collapsedLevelsAreSubtotals="1" fieldPosition="0">
        <references count="1">
          <reference field="1" count="1">
            <x v="121"/>
          </reference>
        </references>
      </pivotArea>
    </format>
    <format dxfId="150">
      <pivotArea collapsedLevelsAreSubtotals="1" fieldPosition="0">
        <references count="1">
          <reference field="1" count="1">
            <x v="1"/>
          </reference>
        </references>
      </pivotArea>
    </format>
    <format dxfId="149">
      <pivotArea collapsedLevelsAreSubtotals="1" fieldPosition="0">
        <references count="1">
          <reference field="1" count="1">
            <x v="131"/>
          </reference>
        </references>
      </pivotArea>
    </format>
    <format dxfId="148">
      <pivotArea collapsedLevelsAreSubtotals="1" fieldPosition="0">
        <references count="1">
          <reference field="1" count="1">
            <x v="129"/>
          </reference>
        </references>
      </pivotArea>
    </format>
    <format dxfId="147">
      <pivotArea collapsedLevelsAreSubtotals="1" fieldPosition="0">
        <references count="1">
          <reference field="1" count="1">
            <x v="72"/>
          </reference>
        </references>
      </pivotArea>
    </format>
    <format dxfId="146">
      <pivotArea collapsedLevelsAreSubtotals="1" fieldPosition="0">
        <references count="1">
          <reference field="1" count="1">
            <x v="140"/>
          </reference>
        </references>
      </pivotArea>
    </format>
    <format dxfId="145">
      <pivotArea collapsedLevelsAreSubtotals="1" fieldPosition="0">
        <references count="1">
          <reference field="1" count="1">
            <x v="4"/>
          </reference>
        </references>
      </pivotArea>
    </format>
    <format dxfId="144">
      <pivotArea collapsedLevelsAreSubtotals="1" fieldPosition="0">
        <references count="1">
          <reference field="1" count="1">
            <x v="95"/>
          </reference>
        </references>
      </pivotArea>
    </format>
    <format dxfId="143">
      <pivotArea collapsedLevelsAreSubtotals="1" fieldPosition="0">
        <references count="1">
          <reference field="1" count="1">
            <x v="78"/>
          </reference>
        </references>
      </pivotArea>
    </format>
    <format dxfId="142">
      <pivotArea collapsedLevelsAreSubtotals="1" fieldPosition="0">
        <references count="1">
          <reference field="1" count="1">
            <x v="127"/>
          </reference>
        </references>
      </pivotArea>
    </format>
    <format dxfId="141">
      <pivotArea collapsedLevelsAreSubtotals="1" fieldPosition="0">
        <references count="1">
          <reference field="1" count="1">
            <x v="135"/>
          </reference>
        </references>
      </pivotArea>
    </format>
    <format dxfId="140">
      <pivotArea collapsedLevelsAreSubtotals="1" fieldPosition="0">
        <references count="1">
          <reference field="1" count="1">
            <x v="133"/>
          </reference>
        </references>
      </pivotArea>
    </format>
    <format dxfId="139">
      <pivotArea collapsedLevelsAreSubtotals="1" fieldPosition="0">
        <references count="1">
          <reference field="1" count="1">
            <x v="39"/>
          </reference>
        </references>
      </pivotArea>
    </format>
    <format dxfId="138">
      <pivotArea collapsedLevelsAreSubtotals="1" fieldPosition="0">
        <references count="1">
          <reference field="1" count="1">
            <x v="60"/>
          </reference>
        </references>
      </pivotArea>
    </format>
    <format dxfId="137">
      <pivotArea collapsedLevelsAreSubtotals="1" fieldPosition="0">
        <references count="1">
          <reference field="1" count="1">
            <x v="68"/>
          </reference>
        </references>
      </pivotArea>
    </format>
    <format dxfId="136">
      <pivotArea collapsedLevelsAreSubtotals="1" fieldPosition="0">
        <references count="1">
          <reference field="1" count="1">
            <x v="87"/>
          </reference>
        </references>
      </pivotArea>
    </format>
    <format dxfId="135">
      <pivotArea collapsedLevelsAreSubtotals="1" fieldPosition="0">
        <references count="1">
          <reference field="1" count="1">
            <x v="57"/>
          </reference>
        </references>
      </pivotArea>
    </format>
    <format dxfId="134">
      <pivotArea collapsedLevelsAreSubtotals="1" fieldPosition="0">
        <references count="1">
          <reference field="1" count="1">
            <x v="162"/>
          </reference>
        </references>
      </pivotArea>
    </format>
    <format dxfId="133">
      <pivotArea collapsedLevelsAreSubtotals="1" fieldPosition="0">
        <references count="1">
          <reference field="1" count="1">
            <x v="137"/>
          </reference>
        </references>
      </pivotArea>
    </format>
    <format dxfId="132">
      <pivotArea collapsedLevelsAreSubtotals="1" fieldPosition="0">
        <references count="1">
          <reference field="1" count="1">
            <x v="16"/>
          </reference>
        </references>
      </pivotArea>
    </format>
    <format dxfId="131">
      <pivotArea collapsedLevelsAreSubtotals="1" fieldPosition="0">
        <references count="1">
          <reference field="1" count="1">
            <x v="61"/>
          </reference>
        </references>
      </pivotArea>
    </format>
    <format dxfId="130">
      <pivotArea collapsedLevelsAreSubtotals="1" fieldPosition="0">
        <references count="1">
          <reference field="1" count="1">
            <x v="130"/>
          </reference>
        </references>
      </pivotArea>
    </format>
    <format dxfId="129">
      <pivotArea collapsedLevelsAreSubtotals="1" fieldPosition="0">
        <references count="1">
          <reference field="1" count="1">
            <x v="93"/>
          </reference>
        </references>
      </pivotArea>
    </format>
    <format dxfId="128">
      <pivotArea collapsedLevelsAreSubtotals="1" fieldPosition="0">
        <references count="1">
          <reference field="1" count="1">
            <x v="152"/>
          </reference>
        </references>
      </pivotArea>
    </format>
    <format dxfId="127">
      <pivotArea collapsedLevelsAreSubtotals="1" fieldPosition="0">
        <references count="1">
          <reference field="1" count="1">
            <x v="33"/>
          </reference>
        </references>
      </pivotArea>
    </format>
    <format dxfId="126">
      <pivotArea collapsedLevelsAreSubtotals="1" fieldPosition="0">
        <references count="1">
          <reference field="1" count="1">
            <x v="154"/>
          </reference>
        </references>
      </pivotArea>
    </format>
    <format dxfId="125">
      <pivotArea collapsedLevelsAreSubtotals="1" fieldPosition="0">
        <references count="1">
          <reference field="1" count="1">
            <x v="79"/>
          </reference>
        </references>
      </pivotArea>
    </format>
    <format dxfId="124">
      <pivotArea collapsedLevelsAreSubtotals="1" fieldPosition="0">
        <references count="1">
          <reference field="1" count="1">
            <x v="19"/>
          </reference>
        </references>
      </pivotArea>
    </format>
    <format dxfId="123">
      <pivotArea collapsedLevelsAreSubtotals="1" fieldPosition="0">
        <references count="1">
          <reference field="1" count="1">
            <x v="65"/>
          </reference>
        </references>
      </pivotArea>
    </format>
    <format dxfId="122">
      <pivotArea collapsedLevelsAreSubtotals="1" fieldPosition="0">
        <references count="1">
          <reference field="1" count="1">
            <x v="160"/>
          </reference>
        </references>
      </pivotArea>
    </format>
    <format dxfId="121">
      <pivotArea collapsedLevelsAreSubtotals="1" fieldPosition="0">
        <references count="1">
          <reference field="1" count="1">
            <x v="159"/>
          </reference>
        </references>
      </pivotArea>
    </format>
    <format dxfId="120">
      <pivotArea collapsedLevelsAreSubtotals="1" fieldPosition="0">
        <references count="1">
          <reference field="1" count="1">
            <x v="58"/>
          </reference>
        </references>
      </pivotArea>
    </format>
    <format dxfId="119">
      <pivotArea collapsedLevelsAreSubtotals="1" fieldPosition="0">
        <references count="1">
          <reference field="1" count="1">
            <x v="136"/>
          </reference>
        </references>
      </pivotArea>
    </format>
    <format dxfId="118">
      <pivotArea collapsedLevelsAreSubtotals="1" fieldPosition="0">
        <references count="1">
          <reference field="1" count="1">
            <x v="144"/>
          </reference>
        </references>
      </pivotArea>
    </format>
    <format dxfId="117">
      <pivotArea collapsedLevelsAreSubtotals="1" fieldPosition="0">
        <references count="1">
          <reference field="1" count="1">
            <x v="28"/>
          </reference>
        </references>
      </pivotArea>
    </format>
    <format dxfId="116">
      <pivotArea collapsedLevelsAreSubtotals="1" fieldPosition="0">
        <references count="1">
          <reference field="1" count="1">
            <x v="101"/>
          </reference>
        </references>
      </pivotArea>
    </format>
    <format dxfId="115">
      <pivotArea collapsedLevelsAreSubtotals="1" fieldPosition="0">
        <references count="1">
          <reference field="1" count="1">
            <x v="82"/>
          </reference>
        </references>
      </pivotArea>
    </format>
    <format dxfId="114">
      <pivotArea collapsedLevelsAreSubtotals="1" fieldPosition="0">
        <references count="1">
          <reference field="1" count="1">
            <x v="25"/>
          </reference>
        </references>
      </pivotArea>
    </format>
    <format dxfId="113">
      <pivotArea collapsedLevelsAreSubtotals="1" fieldPosition="0">
        <references count="1">
          <reference field="1" count="1">
            <x v="63"/>
          </reference>
        </references>
      </pivotArea>
    </format>
    <format dxfId="112">
      <pivotArea collapsedLevelsAreSubtotals="1" fieldPosition="0">
        <references count="1">
          <reference field="1" count="1">
            <x v="74"/>
          </reference>
        </references>
      </pivotArea>
    </format>
    <format dxfId="111">
      <pivotArea collapsedLevelsAreSubtotals="1" fieldPosition="0">
        <references count="1">
          <reference field="1" count="1">
            <x v="157"/>
          </reference>
        </references>
      </pivotArea>
    </format>
    <format dxfId="110">
      <pivotArea collapsedLevelsAreSubtotals="1" fieldPosition="0">
        <references count="1">
          <reference field="1" count="1">
            <x v="15"/>
          </reference>
        </references>
      </pivotArea>
    </format>
    <format dxfId="109">
      <pivotArea collapsedLevelsAreSubtotals="1" fieldPosition="0">
        <references count="1">
          <reference field="1" count="1">
            <x v="164"/>
          </reference>
        </references>
      </pivotArea>
    </format>
    <format dxfId="108">
      <pivotArea collapsedLevelsAreSubtotals="1" fieldPosition="0">
        <references count="1">
          <reference field="1" count="1">
            <x v="148"/>
          </reference>
        </references>
      </pivotArea>
    </format>
    <format dxfId="107">
      <pivotArea collapsedLevelsAreSubtotals="1" fieldPosition="0">
        <references count="1">
          <reference field="1" count="1">
            <x v="62"/>
          </reference>
        </references>
      </pivotArea>
    </format>
    <format dxfId="106">
      <pivotArea collapsedLevelsAreSubtotals="1" fieldPosition="0">
        <references count="1">
          <reference field="1" count="1">
            <x v="3"/>
          </reference>
        </references>
      </pivotArea>
    </format>
    <format dxfId="105">
      <pivotArea collapsedLevelsAreSubtotals="1" fieldPosition="0">
        <references count="1">
          <reference field="1" count="1">
            <x v="128"/>
          </reference>
        </references>
      </pivotArea>
    </format>
    <format dxfId="104">
      <pivotArea collapsedLevelsAreSubtotals="1" fieldPosition="0">
        <references count="1">
          <reference field="1" count="1">
            <x v="47"/>
          </reference>
        </references>
      </pivotArea>
    </format>
    <format dxfId="103">
      <pivotArea collapsedLevelsAreSubtotals="1" fieldPosition="0">
        <references count="1">
          <reference field="1" count="1">
            <x v="49"/>
          </reference>
        </references>
      </pivotArea>
    </format>
    <format dxfId="102">
      <pivotArea collapsedLevelsAreSubtotals="1" fieldPosition="0">
        <references count="1">
          <reference field="1" count="1">
            <x v="88"/>
          </reference>
        </references>
      </pivotArea>
    </format>
    <format dxfId="101">
      <pivotArea collapsedLevelsAreSubtotals="1" fieldPosition="0">
        <references count="1">
          <reference field="1" count="1">
            <x v="42"/>
          </reference>
        </references>
      </pivotArea>
    </format>
    <format dxfId="100">
      <pivotArea collapsedLevelsAreSubtotals="1" fieldPosition="0">
        <references count="1">
          <reference field="1" count="1">
            <x v="81"/>
          </reference>
        </references>
      </pivotArea>
    </format>
    <format dxfId="99">
      <pivotArea collapsedLevelsAreSubtotals="1" fieldPosition="0">
        <references count="1">
          <reference field="1" count="1">
            <x v="5"/>
          </reference>
        </references>
      </pivotArea>
    </format>
    <format dxfId="98">
      <pivotArea collapsedLevelsAreSubtotals="1" fieldPosition="0">
        <references count="1">
          <reference field="1" count="1">
            <x v="56"/>
          </reference>
        </references>
      </pivotArea>
    </format>
    <format dxfId="97">
      <pivotArea collapsedLevelsAreSubtotals="1" fieldPosition="0">
        <references count="1">
          <reference field="1" count="1">
            <x v="83"/>
          </reference>
        </references>
      </pivotArea>
    </format>
    <format dxfId="96">
      <pivotArea collapsedLevelsAreSubtotals="1" fieldPosition="0">
        <references count="1">
          <reference field="1" count="1">
            <x v="92"/>
          </reference>
        </references>
      </pivotArea>
    </format>
    <format dxfId="95">
      <pivotArea collapsedLevelsAreSubtotals="1" fieldPosition="0">
        <references count="1">
          <reference field="1" count="1">
            <x v="38"/>
          </reference>
        </references>
      </pivotArea>
    </format>
    <format dxfId="94">
      <pivotArea collapsedLevelsAreSubtotals="1" fieldPosition="0">
        <references count="1">
          <reference field="1" count="1">
            <x v="96"/>
          </reference>
        </references>
      </pivotArea>
    </format>
    <format dxfId="93">
      <pivotArea collapsedLevelsAreSubtotals="1" fieldPosition="0">
        <references count="1">
          <reference field="1" count="1">
            <x v="89"/>
          </reference>
        </references>
      </pivotArea>
    </format>
    <format dxfId="92">
      <pivotArea collapsedLevelsAreSubtotals="1" fieldPosition="0">
        <references count="1">
          <reference field="1" count="1">
            <x v="77"/>
          </reference>
        </references>
      </pivotArea>
    </format>
    <format dxfId="91">
      <pivotArea collapsedLevelsAreSubtotals="1" fieldPosition="0">
        <references count="1">
          <reference field="1" count="1">
            <x v="139"/>
          </reference>
        </references>
      </pivotArea>
    </format>
    <format dxfId="90">
      <pivotArea collapsedLevelsAreSubtotals="1" fieldPosition="0">
        <references count="1">
          <reference field="1" count="1">
            <x v="67"/>
          </reference>
        </references>
      </pivotArea>
    </format>
    <format dxfId="89">
      <pivotArea collapsedLevelsAreSubtotals="1" fieldPosition="0">
        <references count="1">
          <reference field="1" count="1">
            <x v="116"/>
          </reference>
        </references>
      </pivotArea>
    </format>
    <format dxfId="88">
      <pivotArea collapsedLevelsAreSubtotals="1" fieldPosition="0">
        <references count="1">
          <reference field="1" count="1">
            <x v="145"/>
          </reference>
        </references>
      </pivotArea>
    </format>
    <format dxfId="87">
      <pivotArea collapsedLevelsAreSubtotals="1" fieldPosition="0">
        <references count="1">
          <reference field="1" count="1">
            <x v="85"/>
          </reference>
        </references>
      </pivotArea>
    </format>
    <format dxfId="86">
      <pivotArea collapsedLevelsAreSubtotals="1" fieldPosition="0">
        <references count="1">
          <reference field="1" count="1">
            <x v="45"/>
          </reference>
        </references>
      </pivotArea>
    </format>
    <format dxfId="85">
      <pivotArea collapsedLevelsAreSubtotals="1" fieldPosition="0">
        <references count="1">
          <reference field="1" count="1">
            <x v="51"/>
          </reference>
        </references>
      </pivotArea>
    </format>
    <format dxfId="84">
      <pivotArea collapsedLevelsAreSubtotals="1" fieldPosition="0">
        <references count="1">
          <reference field="1" count="1">
            <x v="150"/>
          </reference>
        </references>
      </pivotArea>
    </format>
    <format dxfId="83">
      <pivotArea collapsedLevelsAreSubtotals="1" fieldPosition="0">
        <references count="1">
          <reference field="1" count="1">
            <x v="20"/>
          </reference>
        </references>
      </pivotArea>
    </format>
    <format dxfId="82">
      <pivotArea collapsedLevelsAreSubtotals="1" fieldPosition="0">
        <references count="1">
          <reference field="1" count="1">
            <x v="115"/>
          </reference>
        </references>
      </pivotArea>
    </format>
    <format dxfId="81">
      <pivotArea collapsedLevelsAreSubtotals="1" fieldPosition="0">
        <references count="1">
          <reference field="1" count="1">
            <x v="106"/>
          </reference>
        </references>
      </pivotArea>
    </format>
    <format dxfId="80">
      <pivotArea collapsedLevelsAreSubtotals="1" fieldPosition="0">
        <references count="1">
          <reference field="1" count="1">
            <x v="112"/>
          </reference>
        </references>
      </pivotArea>
    </format>
    <format dxfId="79">
      <pivotArea collapsedLevelsAreSubtotals="1" fieldPosition="0">
        <references count="1">
          <reference field="1" count="1">
            <x v="64"/>
          </reference>
        </references>
      </pivotArea>
    </format>
    <format dxfId="78">
      <pivotArea collapsedLevelsAreSubtotals="1" fieldPosition="0">
        <references count="1">
          <reference field="1" count="1">
            <x v="165"/>
          </reference>
        </references>
      </pivotArea>
    </format>
    <format dxfId="77">
      <pivotArea collapsedLevelsAreSubtotals="1" fieldPosition="0">
        <references count="1">
          <reference field="1" count="1">
            <x v="124"/>
          </reference>
        </references>
      </pivotArea>
    </format>
    <format dxfId="76">
      <pivotArea collapsedLevelsAreSubtotals="1" fieldPosition="0">
        <references count="1">
          <reference field="1" count="1">
            <x v="146"/>
          </reference>
        </references>
      </pivotArea>
    </format>
    <format dxfId="75">
      <pivotArea collapsedLevelsAreSubtotals="1" fieldPosition="0">
        <references count="1">
          <reference field="1" count="1">
            <x v="50"/>
          </reference>
        </references>
      </pivotArea>
    </format>
    <format dxfId="74">
      <pivotArea collapsedLevelsAreSubtotals="1" fieldPosition="0">
        <references count="1">
          <reference field="1" count="1">
            <x v="107"/>
          </reference>
        </references>
      </pivotArea>
    </format>
    <format dxfId="73">
      <pivotArea collapsedLevelsAreSubtotals="1" fieldPosition="0">
        <references count="1">
          <reference field="1" count="1">
            <x v="73"/>
          </reference>
        </references>
      </pivotArea>
    </format>
    <format dxfId="72">
      <pivotArea collapsedLevelsAreSubtotals="1" fieldPosition="0">
        <references count="1">
          <reference field="1" count="1">
            <x v="132"/>
          </reference>
        </references>
      </pivotArea>
    </format>
    <format dxfId="71">
      <pivotArea collapsedLevelsAreSubtotals="1" fieldPosition="0">
        <references count="1">
          <reference field="1" count="1">
            <x v="31"/>
          </reference>
        </references>
      </pivotArea>
    </format>
    <format dxfId="70">
      <pivotArea collapsedLevelsAreSubtotals="1" fieldPosition="0">
        <references count="1">
          <reference field="1" count="1">
            <x v="48"/>
          </reference>
        </references>
      </pivotArea>
    </format>
    <format dxfId="69">
      <pivotArea collapsedLevelsAreSubtotals="1" fieldPosition="0">
        <references count="1">
          <reference field="1" count="1">
            <x v="26"/>
          </reference>
        </references>
      </pivotArea>
    </format>
    <format dxfId="68">
      <pivotArea collapsedLevelsAreSubtotals="1" fieldPosition="0">
        <references count="1">
          <reference field="1" count="1">
            <x v="147"/>
          </reference>
        </references>
      </pivotArea>
    </format>
    <format dxfId="67">
      <pivotArea collapsedLevelsAreSubtotals="1" fieldPosition="0">
        <references count="1">
          <reference field="1" count="1">
            <x v="153"/>
          </reference>
        </references>
      </pivotArea>
    </format>
    <format dxfId="66">
      <pivotArea collapsedLevelsAreSubtotals="1" fieldPosition="0">
        <references count="1">
          <reference field="1" count="1">
            <x v="138"/>
          </reference>
        </references>
      </pivotArea>
    </format>
    <format dxfId="65">
      <pivotArea collapsedLevelsAreSubtotals="1" fieldPosition="0">
        <references count="1">
          <reference field="1" count="1">
            <x v="46"/>
          </reference>
        </references>
      </pivotArea>
    </format>
    <format dxfId="64">
      <pivotArea collapsedLevelsAreSubtotals="1" fieldPosition="0">
        <references count="1">
          <reference field="1" count="1">
            <x v="104"/>
          </reference>
        </references>
      </pivotArea>
    </format>
    <format dxfId="63">
      <pivotArea collapsedLevelsAreSubtotals="1" fieldPosition="0">
        <references count="1">
          <reference field="1" count="1">
            <x v="1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7FCC-100D-9842-8C7C-22D0B1F4C683}">
  <dimension ref="A1:H322"/>
  <sheetViews>
    <sheetView tabSelected="1" zoomScale="110" workbookViewId="0">
      <selection activeCell="G9" sqref="G9"/>
    </sheetView>
  </sheetViews>
  <sheetFormatPr baseColWidth="10" defaultRowHeight="16" x14ac:dyDescent="0.2"/>
  <cols>
    <col min="1" max="1" width="15.5" customWidth="1"/>
    <col min="2" max="2" width="20.83203125" customWidth="1"/>
    <col min="3" max="3" width="27.5" style="6" customWidth="1"/>
    <col min="5" max="5" width="13.6640625" customWidth="1"/>
    <col min="6" max="6" width="14.5" customWidth="1"/>
    <col min="8" max="8" width="22.5" customWidth="1"/>
  </cols>
  <sheetData>
    <row r="1" spans="1:8" x14ac:dyDescent="0.2">
      <c r="A1" t="s">
        <v>0</v>
      </c>
      <c r="B1" t="s">
        <v>1</v>
      </c>
      <c r="C1" s="6" t="s">
        <v>2</v>
      </c>
    </row>
    <row r="2" spans="1:8" x14ac:dyDescent="0.2">
      <c r="A2">
        <v>12086001501</v>
      </c>
      <c r="B2" t="s">
        <v>3</v>
      </c>
      <c r="C2" s="8">
        <v>0.55000000000000004</v>
      </c>
      <c r="E2" t="s">
        <v>237</v>
      </c>
      <c r="F2" s="30">
        <f>MIN(C2:C322)</f>
        <v>0</v>
      </c>
      <c r="G2">
        <f>HLOOKUP(C307, A307:C309, 1, FALSE)</f>
        <v>5.9999999999999995E-4</v>
      </c>
    </row>
    <row r="3" spans="1:8" x14ac:dyDescent="0.2">
      <c r="A3">
        <v>12086007200</v>
      </c>
      <c r="B3" t="s">
        <v>4</v>
      </c>
      <c r="C3" s="8">
        <v>0.54969999999999997</v>
      </c>
      <c r="E3" t="s">
        <v>238</v>
      </c>
      <c r="F3" s="30">
        <f>MAX(C2:C322)</f>
        <v>0.55000000000000004</v>
      </c>
    </row>
    <row r="4" spans="1:8" x14ac:dyDescent="0.2">
      <c r="A4">
        <v>12086003400</v>
      </c>
      <c r="B4" t="s">
        <v>5</v>
      </c>
      <c r="C4" s="8">
        <v>0.54159999999999997</v>
      </c>
      <c r="F4" s="30"/>
    </row>
    <row r="5" spans="1:8" x14ac:dyDescent="0.2">
      <c r="A5">
        <v>12086001004</v>
      </c>
      <c r="B5" t="s">
        <v>6</v>
      </c>
      <c r="C5" s="8">
        <v>0.53900000000000003</v>
      </c>
      <c r="E5" t="s">
        <v>239</v>
      </c>
      <c r="F5" s="39">
        <f>QUARTILE(C2:C322, 1)</f>
        <v>0.12942499999999998</v>
      </c>
      <c r="G5">
        <f>AVERAGEIFS($C$2:$C$309, $C$2:$C$309, "&lt;= 0.129425", $C$2:$C$309, "&gt;0")</f>
        <v>8.666533333333333E-2</v>
      </c>
      <c r="H5" t="s">
        <v>272</v>
      </c>
    </row>
    <row r="6" spans="1:8" x14ac:dyDescent="0.2">
      <c r="A6">
        <v>12086001903</v>
      </c>
      <c r="B6" t="s">
        <v>3</v>
      </c>
      <c r="C6" s="8">
        <v>0.53839999999999999</v>
      </c>
      <c r="E6" t="s">
        <v>240</v>
      </c>
      <c r="F6" s="39">
        <f>QUARTILE(C2:C322, 2)</f>
        <v>0.18604999999999999</v>
      </c>
      <c r="G6">
        <f>AVERAGEIFS($C$2:$C$309, $C$2:$C$309, "&lt;= 0.18605", $C$2:$C$309, "&gt;0.129425")</f>
        <v>0.15743246753246745</v>
      </c>
      <c r="H6" t="s">
        <v>273</v>
      </c>
    </row>
    <row r="7" spans="1:8" x14ac:dyDescent="0.2">
      <c r="A7">
        <v>12086001502</v>
      </c>
      <c r="B7" t="s">
        <v>6</v>
      </c>
      <c r="C7" s="8">
        <v>0.52590000000000003</v>
      </c>
      <c r="E7" t="s">
        <v>241</v>
      </c>
      <c r="F7" s="39">
        <f>QUARTILE(C2:C322, 3)</f>
        <v>0.26507500000000001</v>
      </c>
      <c r="G7">
        <f>AVERAGEIFS($C$2:$C$309, $C$2:$C$309, "&lt;= 0.265075", $C$2:$C$309, "&gt;0.18605")</f>
        <v>0.22174805194805181</v>
      </c>
      <c r="H7" t="s">
        <v>274</v>
      </c>
    </row>
    <row r="8" spans="1:8" x14ac:dyDescent="0.2">
      <c r="A8">
        <v>12086003100</v>
      </c>
      <c r="B8" t="s">
        <v>5</v>
      </c>
      <c r="C8" s="8">
        <v>0.52449999999999997</v>
      </c>
      <c r="E8" t="s">
        <v>242</v>
      </c>
      <c r="F8" s="39">
        <f>QUARTILE(C2:C322, 4)</f>
        <v>0.55000000000000004</v>
      </c>
      <c r="G8">
        <f>AVERAGEIFS($C$2:$C$309, $C$2:$C$309, "&lt;= 0.55", $C$2:$C$309, "&gt; 0.265075")</f>
        <v>0.37887142857142853</v>
      </c>
      <c r="H8" t="s">
        <v>275</v>
      </c>
    </row>
    <row r="9" spans="1:8" x14ac:dyDescent="0.2">
      <c r="A9">
        <v>12086001904</v>
      </c>
      <c r="B9" t="s">
        <v>3</v>
      </c>
      <c r="C9" s="8">
        <v>0.50509999999999999</v>
      </c>
      <c r="F9" s="30"/>
    </row>
    <row r="10" spans="1:8" x14ac:dyDescent="0.2">
      <c r="A10">
        <v>12086001803</v>
      </c>
      <c r="B10" t="s">
        <v>7</v>
      </c>
      <c r="C10" s="8">
        <v>0.50460000000000005</v>
      </c>
      <c r="F10" s="30"/>
    </row>
    <row r="11" spans="1:8" x14ac:dyDescent="0.2">
      <c r="A11">
        <v>12086007603</v>
      </c>
      <c r="B11" t="s">
        <v>8</v>
      </c>
      <c r="C11" s="8">
        <v>0.50409999999999999</v>
      </c>
      <c r="E11" t="s">
        <v>246</v>
      </c>
      <c r="F11" s="30">
        <f>AVERAGE(C2:C309)</f>
        <v>0.21061655844155849</v>
      </c>
    </row>
    <row r="12" spans="1:8" x14ac:dyDescent="0.2">
      <c r="A12">
        <v>12086001901</v>
      </c>
      <c r="B12" t="s">
        <v>3</v>
      </c>
      <c r="C12" s="8">
        <v>0.48720000000000002</v>
      </c>
      <c r="E12" t="s">
        <v>247</v>
      </c>
      <c r="F12" s="30">
        <f>STDEV(C2:C309)</f>
        <v>0.11923421242337016</v>
      </c>
    </row>
    <row r="13" spans="1:8" x14ac:dyDescent="0.2">
      <c r="A13">
        <v>12086001701</v>
      </c>
      <c r="B13" t="s">
        <v>7</v>
      </c>
      <c r="C13" s="8">
        <v>0.48699999999999999</v>
      </c>
    </row>
    <row r="14" spans="1:8" x14ac:dyDescent="0.2">
      <c r="A14">
        <v>12086001002</v>
      </c>
      <c r="B14" t="s">
        <v>6</v>
      </c>
      <c r="C14" s="8">
        <v>0.48159999999999997</v>
      </c>
    </row>
    <row r="15" spans="1:8" x14ac:dyDescent="0.2">
      <c r="A15">
        <v>12086001802</v>
      </c>
      <c r="B15" t="s">
        <v>6</v>
      </c>
      <c r="C15" s="8">
        <v>0.47599999999999998</v>
      </c>
    </row>
    <row r="16" spans="1:8" x14ac:dyDescent="0.2">
      <c r="A16">
        <v>12086002300</v>
      </c>
      <c r="B16" t="s">
        <v>3</v>
      </c>
      <c r="C16" s="8">
        <v>0.46920000000000001</v>
      </c>
      <c r="E16" t="s">
        <v>276</v>
      </c>
    </row>
    <row r="17" spans="1:3" x14ac:dyDescent="0.2">
      <c r="A17">
        <v>12086001801</v>
      </c>
      <c r="B17" t="s">
        <v>7</v>
      </c>
      <c r="C17" s="8">
        <v>0.46050000000000002</v>
      </c>
    </row>
    <row r="18" spans="1:3" x14ac:dyDescent="0.2">
      <c r="A18">
        <v>12086009400</v>
      </c>
      <c r="B18" t="s">
        <v>9</v>
      </c>
      <c r="C18" s="8">
        <v>0.46050000000000002</v>
      </c>
    </row>
    <row r="19" spans="1:3" x14ac:dyDescent="0.2">
      <c r="A19">
        <v>12086001005</v>
      </c>
      <c r="B19" t="s">
        <v>6</v>
      </c>
      <c r="C19" s="8">
        <v>0.45939999999999998</v>
      </c>
    </row>
    <row r="20" spans="1:3" x14ac:dyDescent="0.2">
      <c r="A20">
        <v>12086001003</v>
      </c>
      <c r="B20" t="s">
        <v>6</v>
      </c>
      <c r="C20" s="8">
        <v>0.45689999999999997</v>
      </c>
    </row>
    <row r="21" spans="1:3" x14ac:dyDescent="0.2">
      <c r="A21">
        <v>12086007101</v>
      </c>
      <c r="B21" t="s">
        <v>4</v>
      </c>
      <c r="C21" s="8">
        <v>0.43959999999999999</v>
      </c>
    </row>
    <row r="22" spans="1:3" x14ac:dyDescent="0.2">
      <c r="A22">
        <v>12086001702</v>
      </c>
      <c r="B22" t="s">
        <v>7</v>
      </c>
      <c r="C22" s="8">
        <v>0.439</v>
      </c>
    </row>
    <row r="23" spans="1:3" x14ac:dyDescent="0.2">
      <c r="A23">
        <v>12086000501</v>
      </c>
      <c r="B23" t="s">
        <v>9</v>
      </c>
      <c r="C23" s="8">
        <v>0.4385</v>
      </c>
    </row>
    <row r="24" spans="1:3" x14ac:dyDescent="0.2">
      <c r="A24">
        <v>12086000403</v>
      </c>
      <c r="B24" t="s">
        <v>10</v>
      </c>
      <c r="C24" s="8">
        <v>0.4365</v>
      </c>
    </row>
    <row r="25" spans="1:3" x14ac:dyDescent="0.2">
      <c r="A25">
        <v>12086000402</v>
      </c>
      <c r="B25" t="s">
        <v>9</v>
      </c>
      <c r="C25" s="8">
        <v>0.43180000000000002</v>
      </c>
    </row>
    <row r="26" spans="1:3" x14ac:dyDescent="0.2">
      <c r="A26">
        <v>12086002202</v>
      </c>
      <c r="B26" t="s">
        <v>11</v>
      </c>
      <c r="C26" s="8">
        <v>0.42809999999999998</v>
      </c>
    </row>
    <row r="27" spans="1:3" x14ac:dyDescent="0.2">
      <c r="A27">
        <v>12086000503</v>
      </c>
      <c r="B27" t="s">
        <v>10</v>
      </c>
      <c r="C27" s="8">
        <v>0.41299999999999998</v>
      </c>
    </row>
    <row r="28" spans="1:3" x14ac:dyDescent="0.2">
      <c r="A28">
        <v>12086000412</v>
      </c>
      <c r="B28" t="s">
        <v>6</v>
      </c>
      <c r="C28" s="8">
        <v>0.4078</v>
      </c>
    </row>
    <row r="29" spans="1:3" x14ac:dyDescent="0.2">
      <c r="A29">
        <v>12086000903</v>
      </c>
      <c r="B29" t="s">
        <v>6</v>
      </c>
      <c r="C29" s="8">
        <v>0.4037</v>
      </c>
    </row>
    <row r="30" spans="1:3" x14ac:dyDescent="0.2">
      <c r="A30">
        <v>12086002800</v>
      </c>
      <c r="B30" t="s">
        <v>12</v>
      </c>
      <c r="C30" s="8">
        <v>0.4017</v>
      </c>
    </row>
    <row r="31" spans="1:3" x14ac:dyDescent="0.2">
      <c r="A31">
        <v>12086000504</v>
      </c>
      <c r="B31" t="s">
        <v>10</v>
      </c>
      <c r="C31" s="8">
        <v>0.40010000000000001</v>
      </c>
    </row>
    <row r="32" spans="1:3" x14ac:dyDescent="0.2">
      <c r="A32">
        <v>12086009504</v>
      </c>
      <c r="B32" t="s">
        <v>6</v>
      </c>
      <c r="C32" s="8">
        <v>0.39750000000000002</v>
      </c>
    </row>
    <row r="33" spans="1:3" x14ac:dyDescent="0.2">
      <c r="A33">
        <v>12086002600</v>
      </c>
      <c r="B33" t="s">
        <v>12</v>
      </c>
      <c r="C33" s="8">
        <v>0.39650000000000002</v>
      </c>
    </row>
    <row r="34" spans="1:3" x14ac:dyDescent="0.2">
      <c r="A34">
        <v>12086010006</v>
      </c>
      <c r="B34" t="s">
        <v>9</v>
      </c>
      <c r="C34" s="8">
        <v>0.39169999999999999</v>
      </c>
    </row>
    <row r="35" spans="1:3" x14ac:dyDescent="0.2">
      <c r="A35">
        <v>12086003001</v>
      </c>
      <c r="B35" t="s">
        <v>5</v>
      </c>
      <c r="C35" s="8">
        <v>0.38900000000000001</v>
      </c>
    </row>
    <row r="36" spans="1:3" x14ac:dyDescent="0.2">
      <c r="A36">
        <v>12086002003</v>
      </c>
      <c r="B36" t="s">
        <v>11</v>
      </c>
      <c r="C36" s="8">
        <v>0.38219999999999998</v>
      </c>
    </row>
    <row r="37" spans="1:3" x14ac:dyDescent="0.2">
      <c r="A37">
        <v>12086000414</v>
      </c>
      <c r="B37" t="s">
        <v>6</v>
      </c>
      <c r="C37" s="8">
        <v>0.38150000000000001</v>
      </c>
    </row>
    <row r="38" spans="1:3" x14ac:dyDescent="0.2">
      <c r="A38">
        <v>12086003601</v>
      </c>
      <c r="B38" t="s">
        <v>5</v>
      </c>
      <c r="C38" s="8">
        <v>0.38129999999999997</v>
      </c>
    </row>
    <row r="39" spans="1:3" x14ac:dyDescent="0.2">
      <c r="A39">
        <v>12086000408</v>
      </c>
      <c r="B39" t="s">
        <v>6</v>
      </c>
      <c r="C39" s="8">
        <v>0.36380000000000001</v>
      </c>
    </row>
    <row r="40" spans="1:3" x14ac:dyDescent="0.2">
      <c r="A40">
        <v>12086000902</v>
      </c>
      <c r="B40" t="s">
        <v>6</v>
      </c>
      <c r="C40" s="8">
        <v>0.35699999999999998</v>
      </c>
    </row>
    <row r="41" spans="1:3" x14ac:dyDescent="0.2">
      <c r="A41">
        <v>12086002900</v>
      </c>
      <c r="B41" t="s">
        <v>13</v>
      </c>
      <c r="C41" s="8">
        <v>0.35659999999999997</v>
      </c>
    </row>
    <row r="42" spans="1:3" x14ac:dyDescent="0.2">
      <c r="A42">
        <v>12086009503</v>
      </c>
      <c r="B42" t="s">
        <v>9</v>
      </c>
      <c r="C42" s="8">
        <v>0.34799999999999998</v>
      </c>
    </row>
    <row r="43" spans="1:3" x14ac:dyDescent="0.2">
      <c r="A43">
        <v>12086001006</v>
      </c>
      <c r="B43" t="s">
        <v>6</v>
      </c>
      <c r="C43" s="8">
        <v>0.34439999999999998</v>
      </c>
    </row>
    <row r="44" spans="1:3" x14ac:dyDescent="0.2">
      <c r="A44">
        <v>12086002001</v>
      </c>
      <c r="B44" t="s">
        <v>14</v>
      </c>
      <c r="C44" s="8">
        <v>0.34320000000000001</v>
      </c>
    </row>
    <row r="45" spans="1:3" x14ac:dyDescent="0.2">
      <c r="A45">
        <v>12086000404</v>
      </c>
      <c r="B45" t="s">
        <v>6</v>
      </c>
      <c r="C45" s="8">
        <v>0.3382</v>
      </c>
    </row>
    <row r="46" spans="1:3" x14ac:dyDescent="0.2">
      <c r="A46">
        <v>12086002502</v>
      </c>
      <c r="B46" t="s">
        <v>13</v>
      </c>
      <c r="C46" s="8">
        <v>0.33200000000000002</v>
      </c>
    </row>
    <row r="47" spans="1:3" x14ac:dyDescent="0.2">
      <c r="A47">
        <v>12086009501</v>
      </c>
      <c r="B47" t="s">
        <v>6</v>
      </c>
      <c r="C47" s="8">
        <v>0.33129999999999998</v>
      </c>
    </row>
    <row r="48" spans="1:3" x14ac:dyDescent="0.2">
      <c r="A48">
        <v>12086002404</v>
      </c>
      <c r="B48" t="s">
        <v>13</v>
      </c>
      <c r="C48" s="8">
        <v>0.33069999999999999</v>
      </c>
    </row>
    <row r="49" spans="1:3" x14ac:dyDescent="0.2">
      <c r="A49">
        <v>12086002201</v>
      </c>
      <c r="B49" t="s">
        <v>11</v>
      </c>
      <c r="C49" s="8">
        <v>0.3306</v>
      </c>
    </row>
    <row r="50" spans="1:3" x14ac:dyDescent="0.2">
      <c r="A50">
        <v>12086007801</v>
      </c>
      <c r="B50" t="s">
        <v>6</v>
      </c>
      <c r="C50" s="8">
        <v>0.32569999999999999</v>
      </c>
    </row>
    <row r="51" spans="1:3" x14ac:dyDescent="0.2">
      <c r="A51">
        <v>12086000124</v>
      </c>
      <c r="B51" t="s">
        <v>15</v>
      </c>
      <c r="C51" s="8">
        <v>0.32290000000000002</v>
      </c>
    </row>
    <row r="52" spans="1:3" x14ac:dyDescent="0.2">
      <c r="A52">
        <v>12086002403</v>
      </c>
      <c r="B52" t="s">
        <v>13</v>
      </c>
      <c r="C52" s="8">
        <v>0.31890000000000002</v>
      </c>
    </row>
    <row r="53" spans="1:3" x14ac:dyDescent="0.2">
      <c r="A53">
        <v>12086005302</v>
      </c>
      <c r="B53" t="s">
        <v>16</v>
      </c>
      <c r="C53" s="8">
        <v>0.31830000000000003</v>
      </c>
    </row>
    <row r="54" spans="1:3" x14ac:dyDescent="0.2">
      <c r="A54">
        <v>12086001401</v>
      </c>
      <c r="B54" t="s">
        <v>11</v>
      </c>
      <c r="C54" s="8">
        <v>0.31569999999999998</v>
      </c>
    </row>
    <row r="55" spans="1:3" x14ac:dyDescent="0.2">
      <c r="A55">
        <v>12086002501</v>
      </c>
      <c r="B55" t="s">
        <v>13</v>
      </c>
      <c r="C55" s="8">
        <v>0.31330000000000002</v>
      </c>
    </row>
    <row r="56" spans="1:3" x14ac:dyDescent="0.2">
      <c r="A56">
        <v>12086005201</v>
      </c>
      <c r="B56" t="s">
        <v>17</v>
      </c>
      <c r="C56" s="8">
        <v>0.31230000000000002</v>
      </c>
    </row>
    <row r="57" spans="1:3" x14ac:dyDescent="0.2">
      <c r="A57">
        <v>12086000411</v>
      </c>
      <c r="B57" t="s">
        <v>6</v>
      </c>
      <c r="C57" s="8">
        <v>0.30819999999999997</v>
      </c>
    </row>
    <row r="58" spans="1:3" x14ac:dyDescent="0.2">
      <c r="A58">
        <v>12086000217</v>
      </c>
      <c r="B58" t="s">
        <v>15</v>
      </c>
      <c r="C58" s="8">
        <v>0.3075</v>
      </c>
    </row>
    <row r="59" spans="1:3" x14ac:dyDescent="0.2">
      <c r="A59">
        <v>12086003702</v>
      </c>
      <c r="B59" t="s">
        <v>18</v>
      </c>
      <c r="C59" s="8">
        <v>0.30070000000000002</v>
      </c>
    </row>
    <row r="60" spans="1:3" x14ac:dyDescent="0.2">
      <c r="A60">
        <v>12086000901</v>
      </c>
      <c r="B60" t="s">
        <v>6</v>
      </c>
      <c r="C60" s="8">
        <v>0.2969</v>
      </c>
    </row>
    <row r="61" spans="1:3" x14ac:dyDescent="0.2">
      <c r="A61">
        <v>12086002402</v>
      </c>
      <c r="B61" t="s">
        <v>13</v>
      </c>
      <c r="C61" s="8">
        <v>0.2964</v>
      </c>
    </row>
    <row r="62" spans="1:3" x14ac:dyDescent="0.2">
      <c r="A62">
        <v>12086000212</v>
      </c>
      <c r="B62" t="s">
        <v>20</v>
      </c>
      <c r="C62" s="8">
        <v>0.29580000000000001</v>
      </c>
    </row>
    <row r="63" spans="1:3" x14ac:dyDescent="0.2">
      <c r="A63">
        <v>12086000409</v>
      </c>
      <c r="B63" t="s">
        <v>6</v>
      </c>
      <c r="C63" s="8">
        <v>0.29520000000000002</v>
      </c>
    </row>
    <row r="64" spans="1:3" x14ac:dyDescent="0.2">
      <c r="A64">
        <v>12086002004</v>
      </c>
      <c r="B64" t="s">
        <v>11</v>
      </c>
      <c r="C64" s="8">
        <v>0.29449999999999998</v>
      </c>
    </row>
    <row r="65" spans="1:3" x14ac:dyDescent="0.2">
      <c r="A65">
        <v>12086002703</v>
      </c>
      <c r="B65" t="s">
        <v>19</v>
      </c>
      <c r="C65" s="8">
        <v>0.29239999999999999</v>
      </c>
    </row>
    <row r="66" spans="1:3" x14ac:dyDescent="0.2">
      <c r="A66">
        <v>12086003003</v>
      </c>
      <c r="B66" t="s">
        <v>13</v>
      </c>
      <c r="C66" s="8">
        <v>0.2903</v>
      </c>
    </row>
    <row r="67" spans="1:3" x14ac:dyDescent="0.2">
      <c r="A67">
        <v>12086000413</v>
      </c>
      <c r="B67" t="s">
        <v>6</v>
      </c>
      <c r="C67" s="8">
        <v>0.28849999999999998</v>
      </c>
    </row>
    <row r="68" spans="1:3" x14ac:dyDescent="0.2">
      <c r="A68">
        <v>12086000206</v>
      </c>
      <c r="B68" t="s">
        <v>20</v>
      </c>
      <c r="C68" s="8">
        <v>0.28839999999999999</v>
      </c>
    </row>
    <row r="69" spans="1:3" x14ac:dyDescent="0.2">
      <c r="A69">
        <v>12086010005</v>
      </c>
      <c r="B69" t="s">
        <v>9</v>
      </c>
      <c r="C69" s="8">
        <v>0.28370000000000001</v>
      </c>
    </row>
    <row r="70" spans="1:3" x14ac:dyDescent="0.2">
      <c r="A70">
        <v>12086005303</v>
      </c>
      <c r="B70" t="s">
        <v>16</v>
      </c>
      <c r="C70" s="8">
        <v>0.27829999999999999</v>
      </c>
    </row>
    <row r="71" spans="1:3" x14ac:dyDescent="0.2">
      <c r="A71">
        <v>12086000220</v>
      </c>
      <c r="B71" t="s">
        <v>15</v>
      </c>
      <c r="C71" s="8">
        <v>0.2762</v>
      </c>
    </row>
    <row r="72" spans="1:3" x14ac:dyDescent="0.2">
      <c r="A72">
        <v>12086000301</v>
      </c>
      <c r="B72" t="s">
        <v>6</v>
      </c>
      <c r="C72" s="8">
        <v>0.27489999999999998</v>
      </c>
    </row>
    <row r="73" spans="1:3" x14ac:dyDescent="0.2">
      <c r="A73">
        <v>12086003004</v>
      </c>
      <c r="B73" t="s">
        <v>13</v>
      </c>
      <c r="C73" s="8">
        <v>0.27489999999999998</v>
      </c>
    </row>
    <row r="74" spans="1:3" x14ac:dyDescent="0.2">
      <c r="A74">
        <v>12086005202</v>
      </c>
      <c r="B74" t="s">
        <v>16</v>
      </c>
      <c r="C74" s="8">
        <v>0.2717</v>
      </c>
    </row>
    <row r="75" spans="1:3" x14ac:dyDescent="0.2">
      <c r="A75">
        <v>12086004203</v>
      </c>
      <c r="B75" t="s">
        <v>21</v>
      </c>
      <c r="C75" s="8">
        <v>0.26929999999999998</v>
      </c>
    </row>
    <row r="76" spans="1:3" x14ac:dyDescent="0.2">
      <c r="A76">
        <v>12086000215</v>
      </c>
      <c r="B76" t="s">
        <v>6</v>
      </c>
      <c r="C76" s="8">
        <v>0.26889999999999997</v>
      </c>
    </row>
    <row r="77" spans="1:3" x14ac:dyDescent="0.2">
      <c r="A77">
        <v>12086001104</v>
      </c>
      <c r="B77" t="s">
        <v>22</v>
      </c>
      <c r="C77" s="8">
        <v>0.26879999999999998</v>
      </c>
    </row>
    <row r="78" spans="1:3" x14ac:dyDescent="0.2">
      <c r="A78">
        <v>12086000405</v>
      </c>
      <c r="B78" t="s">
        <v>15</v>
      </c>
      <c r="C78" s="8">
        <v>0.26800000000000002</v>
      </c>
    </row>
    <row r="79" spans="1:3" x14ac:dyDescent="0.2">
      <c r="A79">
        <v>12086000218</v>
      </c>
      <c r="B79" t="s">
        <v>15</v>
      </c>
      <c r="C79" s="8">
        <v>0.2641</v>
      </c>
    </row>
    <row r="80" spans="1:3" x14ac:dyDescent="0.2">
      <c r="A80">
        <v>12086000219</v>
      </c>
      <c r="B80" t="s">
        <v>15</v>
      </c>
      <c r="C80" s="8">
        <v>0.26369999999999999</v>
      </c>
    </row>
    <row r="81" spans="1:3" x14ac:dyDescent="0.2">
      <c r="A81">
        <v>12086000209</v>
      </c>
      <c r="B81" t="s">
        <v>15</v>
      </c>
      <c r="C81" s="8">
        <v>0.26279999999999998</v>
      </c>
    </row>
    <row r="82" spans="1:3" x14ac:dyDescent="0.2">
      <c r="A82">
        <v>12086001301</v>
      </c>
      <c r="B82" t="s">
        <v>23</v>
      </c>
      <c r="C82" s="8">
        <v>0.2596</v>
      </c>
    </row>
    <row r="83" spans="1:3" x14ac:dyDescent="0.2">
      <c r="A83">
        <v>12086005410</v>
      </c>
      <c r="B83" t="s">
        <v>17</v>
      </c>
      <c r="C83" s="8">
        <v>0.2596</v>
      </c>
    </row>
    <row r="84" spans="1:3" x14ac:dyDescent="0.2">
      <c r="A84">
        <v>12086005304</v>
      </c>
      <c r="B84" t="s">
        <v>16</v>
      </c>
      <c r="C84" s="8">
        <v>0.25879999999999997</v>
      </c>
    </row>
    <row r="85" spans="1:3" x14ac:dyDescent="0.2">
      <c r="A85">
        <v>12086000308</v>
      </c>
      <c r="B85" t="s">
        <v>6</v>
      </c>
      <c r="C85" s="8">
        <v>0.25669999999999998</v>
      </c>
    </row>
    <row r="86" spans="1:3" x14ac:dyDescent="0.2">
      <c r="A86">
        <v>12086001402</v>
      </c>
      <c r="B86" t="s">
        <v>11</v>
      </c>
      <c r="C86" s="8">
        <v>0.25519999999999998</v>
      </c>
    </row>
    <row r="87" spans="1:3" x14ac:dyDescent="0.2">
      <c r="A87">
        <v>12086000305</v>
      </c>
      <c r="B87" t="s">
        <v>15</v>
      </c>
      <c r="C87" s="8">
        <v>0.25269999999999998</v>
      </c>
    </row>
    <row r="88" spans="1:3" x14ac:dyDescent="0.2">
      <c r="A88">
        <v>12086005406</v>
      </c>
      <c r="B88" t="s">
        <v>17</v>
      </c>
      <c r="C88" s="8">
        <v>0.25009999999999999</v>
      </c>
    </row>
    <row r="89" spans="1:3" x14ac:dyDescent="0.2">
      <c r="A89">
        <v>12086000211</v>
      </c>
      <c r="B89" t="s">
        <v>20</v>
      </c>
      <c r="C89" s="8">
        <v>0.25009999999999999</v>
      </c>
    </row>
    <row r="90" spans="1:3" x14ac:dyDescent="0.2">
      <c r="A90">
        <v>12086001703</v>
      </c>
      <c r="B90" t="s">
        <v>6</v>
      </c>
      <c r="C90" s="8">
        <v>0.25</v>
      </c>
    </row>
    <row r="91" spans="1:3" x14ac:dyDescent="0.2">
      <c r="A91">
        <v>12086002702</v>
      </c>
      <c r="B91" t="s">
        <v>19</v>
      </c>
      <c r="C91" s="8">
        <v>0.25</v>
      </c>
    </row>
    <row r="92" spans="1:3" x14ac:dyDescent="0.2">
      <c r="A92">
        <v>12086000204</v>
      </c>
      <c r="B92" t="s">
        <v>20</v>
      </c>
      <c r="C92" s="8">
        <v>0.24940000000000001</v>
      </c>
    </row>
    <row r="93" spans="1:3" x14ac:dyDescent="0.2">
      <c r="A93">
        <v>12086001103</v>
      </c>
      <c r="B93" t="s">
        <v>6</v>
      </c>
      <c r="C93" s="8">
        <v>0.249</v>
      </c>
    </row>
    <row r="94" spans="1:3" x14ac:dyDescent="0.2">
      <c r="A94">
        <v>12086000608</v>
      </c>
      <c r="B94" t="s">
        <v>24</v>
      </c>
      <c r="C94" s="8">
        <v>0.24790000000000001</v>
      </c>
    </row>
    <row r="95" spans="1:3" x14ac:dyDescent="0.2">
      <c r="A95">
        <v>12086001101</v>
      </c>
      <c r="B95" t="s">
        <v>22</v>
      </c>
      <c r="C95" s="8">
        <v>0.24640000000000001</v>
      </c>
    </row>
    <row r="96" spans="1:3" x14ac:dyDescent="0.2">
      <c r="A96">
        <v>12086013700</v>
      </c>
      <c r="B96" t="s">
        <v>24</v>
      </c>
      <c r="C96" s="8">
        <v>0.2457</v>
      </c>
    </row>
    <row r="97" spans="1:3" x14ac:dyDescent="0.2">
      <c r="A97">
        <v>12086013500</v>
      </c>
      <c r="B97" t="s">
        <v>24</v>
      </c>
      <c r="C97" s="8">
        <v>0.2457</v>
      </c>
    </row>
    <row r="98" spans="1:3" x14ac:dyDescent="0.2">
      <c r="A98">
        <v>12086000306</v>
      </c>
      <c r="B98" t="s">
        <v>15</v>
      </c>
      <c r="C98" s="8">
        <v>0.2455</v>
      </c>
    </row>
    <row r="99" spans="1:3" x14ac:dyDescent="0.2">
      <c r="A99">
        <v>12086005103</v>
      </c>
      <c r="B99" t="s">
        <v>17</v>
      </c>
      <c r="C99" s="8">
        <v>0.24249999999999999</v>
      </c>
    </row>
    <row r="100" spans="1:3" x14ac:dyDescent="0.2">
      <c r="A100">
        <v>12086007606</v>
      </c>
      <c r="B100" t="s">
        <v>6</v>
      </c>
      <c r="C100" s="8">
        <v>0.2417</v>
      </c>
    </row>
    <row r="101" spans="1:3" x14ac:dyDescent="0.2">
      <c r="A101">
        <v>12086001302</v>
      </c>
      <c r="B101" t="s">
        <v>23</v>
      </c>
      <c r="C101" s="8">
        <v>0.2412</v>
      </c>
    </row>
    <row r="102" spans="1:3" x14ac:dyDescent="0.2">
      <c r="A102">
        <v>12086000307</v>
      </c>
      <c r="B102" t="s">
        <v>15</v>
      </c>
      <c r="C102" s="8">
        <v>0.24010000000000001</v>
      </c>
    </row>
    <row r="103" spans="1:3" x14ac:dyDescent="0.2">
      <c r="A103">
        <v>12086001203</v>
      </c>
      <c r="B103" t="s">
        <v>6</v>
      </c>
      <c r="C103" s="8">
        <v>0.24010000000000001</v>
      </c>
    </row>
    <row r="104" spans="1:3" x14ac:dyDescent="0.2">
      <c r="A104">
        <v>12086004901</v>
      </c>
      <c r="B104" t="s">
        <v>25</v>
      </c>
      <c r="C104" s="8">
        <v>0.23830000000000001</v>
      </c>
    </row>
    <row r="105" spans="1:3" x14ac:dyDescent="0.2">
      <c r="A105">
        <v>12086000410</v>
      </c>
      <c r="B105" t="s">
        <v>15</v>
      </c>
      <c r="C105" s="8">
        <v>0.2382</v>
      </c>
    </row>
    <row r="106" spans="1:3" x14ac:dyDescent="0.2">
      <c r="A106">
        <v>12086000202</v>
      </c>
      <c r="B106" t="s">
        <v>20</v>
      </c>
      <c r="C106" s="8">
        <v>0.23710000000000001</v>
      </c>
    </row>
    <row r="107" spans="1:3" x14ac:dyDescent="0.2">
      <c r="A107">
        <v>12086012000</v>
      </c>
      <c r="B107" t="s">
        <v>24</v>
      </c>
      <c r="C107" s="8">
        <v>0.2364</v>
      </c>
    </row>
    <row r="108" spans="1:3" x14ac:dyDescent="0.2">
      <c r="A108">
        <v>12086004403</v>
      </c>
      <c r="B108" t="s">
        <v>26</v>
      </c>
      <c r="C108" s="8">
        <v>0.2326</v>
      </c>
    </row>
    <row r="109" spans="1:3" x14ac:dyDescent="0.2">
      <c r="A109">
        <v>12086005104</v>
      </c>
      <c r="B109" t="s">
        <v>17</v>
      </c>
      <c r="C109" s="8">
        <v>0.2321</v>
      </c>
    </row>
    <row r="110" spans="1:3" x14ac:dyDescent="0.2">
      <c r="A110">
        <v>12086005102</v>
      </c>
      <c r="B110" t="s">
        <v>17</v>
      </c>
      <c r="C110" s="8">
        <v>0.2319</v>
      </c>
    </row>
    <row r="111" spans="1:3" x14ac:dyDescent="0.2">
      <c r="A111">
        <v>12086005409</v>
      </c>
      <c r="B111" t="s">
        <v>17</v>
      </c>
      <c r="C111" s="8">
        <v>0.22800000000000001</v>
      </c>
    </row>
    <row r="112" spans="1:3" x14ac:dyDescent="0.2">
      <c r="A112">
        <v>12086000302</v>
      </c>
      <c r="B112" t="s">
        <v>6</v>
      </c>
      <c r="C112" s="8">
        <v>0.2268</v>
      </c>
    </row>
    <row r="113" spans="1:3" x14ac:dyDescent="0.2">
      <c r="A113">
        <v>12086000808</v>
      </c>
      <c r="B113" t="s">
        <v>24</v>
      </c>
      <c r="C113" s="8">
        <v>0.2258</v>
      </c>
    </row>
    <row r="114" spans="1:3" x14ac:dyDescent="0.2">
      <c r="A114">
        <v>12086005501</v>
      </c>
      <c r="B114" t="s">
        <v>17</v>
      </c>
      <c r="C114" s="8">
        <v>0.2258</v>
      </c>
    </row>
    <row r="115" spans="1:3" x14ac:dyDescent="0.2">
      <c r="A115">
        <v>12086006403</v>
      </c>
      <c r="B115" t="s">
        <v>27</v>
      </c>
      <c r="C115" s="8">
        <v>0.22309999999999999</v>
      </c>
    </row>
    <row r="116" spans="1:3" x14ac:dyDescent="0.2">
      <c r="A116">
        <v>12086001606</v>
      </c>
      <c r="B116" t="s">
        <v>24</v>
      </c>
      <c r="C116" s="8">
        <v>0.22</v>
      </c>
    </row>
    <row r="117" spans="1:3" x14ac:dyDescent="0.2">
      <c r="A117">
        <v>12086006402</v>
      </c>
      <c r="B117" t="s">
        <v>27</v>
      </c>
      <c r="C117" s="8">
        <v>0.21940000000000001</v>
      </c>
    </row>
    <row r="118" spans="1:3" x14ac:dyDescent="0.2">
      <c r="A118">
        <v>12086009307</v>
      </c>
      <c r="B118" t="s">
        <v>24</v>
      </c>
      <c r="C118" s="8">
        <v>0.21809999999999999</v>
      </c>
    </row>
    <row r="119" spans="1:3" x14ac:dyDescent="0.2">
      <c r="A119">
        <v>12086000216</v>
      </c>
      <c r="B119" t="s">
        <v>20</v>
      </c>
      <c r="C119" s="8">
        <v>0.21779999999999999</v>
      </c>
    </row>
    <row r="120" spans="1:3" x14ac:dyDescent="0.2">
      <c r="A120">
        <v>12086000806</v>
      </c>
      <c r="B120" t="s">
        <v>24</v>
      </c>
      <c r="C120" s="8">
        <v>0.21629999999999999</v>
      </c>
    </row>
    <row r="121" spans="1:3" x14ac:dyDescent="0.2">
      <c r="A121">
        <v>12086002706</v>
      </c>
      <c r="B121" t="s">
        <v>19</v>
      </c>
      <c r="C121" s="8">
        <v>0.21240000000000001</v>
      </c>
    </row>
    <row r="122" spans="1:3" x14ac:dyDescent="0.2">
      <c r="A122">
        <v>12086000118</v>
      </c>
      <c r="B122" t="s">
        <v>52</v>
      </c>
      <c r="C122" s="8">
        <v>0.2117</v>
      </c>
    </row>
    <row r="123" spans="1:3" x14ac:dyDescent="0.2">
      <c r="A123">
        <v>12086000710</v>
      </c>
      <c r="B123" t="s">
        <v>24</v>
      </c>
      <c r="C123" s="8">
        <v>0.21149999999999999</v>
      </c>
    </row>
    <row r="124" spans="1:3" x14ac:dyDescent="0.2">
      <c r="A124">
        <v>12086490100</v>
      </c>
      <c r="B124" t="s">
        <v>25</v>
      </c>
      <c r="C124" s="8">
        <v>0.2114</v>
      </c>
    </row>
    <row r="125" spans="1:3" x14ac:dyDescent="0.2">
      <c r="A125">
        <v>12086003602</v>
      </c>
      <c r="B125" t="s">
        <v>17</v>
      </c>
      <c r="C125" s="8">
        <v>0.20810000000000001</v>
      </c>
    </row>
    <row r="126" spans="1:3" x14ac:dyDescent="0.2">
      <c r="A126">
        <v>12086013600</v>
      </c>
      <c r="B126" t="s">
        <v>24</v>
      </c>
      <c r="C126" s="8">
        <v>0.20710000000000001</v>
      </c>
    </row>
    <row r="127" spans="1:3" x14ac:dyDescent="0.2">
      <c r="A127">
        <v>12086000604</v>
      </c>
      <c r="B127" t="s">
        <v>24</v>
      </c>
      <c r="C127" s="8">
        <v>0.20699999999999999</v>
      </c>
    </row>
    <row r="128" spans="1:3" x14ac:dyDescent="0.2">
      <c r="A128">
        <v>12086001605</v>
      </c>
      <c r="B128" t="s">
        <v>24</v>
      </c>
      <c r="C128" s="8">
        <v>0.20599999999999999</v>
      </c>
    </row>
    <row r="129" spans="1:3" x14ac:dyDescent="0.2">
      <c r="A129">
        <v>12086005704</v>
      </c>
      <c r="B129" t="s">
        <v>25</v>
      </c>
      <c r="C129" s="8">
        <v>0.2054</v>
      </c>
    </row>
    <row r="130" spans="1:3" x14ac:dyDescent="0.2">
      <c r="A130">
        <v>12086009015</v>
      </c>
      <c r="B130" t="s">
        <v>6</v>
      </c>
      <c r="C130" s="8">
        <v>0.2036</v>
      </c>
    </row>
    <row r="131" spans="1:3" x14ac:dyDescent="0.2">
      <c r="A131">
        <v>12086005703</v>
      </c>
      <c r="B131" t="s">
        <v>25</v>
      </c>
      <c r="C131" s="8">
        <v>0.2036</v>
      </c>
    </row>
    <row r="132" spans="1:3" x14ac:dyDescent="0.2">
      <c r="A132">
        <v>12086001206</v>
      </c>
      <c r="B132" t="s">
        <v>22</v>
      </c>
      <c r="C132" s="8">
        <v>0.20300000000000001</v>
      </c>
    </row>
    <row r="133" spans="1:3" x14ac:dyDescent="0.2">
      <c r="A133">
        <v>12086000213</v>
      </c>
      <c r="B133" t="s">
        <v>6</v>
      </c>
      <c r="C133" s="8">
        <v>0.2024</v>
      </c>
    </row>
    <row r="134" spans="1:3" x14ac:dyDescent="0.2">
      <c r="A134">
        <v>12086006501</v>
      </c>
      <c r="B134" t="s">
        <v>27</v>
      </c>
      <c r="C134" s="8">
        <v>0.20150000000000001</v>
      </c>
    </row>
    <row r="135" spans="1:3" x14ac:dyDescent="0.2">
      <c r="A135">
        <v>12086004103</v>
      </c>
      <c r="B135" t="s">
        <v>28</v>
      </c>
      <c r="C135" s="8">
        <v>0.20069999999999999</v>
      </c>
    </row>
    <row r="136" spans="1:3" x14ac:dyDescent="0.2">
      <c r="A136">
        <v>12086005403</v>
      </c>
      <c r="B136" t="s">
        <v>17</v>
      </c>
      <c r="C136" s="8">
        <v>0.19989999999999999</v>
      </c>
    </row>
    <row r="137" spans="1:3" x14ac:dyDescent="0.2">
      <c r="A137">
        <v>12086005001</v>
      </c>
      <c r="B137" t="s">
        <v>17</v>
      </c>
      <c r="C137" s="8">
        <v>0.1991</v>
      </c>
    </row>
    <row r="138" spans="1:3" x14ac:dyDescent="0.2">
      <c r="A138">
        <v>12086000711</v>
      </c>
      <c r="B138" t="s">
        <v>24</v>
      </c>
      <c r="C138" s="8">
        <v>0.19520000000000001</v>
      </c>
    </row>
    <row r="139" spans="1:3" x14ac:dyDescent="0.2">
      <c r="A139">
        <v>12086000602</v>
      </c>
      <c r="B139" t="s">
        <v>24</v>
      </c>
      <c r="C139" s="8">
        <v>0.19489999999999999</v>
      </c>
    </row>
    <row r="140" spans="1:3" x14ac:dyDescent="0.2">
      <c r="A140">
        <v>12086003906</v>
      </c>
      <c r="B140" t="s">
        <v>29</v>
      </c>
      <c r="C140" s="8">
        <v>0.19420000000000001</v>
      </c>
    </row>
    <row r="141" spans="1:3" x14ac:dyDescent="0.2">
      <c r="A141">
        <v>12086001602</v>
      </c>
      <c r="B141" t="s">
        <v>24</v>
      </c>
      <c r="C141" s="8">
        <v>0.19389999999999999</v>
      </c>
    </row>
    <row r="142" spans="1:3" x14ac:dyDescent="0.2">
      <c r="A142">
        <v>12086002100</v>
      </c>
      <c r="B142" t="s">
        <v>23</v>
      </c>
      <c r="C142" s="8">
        <v>0.19370000000000001</v>
      </c>
    </row>
    <row r="143" spans="1:3" x14ac:dyDescent="0.2">
      <c r="A143">
        <v>12086012100</v>
      </c>
      <c r="B143" t="s">
        <v>24</v>
      </c>
      <c r="C143" s="8">
        <v>0.19359999999999999</v>
      </c>
    </row>
    <row r="144" spans="1:3" x14ac:dyDescent="0.2">
      <c r="A144">
        <v>12086005002</v>
      </c>
      <c r="B144" t="s">
        <v>17</v>
      </c>
      <c r="C144" s="8">
        <v>0.19359999999999999</v>
      </c>
    </row>
    <row r="145" spans="1:3" x14ac:dyDescent="0.2">
      <c r="A145">
        <v>12086009309</v>
      </c>
      <c r="B145" t="s">
        <v>24</v>
      </c>
      <c r="C145" s="8">
        <v>0.19320000000000001</v>
      </c>
    </row>
    <row r="146" spans="1:3" x14ac:dyDescent="0.2">
      <c r="A146">
        <v>12086001102</v>
      </c>
      <c r="B146" t="s">
        <v>22</v>
      </c>
      <c r="C146" s="8">
        <v>0.19320000000000001</v>
      </c>
    </row>
    <row r="147" spans="1:3" x14ac:dyDescent="0.2">
      <c r="A147">
        <v>12086012200</v>
      </c>
      <c r="B147" t="s">
        <v>24</v>
      </c>
      <c r="C147" s="8">
        <v>0.1913</v>
      </c>
    </row>
    <row r="148" spans="1:3" x14ac:dyDescent="0.2">
      <c r="A148">
        <v>12086003916</v>
      </c>
      <c r="B148" t="s">
        <v>30</v>
      </c>
      <c r="C148" s="8">
        <v>0.19089999999999999</v>
      </c>
    </row>
    <row r="149" spans="1:3" x14ac:dyDescent="0.2">
      <c r="A149">
        <v>12086013000</v>
      </c>
      <c r="B149" t="s">
        <v>24</v>
      </c>
      <c r="C149" s="8">
        <v>0.19020000000000001</v>
      </c>
    </row>
    <row r="150" spans="1:3" x14ac:dyDescent="0.2">
      <c r="A150">
        <v>12086004405</v>
      </c>
      <c r="B150" t="s">
        <v>26</v>
      </c>
      <c r="C150" s="8">
        <v>0.18940000000000001</v>
      </c>
    </row>
    <row r="151" spans="1:3" x14ac:dyDescent="0.2">
      <c r="A151">
        <v>12086006602</v>
      </c>
      <c r="B151" t="s">
        <v>31</v>
      </c>
      <c r="C151" s="8">
        <v>0.1893</v>
      </c>
    </row>
    <row r="152" spans="1:3" x14ac:dyDescent="0.2">
      <c r="A152">
        <v>12086000708</v>
      </c>
      <c r="B152" t="s">
        <v>24</v>
      </c>
      <c r="C152" s="8">
        <v>0.18820000000000001</v>
      </c>
    </row>
    <row r="153" spans="1:3" x14ac:dyDescent="0.2">
      <c r="A153">
        <v>12086000807</v>
      </c>
      <c r="B153" t="s">
        <v>24</v>
      </c>
      <c r="C153" s="8">
        <v>0.1867</v>
      </c>
    </row>
    <row r="154" spans="1:3" x14ac:dyDescent="0.2">
      <c r="A154">
        <v>12086000109</v>
      </c>
      <c r="B154" t="s">
        <v>20</v>
      </c>
      <c r="C154" s="8">
        <v>0.1862</v>
      </c>
    </row>
    <row r="155" spans="1:3" x14ac:dyDescent="0.2">
      <c r="A155">
        <v>12086000705</v>
      </c>
      <c r="B155" t="s">
        <v>24</v>
      </c>
      <c r="C155" s="8">
        <v>0.1862</v>
      </c>
    </row>
    <row r="156" spans="1:3" x14ac:dyDescent="0.2">
      <c r="A156">
        <v>12086003911</v>
      </c>
      <c r="B156" t="s">
        <v>32</v>
      </c>
      <c r="C156" s="8">
        <v>0.18590000000000001</v>
      </c>
    </row>
    <row r="157" spans="1:3" x14ac:dyDescent="0.2">
      <c r="A157">
        <v>12086003912</v>
      </c>
      <c r="B157" t="s">
        <v>33</v>
      </c>
      <c r="C157" s="8">
        <v>0.1845</v>
      </c>
    </row>
    <row r="158" spans="1:3" x14ac:dyDescent="0.2">
      <c r="A158">
        <v>12086013800</v>
      </c>
      <c r="B158" t="s">
        <v>24</v>
      </c>
      <c r="C158" s="8">
        <v>0.1842</v>
      </c>
    </row>
    <row r="159" spans="1:3" x14ac:dyDescent="0.2">
      <c r="A159">
        <v>12086009308</v>
      </c>
      <c r="B159" t="s">
        <v>24</v>
      </c>
      <c r="C159" s="8">
        <v>0.18379999999999999</v>
      </c>
    </row>
    <row r="160" spans="1:3" x14ac:dyDescent="0.2">
      <c r="A160">
        <v>12086001204</v>
      </c>
      <c r="B160" t="s">
        <v>15</v>
      </c>
      <c r="C160" s="8">
        <v>0.18290000000000001</v>
      </c>
    </row>
    <row r="161" spans="1:3" x14ac:dyDescent="0.2">
      <c r="A161">
        <v>12086000123</v>
      </c>
      <c r="B161" t="s">
        <v>52</v>
      </c>
      <c r="C161" s="8">
        <v>0.18229999999999999</v>
      </c>
    </row>
    <row r="162" spans="1:3" x14ac:dyDescent="0.2">
      <c r="A162">
        <v>12086005405</v>
      </c>
      <c r="B162" t="s">
        <v>17</v>
      </c>
      <c r="C162" s="8">
        <v>0.18210000000000001</v>
      </c>
    </row>
    <row r="163" spans="1:3" x14ac:dyDescent="0.2">
      <c r="A163">
        <v>12086007104</v>
      </c>
      <c r="B163" t="s">
        <v>4</v>
      </c>
      <c r="C163" s="8">
        <v>0.17799999999999999</v>
      </c>
    </row>
    <row r="164" spans="1:3" x14ac:dyDescent="0.2">
      <c r="A164">
        <v>12086007103</v>
      </c>
      <c r="B164" t="s">
        <v>4</v>
      </c>
      <c r="C164" s="8">
        <v>0.1779</v>
      </c>
    </row>
    <row r="165" spans="1:3" x14ac:dyDescent="0.2">
      <c r="A165">
        <v>12086005502</v>
      </c>
      <c r="B165" t="s">
        <v>17</v>
      </c>
      <c r="C165" s="8">
        <v>0.17760000000000001</v>
      </c>
    </row>
    <row r="166" spans="1:3" x14ac:dyDescent="0.2">
      <c r="A166">
        <v>12086012400</v>
      </c>
      <c r="B166" t="s">
        <v>24</v>
      </c>
      <c r="C166" s="8">
        <v>0.17699999999999999</v>
      </c>
    </row>
    <row r="167" spans="1:3" x14ac:dyDescent="0.2">
      <c r="A167">
        <v>12086000214</v>
      </c>
      <c r="B167" t="s">
        <v>20</v>
      </c>
      <c r="C167" s="8">
        <v>0.17649999999999999</v>
      </c>
    </row>
    <row r="168" spans="1:3" x14ac:dyDescent="0.2">
      <c r="A168">
        <v>12086000605</v>
      </c>
      <c r="B168" t="s">
        <v>24</v>
      </c>
      <c r="C168" s="8">
        <v>0.1744</v>
      </c>
    </row>
    <row r="169" spans="1:3" x14ac:dyDescent="0.2">
      <c r="A169">
        <v>12086004404</v>
      </c>
      <c r="B169" t="s">
        <v>26</v>
      </c>
      <c r="C169" s="8">
        <v>0.17419999999999999</v>
      </c>
    </row>
    <row r="170" spans="1:3" x14ac:dyDescent="0.2">
      <c r="A170">
        <v>12086005902</v>
      </c>
      <c r="B170" t="s">
        <v>6</v>
      </c>
      <c r="C170" s="8">
        <v>0.1734</v>
      </c>
    </row>
    <row r="171" spans="1:3" x14ac:dyDescent="0.2">
      <c r="A171">
        <v>12086005407</v>
      </c>
      <c r="B171" t="s">
        <v>17</v>
      </c>
      <c r="C171" s="8">
        <v>0.17319999999999999</v>
      </c>
    </row>
    <row r="172" spans="1:3" x14ac:dyDescent="0.2">
      <c r="A172">
        <v>12086004304</v>
      </c>
      <c r="B172" t="s">
        <v>34</v>
      </c>
      <c r="C172" s="8">
        <v>0.17150000000000001</v>
      </c>
    </row>
    <row r="173" spans="1:3" x14ac:dyDescent="0.2">
      <c r="A173">
        <v>12086002705</v>
      </c>
      <c r="B173" t="s">
        <v>19</v>
      </c>
      <c r="C173" s="8">
        <v>0.17130000000000001</v>
      </c>
    </row>
    <row r="174" spans="1:3" x14ac:dyDescent="0.2">
      <c r="A174">
        <v>12086009314</v>
      </c>
      <c r="B174" t="s">
        <v>24</v>
      </c>
      <c r="C174" s="8">
        <v>0.1711</v>
      </c>
    </row>
    <row r="175" spans="1:3" x14ac:dyDescent="0.2">
      <c r="A175">
        <v>12086000709</v>
      </c>
      <c r="B175" t="s">
        <v>24</v>
      </c>
      <c r="C175" s="8">
        <v>0.17100000000000001</v>
      </c>
    </row>
    <row r="176" spans="1:3" x14ac:dyDescent="0.2">
      <c r="A176">
        <v>12086000712</v>
      </c>
      <c r="B176" t="s">
        <v>24</v>
      </c>
      <c r="C176" s="8">
        <v>0.17</v>
      </c>
    </row>
    <row r="177" spans="1:3" x14ac:dyDescent="0.2">
      <c r="A177">
        <v>12086009312</v>
      </c>
      <c r="B177" t="s">
        <v>35</v>
      </c>
      <c r="C177" s="8">
        <v>0.1696</v>
      </c>
    </row>
    <row r="178" spans="1:3" x14ac:dyDescent="0.2">
      <c r="A178">
        <v>12086000603</v>
      </c>
      <c r="B178" t="s">
        <v>24</v>
      </c>
      <c r="C178" s="8">
        <v>0.1696</v>
      </c>
    </row>
    <row r="179" spans="1:3" x14ac:dyDescent="0.2">
      <c r="A179">
        <v>12086000120</v>
      </c>
      <c r="B179" t="s">
        <v>36</v>
      </c>
      <c r="C179" s="8">
        <v>0.16889999999999999</v>
      </c>
    </row>
    <row r="180" spans="1:3" x14ac:dyDescent="0.2">
      <c r="A180">
        <v>12086009026</v>
      </c>
      <c r="B180" t="s">
        <v>6</v>
      </c>
      <c r="C180" s="8">
        <v>0.1681</v>
      </c>
    </row>
    <row r="181" spans="1:3" x14ac:dyDescent="0.2">
      <c r="A181">
        <v>12086003915</v>
      </c>
      <c r="B181" t="s">
        <v>37</v>
      </c>
      <c r="C181" s="8">
        <v>0.16589999999999999</v>
      </c>
    </row>
    <row r="182" spans="1:3" x14ac:dyDescent="0.2">
      <c r="A182">
        <v>12086006601</v>
      </c>
      <c r="B182" t="s">
        <v>27</v>
      </c>
      <c r="C182" s="8">
        <v>0.16450000000000001</v>
      </c>
    </row>
    <row r="183" spans="1:3" x14ac:dyDescent="0.2">
      <c r="A183">
        <v>12086004500</v>
      </c>
      <c r="B183" t="s">
        <v>38</v>
      </c>
      <c r="C183" s="8">
        <v>0.16439999999999999</v>
      </c>
    </row>
    <row r="184" spans="1:3" x14ac:dyDescent="0.2">
      <c r="A184">
        <v>12086009311</v>
      </c>
      <c r="B184" t="s">
        <v>24</v>
      </c>
      <c r="C184" s="8">
        <v>0.1643</v>
      </c>
    </row>
    <row r="185" spans="1:3" x14ac:dyDescent="0.2">
      <c r="A185">
        <v>12086006301</v>
      </c>
      <c r="B185" t="s">
        <v>17</v>
      </c>
      <c r="C185" s="8">
        <v>0.1605</v>
      </c>
    </row>
    <row r="186" spans="1:3" x14ac:dyDescent="0.2">
      <c r="A186">
        <v>12086011600</v>
      </c>
      <c r="B186" t="s">
        <v>24</v>
      </c>
      <c r="C186" s="8">
        <v>0.16020000000000001</v>
      </c>
    </row>
    <row r="187" spans="1:3" x14ac:dyDescent="0.2">
      <c r="A187">
        <v>12086000607</v>
      </c>
      <c r="B187" t="s">
        <v>24</v>
      </c>
      <c r="C187" s="8">
        <v>0.16</v>
      </c>
    </row>
    <row r="188" spans="1:3" x14ac:dyDescent="0.2">
      <c r="A188">
        <v>12086006401</v>
      </c>
      <c r="B188" t="s">
        <v>27</v>
      </c>
      <c r="C188" s="8">
        <v>0.15909999999999999</v>
      </c>
    </row>
    <row r="189" spans="1:3" x14ac:dyDescent="0.2">
      <c r="A189">
        <v>12086013400</v>
      </c>
      <c r="B189" t="s">
        <v>24</v>
      </c>
      <c r="C189" s="8">
        <v>0.15909999999999999</v>
      </c>
    </row>
    <row r="190" spans="1:3" x14ac:dyDescent="0.2">
      <c r="A190">
        <v>12086004902</v>
      </c>
      <c r="B190" t="s">
        <v>25</v>
      </c>
      <c r="C190" s="8">
        <v>0.159</v>
      </c>
    </row>
    <row r="191" spans="1:3" x14ac:dyDescent="0.2">
      <c r="A191">
        <v>12086006201</v>
      </c>
      <c r="B191" t="s">
        <v>6</v>
      </c>
      <c r="C191" s="8">
        <v>0.15790000000000001</v>
      </c>
    </row>
    <row r="192" spans="1:3" x14ac:dyDescent="0.2">
      <c r="A192">
        <v>12086001603</v>
      </c>
      <c r="B192" t="s">
        <v>24</v>
      </c>
      <c r="C192" s="8">
        <v>0.15690000000000001</v>
      </c>
    </row>
    <row r="193" spans="1:3" x14ac:dyDescent="0.2">
      <c r="A193">
        <v>12086004206</v>
      </c>
      <c r="B193" t="s">
        <v>34</v>
      </c>
      <c r="C193" s="8">
        <v>0.15640000000000001</v>
      </c>
    </row>
    <row r="194" spans="1:3" x14ac:dyDescent="0.2">
      <c r="A194">
        <v>12086009306</v>
      </c>
      <c r="B194" t="s">
        <v>24</v>
      </c>
      <c r="C194" s="8">
        <v>0.15620000000000001</v>
      </c>
    </row>
    <row r="195" spans="1:3" x14ac:dyDescent="0.2">
      <c r="A195">
        <v>12086003909</v>
      </c>
      <c r="B195" t="s">
        <v>32</v>
      </c>
      <c r="C195" s="8">
        <v>0.15590000000000001</v>
      </c>
    </row>
    <row r="196" spans="1:3" x14ac:dyDescent="0.2">
      <c r="A196">
        <v>12086004703</v>
      </c>
      <c r="B196" t="s">
        <v>39</v>
      </c>
      <c r="C196" s="8">
        <v>0.15590000000000001</v>
      </c>
    </row>
    <row r="197" spans="1:3" x14ac:dyDescent="0.2">
      <c r="A197">
        <v>12086008805</v>
      </c>
      <c r="B197" t="s">
        <v>6</v>
      </c>
      <c r="C197" s="8">
        <v>0.15570000000000001</v>
      </c>
    </row>
    <row r="198" spans="1:3" x14ac:dyDescent="0.2">
      <c r="A198">
        <v>12086003914</v>
      </c>
      <c r="B198" t="s">
        <v>32</v>
      </c>
      <c r="C198" s="8">
        <v>0.15540000000000001</v>
      </c>
    </row>
    <row r="199" spans="1:3" x14ac:dyDescent="0.2">
      <c r="A199">
        <v>12086000804</v>
      </c>
      <c r="B199" t="s">
        <v>24</v>
      </c>
      <c r="C199" s="8">
        <v>0.155</v>
      </c>
    </row>
    <row r="200" spans="1:3" x14ac:dyDescent="0.2">
      <c r="A200">
        <v>12086014000</v>
      </c>
      <c r="B200" t="s">
        <v>6</v>
      </c>
      <c r="C200" s="8">
        <v>0.1542</v>
      </c>
    </row>
    <row r="201" spans="1:3" x14ac:dyDescent="0.2">
      <c r="A201">
        <v>12086007001</v>
      </c>
      <c r="B201" t="s">
        <v>27</v>
      </c>
      <c r="C201" s="8">
        <v>0.154</v>
      </c>
    </row>
    <row r="202" spans="1:3" x14ac:dyDescent="0.2">
      <c r="A202">
        <v>12086000706</v>
      </c>
      <c r="B202" t="s">
        <v>24</v>
      </c>
      <c r="C202" s="8">
        <v>0.15329999999999999</v>
      </c>
    </row>
    <row r="203" spans="1:3" x14ac:dyDescent="0.2">
      <c r="A203">
        <v>12086007601</v>
      </c>
      <c r="B203" t="s">
        <v>6</v>
      </c>
      <c r="C203" s="8">
        <v>0.1522</v>
      </c>
    </row>
    <row r="204" spans="1:3" x14ac:dyDescent="0.2">
      <c r="A204">
        <v>12086005801</v>
      </c>
      <c r="B204" t="s">
        <v>40</v>
      </c>
      <c r="C204" s="8">
        <v>0.15079999999999999</v>
      </c>
    </row>
    <row r="205" spans="1:3" x14ac:dyDescent="0.2">
      <c r="A205">
        <v>12086007002</v>
      </c>
      <c r="B205" t="s">
        <v>27</v>
      </c>
      <c r="C205" s="8">
        <v>0.1497</v>
      </c>
    </row>
    <row r="206" spans="1:3" x14ac:dyDescent="0.2">
      <c r="A206">
        <v>12086009305</v>
      </c>
      <c r="B206" t="s">
        <v>35</v>
      </c>
      <c r="C206" s="8">
        <v>0.14940000000000001</v>
      </c>
    </row>
    <row r="207" spans="1:3" x14ac:dyDescent="0.2">
      <c r="A207">
        <v>12086009014</v>
      </c>
      <c r="B207" t="s">
        <v>41</v>
      </c>
      <c r="C207" s="8">
        <v>0.1482</v>
      </c>
    </row>
    <row r="208" spans="1:3" x14ac:dyDescent="0.2">
      <c r="A208">
        <v>12086003921</v>
      </c>
      <c r="B208" t="s">
        <v>28</v>
      </c>
      <c r="C208" s="8">
        <v>0.14710000000000001</v>
      </c>
    </row>
    <row r="209" spans="1:3" x14ac:dyDescent="0.2">
      <c r="A209">
        <v>12086012800</v>
      </c>
      <c r="B209" t="s">
        <v>24</v>
      </c>
      <c r="C209" s="8">
        <v>0.14680000000000001</v>
      </c>
    </row>
    <row r="210" spans="1:3" x14ac:dyDescent="0.2">
      <c r="A210">
        <v>12086003918</v>
      </c>
      <c r="B210" t="s">
        <v>42</v>
      </c>
      <c r="C210" s="8">
        <v>0.14649999999999999</v>
      </c>
    </row>
    <row r="211" spans="1:3" x14ac:dyDescent="0.2">
      <c r="A211">
        <v>12086000805</v>
      </c>
      <c r="B211" t="s">
        <v>24</v>
      </c>
      <c r="C211" s="8">
        <v>0.14630000000000001</v>
      </c>
    </row>
    <row r="212" spans="1:3" x14ac:dyDescent="0.2">
      <c r="A212">
        <v>12086009030</v>
      </c>
      <c r="B212" t="s">
        <v>6</v>
      </c>
      <c r="C212" s="8">
        <v>0.14610000000000001</v>
      </c>
    </row>
    <row r="213" spans="1:3" x14ac:dyDescent="0.2">
      <c r="A213">
        <v>12086004303</v>
      </c>
      <c r="B213" t="s">
        <v>26</v>
      </c>
      <c r="C213" s="8">
        <v>0.14560000000000001</v>
      </c>
    </row>
    <row r="214" spans="1:3" x14ac:dyDescent="0.2">
      <c r="A214">
        <v>12086007702</v>
      </c>
      <c r="B214" t="s">
        <v>6</v>
      </c>
      <c r="C214" s="8">
        <v>0.14530000000000001</v>
      </c>
    </row>
    <row r="215" spans="1:3" x14ac:dyDescent="0.2">
      <c r="A215">
        <v>12086005901</v>
      </c>
      <c r="B215" t="s">
        <v>43</v>
      </c>
      <c r="C215" s="8">
        <v>0.14419999999999999</v>
      </c>
    </row>
    <row r="216" spans="1:3" x14ac:dyDescent="0.2">
      <c r="A216">
        <v>12086009200</v>
      </c>
      <c r="B216" t="s">
        <v>24</v>
      </c>
      <c r="C216" s="8">
        <v>0.14369999999999999</v>
      </c>
    </row>
    <row r="217" spans="1:3" x14ac:dyDescent="0.2">
      <c r="A217">
        <v>12086009031</v>
      </c>
      <c r="B217" t="s">
        <v>6</v>
      </c>
      <c r="C217" s="8">
        <v>0.14349999999999999</v>
      </c>
    </row>
    <row r="218" spans="1:3" x14ac:dyDescent="0.2">
      <c r="A218">
        <v>12086000707</v>
      </c>
      <c r="B218" t="s">
        <v>24</v>
      </c>
      <c r="C218" s="8">
        <v>0.14319999999999999</v>
      </c>
    </row>
    <row r="219" spans="1:3" x14ac:dyDescent="0.2">
      <c r="A219">
        <v>12086000505</v>
      </c>
      <c r="B219" t="s">
        <v>24</v>
      </c>
      <c r="C219" s="8">
        <v>0.14269999999999999</v>
      </c>
    </row>
    <row r="220" spans="1:3" x14ac:dyDescent="0.2">
      <c r="A220">
        <v>12086003913</v>
      </c>
      <c r="B220" t="s">
        <v>32</v>
      </c>
      <c r="C220" s="8">
        <v>0.1426</v>
      </c>
    </row>
    <row r="221" spans="1:3" x14ac:dyDescent="0.2">
      <c r="A221">
        <v>12086006503</v>
      </c>
      <c r="B221" t="s">
        <v>27</v>
      </c>
      <c r="C221" s="8">
        <v>0.14130000000000001</v>
      </c>
    </row>
    <row r="222" spans="1:3" x14ac:dyDescent="0.2">
      <c r="A222">
        <v>12086000601</v>
      </c>
      <c r="B222" t="s">
        <v>24</v>
      </c>
      <c r="C222" s="8">
        <v>0.13900000000000001</v>
      </c>
    </row>
    <row r="223" spans="1:3" x14ac:dyDescent="0.2">
      <c r="A223">
        <v>12086003801</v>
      </c>
      <c r="B223" t="s">
        <v>44</v>
      </c>
      <c r="C223" s="8">
        <v>0.13669999999999999</v>
      </c>
    </row>
    <row r="224" spans="1:3" x14ac:dyDescent="0.2">
      <c r="A224">
        <v>12086003917</v>
      </c>
      <c r="B224" t="s">
        <v>42</v>
      </c>
      <c r="C224" s="8">
        <v>0.13450000000000001</v>
      </c>
    </row>
    <row r="225" spans="1:3" x14ac:dyDescent="0.2">
      <c r="A225">
        <v>12086009315</v>
      </c>
      <c r="B225" t="s">
        <v>24</v>
      </c>
      <c r="C225" s="8">
        <v>0.1343</v>
      </c>
    </row>
    <row r="226" spans="1:3" x14ac:dyDescent="0.2">
      <c r="A226">
        <v>12086004406</v>
      </c>
      <c r="B226" t="s">
        <v>21</v>
      </c>
      <c r="C226" s="8">
        <v>0.13350000000000001</v>
      </c>
    </row>
    <row r="227" spans="1:3" x14ac:dyDescent="0.2">
      <c r="A227">
        <v>12086013100</v>
      </c>
      <c r="B227" t="s">
        <v>24</v>
      </c>
      <c r="C227" s="8">
        <v>0.13239999999999999</v>
      </c>
    </row>
    <row r="228" spans="1:3" x14ac:dyDescent="0.2">
      <c r="A228">
        <v>12086005802</v>
      </c>
      <c r="B228" t="s">
        <v>25</v>
      </c>
      <c r="C228" s="8">
        <v>0.13189999999999999</v>
      </c>
    </row>
    <row r="229" spans="1:3" x14ac:dyDescent="0.2">
      <c r="A229">
        <v>12086013900</v>
      </c>
      <c r="B229" t="s">
        <v>235</v>
      </c>
      <c r="C229" s="8">
        <v>0.13139999999999999</v>
      </c>
    </row>
    <row r="230" spans="1:3" x14ac:dyDescent="0.2">
      <c r="A230">
        <v>12086000128</v>
      </c>
      <c r="B230" t="s">
        <v>45</v>
      </c>
      <c r="C230" s="8">
        <v>0.13059999999999999</v>
      </c>
    </row>
    <row r="231" spans="1:3" x14ac:dyDescent="0.2">
      <c r="A231">
        <v>12086006205</v>
      </c>
      <c r="B231" t="s">
        <v>46</v>
      </c>
      <c r="C231" s="8">
        <v>0.13039999999999999</v>
      </c>
    </row>
    <row r="232" spans="1:3" x14ac:dyDescent="0.2">
      <c r="A232">
        <v>12086009035</v>
      </c>
      <c r="B232" t="s">
        <v>41</v>
      </c>
      <c r="C232" s="8">
        <v>0.12959999999999999</v>
      </c>
    </row>
    <row r="233" spans="1:3" x14ac:dyDescent="0.2">
      <c r="A233">
        <v>12086006900</v>
      </c>
      <c r="B233" t="s">
        <v>27</v>
      </c>
      <c r="C233" s="8">
        <v>0.12889999999999999</v>
      </c>
    </row>
    <row r="234" spans="1:3" x14ac:dyDescent="0.2">
      <c r="A234">
        <v>12086009313</v>
      </c>
      <c r="B234" t="s">
        <v>35</v>
      </c>
      <c r="C234" s="8">
        <v>0.12889999999999999</v>
      </c>
    </row>
    <row r="235" spans="1:3" x14ac:dyDescent="0.2">
      <c r="A235">
        <v>12086005904</v>
      </c>
      <c r="B235" t="s">
        <v>6</v>
      </c>
      <c r="C235" s="8">
        <v>0.1285</v>
      </c>
    </row>
    <row r="236" spans="1:3" x14ac:dyDescent="0.2">
      <c r="A236">
        <v>12086008501</v>
      </c>
      <c r="B236" t="s">
        <v>47</v>
      </c>
      <c r="C236" s="8">
        <v>0.12659999999999999</v>
      </c>
    </row>
    <row r="237" spans="1:3" x14ac:dyDescent="0.2">
      <c r="A237">
        <v>12086008502</v>
      </c>
      <c r="B237" t="s">
        <v>6</v>
      </c>
      <c r="C237" s="8">
        <v>0.12590000000000001</v>
      </c>
    </row>
    <row r="238" spans="1:3" x14ac:dyDescent="0.2">
      <c r="A238">
        <v>12086005600</v>
      </c>
      <c r="B238" t="s">
        <v>40</v>
      </c>
      <c r="C238" s="8">
        <v>0.12559999999999999</v>
      </c>
    </row>
    <row r="239" spans="1:3" x14ac:dyDescent="0.2">
      <c r="A239">
        <v>12086006801</v>
      </c>
      <c r="B239" t="s">
        <v>48</v>
      </c>
      <c r="C239" s="8">
        <v>0.12529999999999999</v>
      </c>
    </row>
    <row r="240" spans="1:3" x14ac:dyDescent="0.2">
      <c r="A240">
        <v>12086008901</v>
      </c>
      <c r="B240" t="s">
        <v>6</v>
      </c>
      <c r="C240" s="8">
        <v>0.12379999999999999</v>
      </c>
    </row>
    <row r="241" spans="1:3" x14ac:dyDescent="0.2">
      <c r="A241">
        <v>12086012900</v>
      </c>
      <c r="B241" t="s">
        <v>24</v>
      </c>
      <c r="C241" s="8">
        <v>0.1231</v>
      </c>
    </row>
    <row r="242" spans="1:3" x14ac:dyDescent="0.2">
      <c r="A242">
        <v>12086013200</v>
      </c>
      <c r="B242" t="s">
        <v>24</v>
      </c>
      <c r="C242" s="8">
        <v>0.12239999999999999</v>
      </c>
    </row>
    <row r="243" spans="1:3" x14ac:dyDescent="0.2">
      <c r="A243">
        <v>12086004204</v>
      </c>
      <c r="B243" t="s">
        <v>34</v>
      </c>
      <c r="C243" s="8">
        <v>0.1217</v>
      </c>
    </row>
    <row r="244" spans="1:3" x14ac:dyDescent="0.2">
      <c r="A244">
        <v>12086004702</v>
      </c>
      <c r="B244" t="s">
        <v>39</v>
      </c>
      <c r="C244" s="8">
        <v>0.121</v>
      </c>
    </row>
    <row r="245" spans="1:3" x14ac:dyDescent="0.2">
      <c r="A245">
        <v>12086009100</v>
      </c>
      <c r="B245" t="s">
        <v>6</v>
      </c>
      <c r="C245" s="8">
        <v>0.1207</v>
      </c>
    </row>
    <row r="246" spans="1:3" x14ac:dyDescent="0.2">
      <c r="A246">
        <v>12086004701</v>
      </c>
      <c r="B246" t="s">
        <v>39</v>
      </c>
      <c r="C246" s="8">
        <v>0.1202</v>
      </c>
    </row>
    <row r="247" spans="1:3" x14ac:dyDescent="0.2">
      <c r="A247">
        <v>12086006504</v>
      </c>
      <c r="B247" t="s">
        <v>27</v>
      </c>
      <c r="C247" s="8">
        <v>0.12</v>
      </c>
    </row>
    <row r="248" spans="1:3" x14ac:dyDescent="0.2">
      <c r="A248">
        <v>12086007704</v>
      </c>
      <c r="B248" t="s">
        <v>6</v>
      </c>
      <c r="C248" s="8">
        <v>0.1197</v>
      </c>
    </row>
    <row r="249" spans="1:3" x14ac:dyDescent="0.2">
      <c r="A249">
        <v>12086004205</v>
      </c>
      <c r="B249" t="s">
        <v>26</v>
      </c>
      <c r="C249" s="8">
        <v>0.1187</v>
      </c>
    </row>
    <row r="250" spans="1:3" x14ac:dyDescent="0.2">
      <c r="A250">
        <v>12086008405</v>
      </c>
      <c r="B250" t="s">
        <v>6</v>
      </c>
      <c r="C250" s="8">
        <v>0.11849999999999999</v>
      </c>
    </row>
    <row r="251" spans="1:3" x14ac:dyDescent="0.2">
      <c r="A251">
        <v>12086006206</v>
      </c>
      <c r="B251" t="s">
        <v>49</v>
      </c>
      <c r="C251" s="8">
        <v>0.11840000000000001</v>
      </c>
    </row>
    <row r="252" spans="1:3" x14ac:dyDescent="0.2">
      <c r="A252">
        <v>12086006002</v>
      </c>
      <c r="B252" t="s">
        <v>6</v>
      </c>
      <c r="C252" s="8">
        <v>0.1182</v>
      </c>
    </row>
    <row r="253" spans="1:3" x14ac:dyDescent="0.2">
      <c r="A253">
        <v>12086006302</v>
      </c>
      <c r="B253" t="s">
        <v>27</v>
      </c>
      <c r="C253" s="8">
        <v>0.11799999999999999</v>
      </c>
    </row>
    <row r="254" spans="1:3" x14ac:dyDescent="0.2">
      <c r="A254">
        <v>12086006706</v>
      </c>
      <c r="B254" t="s">
        <v>31</v>
      </c>
      <c r="C254" s="8">
        <v>0.1179</v>
      </c>
    </row>
    <row r="255" spans="1:3" x14ac:dyDescent="0.2">
      <c r="A255">
        <v>12086008806</v>
      </c>
      <c r="B255" t="s">
        <v>6</v>
      </c>
      <c r="C255" s="8">
        <v>0.1174</v>
      </c>
    </row>
    <row r="256" spans="1:3" x14ac:dyDescent="0.2">
      <c r="A256">
        <v>12086007705</v>
      </c>
      <c r="B256" t="s">
        <v>6</v>
      </c>
      <c r="C256" s="8">
        <v>0.1142</v>
      </c>
    </row>
    <row r="257" spans="1:3" x14ac:dyDescent="0.2">
      <c r="A257">
        <v>12086007400</v>
      </c>
      <c r="B257" t="s">
        <v>50</v>
      </c>
      <c r="C257" s="8">
        <v>0.1135</v>
      </c>
    </row>
    <row r="258" spans="1:3" x14ac:dyDescent="0.2">
      <c r="A258">
        <v>12086007605</v>
      </c>
      <c r="B258" t="s">
        <v>6</v>
      </c>
      <c r="C258" s="8">
        <v>0.11219999999999999</v>
      </c>
    </row>
    <row r="259" spans="1:3" x14ac:dyDescent="0.2">
      <c r="A259">
        <v>12086000140</v>
      </c>
      <c r="B259" t="s">
        <v>52</v>
      </c>
      <c r="C259" s="8">
        <v>0.1111</v>
      </c>
    </row>
    <row r="260" spans="1:3" x14ac:dyDescent="0.2">
      <c r="A260">
        <v>12086006711</v>
      </c>
      <c r="B260" t="s">
        <v>31</v>
      </c>
      <c r="C260" s="8">
        <v>0.11020000000000001</v>
      </c>
    </row>
    <row r="261" spans="1:3" x14ac:dyDescent="0.2">
      <c r="A261">
        <v>12086009024</v>
      </c>
      <c r="B261" t="s">
        <v>6</v>
      </c>
      <c r="C261" s="8">
        <v>0.1091</v>
      </c>
    </row>
    <row r="262" spans="1:3" x14ac:dyDescent="0.2">
      <c r="A262">
        <v>12086001205</v>
      </c>
      <c r="B262" t="s">
        <v>22</v>
      </c>
      <c r="C262" s="8">
        <v>0.10780000000000001</v>
      </c>
    </row>
    <row r="263" spans="1:3" x14ac:dyDescent="0.2">
      <c r="A263">
        <v>12086013300</v>
      </c>
      <c r="B263" t="s">
        <v>235</v>
      </c>
      <c r="C263" s="8">
        <v>0.106</v>
      </c>
    </row>
    <row r="264" spans="1:3" x14ac:dyDescent="0.2">
      <c r="A264">
        <v>12086009010</v>
      </c>
      <c r="B264" t="s">
        <v>41</v>
      </c>
      <c r="C264" s="8">
        <v>0.10249999999999999</v>
      </c>
    </row>
    <row r="265" spans="1:3" x14ac:dyDescent="0.2">
      <c r="A265">
        <v>12086005903</v>
      </c>
      <c r="B265" t="s">
        <v>6</v>
      </c>
      <c r="C265" s="8">
        <v>0.1011</v>
      </c>
    </row>
    <row r="266" spans="1:3" x14ac:dyDescent="0.2">
      <c r="A266">
        <v>12086009027</v>
      </c>
      <c r="B266" t="s">
        <v>6</v>
      </c>
      <c r="C266" s="8">
        <v>9.7000000000000003E-2</v>
      </c>
    </row>
    <row r="267" spans="1:3" x14ac:dyDescent="0.2">
      <c r="A267">
        <v>12086008902</v>
      </c>
      <c r="B267" t="s">
        <v>6</v>
      </c>
      <c r="C267" s="8">
        <v>9.4700000000000006E-2</v>
      </c>
    </row>
    <row r="268" spans="1:3" x14ac:dyDescent="0.2">
      <c r="A268">
        <v>12086005701</v>
      </c>
      <c r="B268" t="s">
        <v>25</v>
      </c>
      <c r="C268" s="8">
        <v>9.4100000000000003E-2</v>
      </c>
    </row>
    <row r="269" spans="1:3" x14ac:dyDescent="0.2">
      <c r="A269">
        <v>12086000127</v>
      </c>
      <c r="B269" t="s">
        <v>236</v>
      </c>
      <c r="C269" s="8">
        <v>9.3700000000000006E-2</v>
      </c>
    </row>
    <row r="270" spans="1:3" x14ac:dyDescent="0.2">
      <c r="A270">
        <v>12086012700</v>
      </c>
      <c r="B270" t="s">
        <v>24</v>
      </c>
      <c r="C270" s="8">
        <v>9.2100000000000001E-2</v>
      </c>
    </row>
    <row r="271" spans="1:3" x14ac:dyDescent="0.2">
      <c r="A271">
        <v>12086004000</v>
      </c>
      <c r="B271" t="s">
        <v>51</v>
      </c>
      <c r="C271" s="8">
        <v>9.11E-2</v>
      </c>
    </row>
    <row r="272" spans="1:3" x14ac:dyDescent="0.2">
      <c r="A272">
        <v>12086000107</v>
      </c>
      <c r="B272" t="s">
        <v>52</v>
      </c>
      <c r="C272" s="8">
        <v>8.9200000000000002E-2</v>
      </c>
    </row>
    <row r="273" spans="1:3" x14ac:dyDescent="0.2">
      <c r="A273">
        <v>12086009006</v>
      </c>
      <c r="B273" t="s">
        <v>6</v>
      </c>
      <c r="C273" s="8">
        <v>8.9099999999999999E-2</v>
      </c>
    </row>
    <row r="274" spans="1:3" x14ac:dyDescent="0.2">
      <c r="A274">
        <v>12086007701</v>
      </c>
      <c r="B274" t="s">
        <v>6</v>
      </c>
      <c r="C274" s="8">
        <v>8.9099999999999999E-2</v>
      </c>
    </row>
    <row r="275" spans="1:3" x14ac:dyDescent="0.2">
      <c r="A275">
        <v>12086006702</v>
      </c>
      <c r="B275" t="s">
        <v>31</v>
      </c>
      <c r="C275" s="8">
        <v>8.8900000000000007E-2</v>
      </c>
    </row>
    <row r="276" spans="1:3" x14ac:dyDescent="0.2">
      <c r="A276">
        <v>12086008000</v>
      </c>
      <c r="B276" t="s">
        <v>53</v>
      </c>
      <c r="C276" s="8">
        <v>8.7099999999999997E-2</v>
      </c>
    </row>
    <row r="277" spans="1:3" x14ac:dyDescent="0.2">
      <c r="A277">
        <v>12086006802</v>
      </c>
      <c r="B277" t="s">
        <v>48</v>
      </c>
      <c r="C277" s="8">
        <v>8.3599999999999994E-2</v>
      </c>
    </row>
    <row r="278" spans="1:3" x14ac:dyDescent="0.2">
      <c r="A278">
        <v>12086003922</v>
      </c>
      <c r="B278" t="s">
        <v>28</v>
      </c>
      <c r="C278" s="8">
        <v>8.2400000000000001E-2</v>
      </c>
    </row>
    <row r="279" spans="1:3" x14ac:dyDescent="0.2">
      <c r="A279">
        <v>12086007804</v>
      </c>
      <c r="B279" t="s">
        <v>6</v>
      </c>
      <c r="C279" s="8">
        <v>8.0199999999999994E-2</v>
      </c>
    </row>
    <row r="280" spans="1:3" x14ac:dyDescent="0.2">
      <c r="A280">
        <v>12086006001</v>
      </c>
      <c r="B280" t="s">
        <v>6</v>
      </c>
      <c r="C280" s="8">
        <v>7.8399999999999997E-2</v>
      </c>
    </row>
    <row r="281" spans="1:3" x14ac:dyDescent="0.2">
      <c r="A281">
        <v>12086007807</v>
      </c>
      <c r="B281" t="s">
        <v>54</v>
      </c>
      <c r="C281" s="8">
        <v>7.3099999999999998E-2</v>
      </c>
    </row>
    <row r="282" spans="1:3" x14ac:dyDescent="0.2">
      <c r="A282">
        <v>12086004301</v>
      </c>
      <c r="B282" t="s">
        <v>21</v>
      </c>
      <c r="C282" s="8">
        <v>7.17E-2</v>
      </c>
    </row>
    <row r="283" spans="1:3" x14ac:dyDescent="0.2">
      <c r="A283">
        <v>12086007805</v>
      </c>
      <c r="B283" t="s">
        <v>55</v>
      </c>
      <c r="C283" s="8">
        <v>7.0599999999999996E-2</v>
      </c>
    </row>
    <row r="284" spans="1:3" x14ac:dyDescent="0.2">
      <c r="A284">
        <v>12086007604</v>
      </c>
      <c r="B284" t="s">
        <v>8</v>
      </c>
      <c r="C284" s="8">
        <v>6.8699999999999997E-2</v>
      </c>
    </row>
    <row r="285" spans="1:3" x14ac:dyDescent="0.2">
      <c r="A285">
        <v>12086006203</v>
      </c>
      <c r="B285" t="s">
        <v>56</v>
      </c>
      <c r="C285" s="8">
        <v>6.6699999999999995E-2</v>
      </c>
    </row>
    <row r="286" spans="1:3" x14ac:dyDescent="0.2">
      <c r="A286">
        <v>12086006101</v>
      </c>
      <c r="B286" t="s">
        <v>57</v>
      </c>
      <c r="C286" s="8">
        <v>6.6400000000000001E-2</v>
      </c>
    </row>
    <row r="287" spans="1:3" x14ac:dyDescent="0.2">
      <c r="A287">
        <v>12086008407</v>
      </c>
      <c r="B287" t="s">
        <v>6</v>
      </c>
      <c r="C287" s="8">
        <v>6.5600000000000006E-2</v>
      </c>
    </row>
    <row r="288" spans="1:3" x14ac:dyDescent="0.2">
      <c r="A288">
        <v>12086004106</v>
      </c>
      <c r="B288" t="s">
        <v>58</v>
      </c>
      <c r="C288" s="8">
        <v>6.4299999999999996E-2</v>
      </c>
    </row>
    <row r="289" spans="1:3" x14ac:dyDescent="0.2">
      <c r="A289">
        <v>12086004608</v>
      </c>
      <c r="B289" t="s">
        <v>6</v>
      </c>
      <c r="C289" s="8">
        <v>6.2E-2</v>
      </c>
    </row>
    <row r="290" spans="1:3" x14ac:dyDescent="0.2">
      <c r="A290">
        <v>12086007503</v>
      </c>
      <c r="B290" t="s">
        <v>50</v>
      </c>
      <c r="C290" s="8">
        <v>6.1499999999999999E-2</v>
      </c>
    </row>
    <row r="291" spans="1:3" x14ac:dyDescent="0.2">
      <c r="A291">
        <v>12086003804</v>
      </c>
      <c r="B291" t="s">
        <v>59</v>
      </c>
      <c r="C291" s="8">
        <v>6.0600000000000001E-2</v>
      </c>
    </row>
    <row r="292" spans="1:3" x14ac:dyDescent="0.2">
      <c r="A292">
        <v>12086000125</v>
      </c>
      <c r="B292" t="s">
        <v>52</v>
      </c>
      <c r="C292" s="8">
        <v>5.8299999999999998E-2</v>
      </c>
    </row>
    <row r="293" spans="1:3" x14ac:dyDescent="0.2">
      <c r="A293">
        <v>12086003803</v>
      </c>
      <c r="B293" t="s">
        <v>60</v>
      </c>
      <c r="C293" s="8">
        <v>5.8099999999999999E-2</v>
      </c>
    </row>
    <row r="294" spans="1:3" x14ac:dyDescent="0.2">
      <c r="A294">
        <v>12086007902</v>
      </c>
      <c r="B294" t="s">
        <v>6</v>
      </c>
      <c r="C294" s="8">
        <v>5.1499999999999997E-2</v>
      </c>
    </row>
    <row r="295" spans="1:3" x14ac:dyDescent="0.2">
      <c r="A295">
        <v>12086004102</v>
      </c>
      <c r="B295" t="s">
        <v>61</v>
      </c>
      <c r="C295" s="8">
        <v>5.0200000000000002E-2</v>
      </c>
    </row>
    <row r="296" spans="1:3" x14ac:dyDescent="0.2">
      <c r="A296">
        <v>12086004105</v>
      </c>
      <c r="B296" t="s">
        <v>62</v>
      </c>
      <c r="C296" s="8">
        <v>0.05</v>
      </c>
    </row>
    <row r="297" spans="1:3" x14ac:dyDescent="0.2">
      <c r="A297">
        <v>12086007300</v>
      </c>
      <c r="B297" t="s">
        <v>4</v>
      </c>
      <c r="C297" s="8">
        <v>4.9200000000000001E-2</v>
      </c>
    </row>
    <row r="298" spans="1:3" x14ac:dyDescent="0.2">
      <c r="A298">
        <v>12086006707</v>
      </c>
      <c r="B298" t="s">
        <v>31</v>
      </c>
      <c r="C298" s="8">
        <v>4.5400000000000003E-2</v>
      </c>
    </row>
    <row r="299" spans="1:3" x14ac:dyDescent="0.2">
      <c r="A299">
        <v>12086007901</v>
      </c>
      <c r="B299" t="s">
        <v>50</v>
      </c>
      <c r="C299" s="8">
        <v>3.4200000000000001E-2</v>
      </c>
    </row>
    <row r="300" spans="1:3" x14ac:dyDescent="0.2">
      <c r="A300">
        <v>12086007501</v>
      </c>
      <c r="B300" t="s">
        <v>50</v>
      </c>
      <c r="C300" s="8">
        <v>2.8899999999999999E-2</v>
      </c>
    </row>
    <row r="301" spans="1:3" x14ac:dyDescent="0.2">
      <c r="A301">
        <v>12086006102</v>
      </c>
      <c r="B301" t="s">
        <v>49</v>
      </c>
      <c r="C301" s="8">
        <v>2.64E-2</v>
      </c>
    </row>
    <row r="302" spans="1:3" x14ac:dyDescent="0.2">
      <c r="A302">
        <v>12086000130</v>
      </c>
      <c r="B302" t="s">
        <v>52</v>
      </c>
      <c r="C302" s="8">
        <v>2.6200000000000001E-2</v>
      </c>
    </row>
    <row r="303" spans="1:3" x14ac:dyDescent="0.2">
      <c r="A303">
        <v>12086004602</v>
      </c>
      <c r="B303" t="s">
        <v>63</v>
      </c>
      <c r="C303" s="8">
        <v>2.3199999999999998E-2</v>
      </c>
    </row>
    <row r="304" spans="1:3" x14ac:dyDescent="0.2">
      <c r="A304">
        <v>12086006705</v>
      </c>
      <c r="B304" t="s">
        <v>31</v>
      </c>
      <c r="C304" s="8">
        <v>1.55E-2</v>
      </c>
    </row>
    <row r="305" spans="1:3" x14ac:dyDescent="0.2">
      <c r="A305">
        <v>12086004605</v>
      </c>
      <c r="B305" t="s">
        <v>63</v>
      </c>
      <c r="C305" s="8">
        <v>1.2200000000000001E-2</v>
      </c>
    </row>
    <row r="306" spans="1:3" x14ac:dyDescent="0.2">
      <c r="A306">
        <v>12086007806</v>
      </c>
      <c r="B306" t="s">
        <v>54</v>
      </c>
      <c r="C306" s="8">
        <v>1.0999999999999999E-2</v>
      </c>
    </row>
    <row r="307" spans="1:3" x14ac:dyDescent="0.2">
      <c r="A307">
        <v>12086004607</v>
      </c>
      <c r="B307" t="s">
        <v>63</v>
      </c>
      <c r="C307" s="8">
        <v>5.9999999999999995E-4</v>
      </c>
    </row>
    <row r="308" spans="1:3" x14ac:dyDescent="0.2">
      <c r="A308">
        <v>12086006714</v>
      </c>
      <c r="B308" t="s">
        <v>31</v>
      </c>
      <c r="C308" s="8">
        <v>0</v>
      </c>
    </row>
    <row r="309" spans="1:3" x14ac:dyDescent="0.2">
      <c r="A309">
        <v>12086003919</v>
      </c>
      <c r="B309" t="s">
        <v>62</v>
      </c>
      <c r="C309" s="8">
        <v>0</v>
      </c>
    </row>
    <row r="310" spans="1:3" x14ac:dyDescent="0.2">
      <c r="A310">
        <v>12086980800</v>
      </c>
      <c r="B310" t="s">
        <v>10</v>
      </c>
    </row>
    <row r="311" spans="1:3" x14ac:dyDescent="0.2">
      <c r="A311">
        <v>12086006713</v>
      </c>
      <c r="B311" t="s">
        <v>31</v>
      </c>
    </row>
    <row r="312" spans="1:3" x14ac:dyDescent="0.2">
      <c r="A312">
        <v>12086981000</v>
      </c>
      <c r="B312" t="s">
        <v>64</v>
      </c>
    </row>
    <row r="313" spans="1:3" x14ac:dyDescent="0.2">
      <c r="A313">
        <v>12086980300</v>
      </c>
      <c r="B313" t="s">
        <v>65</v>
      </c>
    </row>
    <row r="314" spans="1:3" x14ac:dyDescent="0.2">
      <c r="A314">
        <v>12086003704</v>
      </c>
      <c r="B314" t="s">
        <v>18</v>
      </c>
    </row>
    <row r="315" spans="1:3" x14ac:dyDescent="0.2">
      <c r="A315">
        <v>12086003705</v>
      </c>
      <c r="B315" t="s">
        <v>18</v>
      </c>
    </row>
    <row r="316" spans="1:3" x14ac:dyDescent="0.2">
      <c r="A316">
        <v>12086003703</v>
      </c>
      <c r="B316" t="s">
        <v>18</v>
      </c>
    </row>
    <row r="317" spans="1:3" x14ac:dyDescent="0.2">
      <c r="A317">
        <v>12086003706</v>
      </c>
      <c r="B317" t="s">
        <v>18</v>
      </c>
    </row>
    <row r="318" spans="1:3" x14ac:dyDescent="0.2">
      <c r="A318">
        <v>12086006709</v>
      </c>
      <c r="B318" t="s">
        <v>31</v>
      </c>
    </row>
    <row r="319" spans="1:3" x14ac:dyDescent="0.2">
      <c r="A319">
        <v>12086980500</v>
      </c>
      <c r="B319" t="s">
        <v>6</v>
      </c>
    </row>
    <row r="320" spans="1:3" x14ac:dyDescent="0.2">
      <c r="A320">
        <v>12086980400</v>
      </c>
      <c r="B320" t="s">
        <v>66</v>
      </c>
    </row>
    <row r="321" spans="1:2" x14ac:dyDescent="0.2">
      <c r="A321">
        <v>12086009040</v>
      </c>
      <c r="B321" t="s">
        <v>67</v>
      </c>
    </row>
    <row r="322" spans="1:2" x14ac:dyDescent="0.2">
      <c r="A322">
        <v>12086003707</v>
      </c>
      <c r="B32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C47B-89EF-E449-8D6E-89FE8FC1ED72}">
  <dimension ref="A3:F71"/>
  <sheetViews>
    <sheetView zoomScale="66" workbookViewId="0">
      <selection activeCell="F23" sqref="F23"/>
    </sheetView>
  </sheetViews>
  <sheetFormatPr baseColWidth="10" defaultRowHeight="16" x14ac:dyDescent="0.2"/>
  <cols>
    <col min="1" max="1" width="44.5" bestFit="1" customWidth="1"/>
    <col min="2" max="2" width="50" bestFit="1" customWidth="1"/>
    <col min="5" max="5" width="21.6640625" customWidth="1"/>
    <col min="6" max="6" width="31.33203125" customWidth="1"/>
  </cols>
  <sheetData>
    <row r="3" spans="1:6" x14ac:dyDescent="0.2">
      <c r="A3" s="3" t="s">
        <v>243</v>
      </c>
      <c r="B3" t="s">
        <v>245</v>
      </c>
      <c r="E3" t="s">
        <v>249</v>
      </c>
      <c r="F3" t="s">
        <v>248</v>
      </c>
    </row>
    <row r="4" spans="1:6" x14ac:dyDescent="0.2">
      <c r="A4" s="4" t="s">
        <v>3</v>
      </c>
      <c r="B4" s="2">
        <v>0.50997999999999999</v>
      </c>
      <c r="E4" t="s">
        <v>256</v>
      </c>
      <c r="F4" s="7" t="s">
        <v>260</v>
      </c>
    </row>
    <row r="5" spans="1:6" x14ac:dyDescent="0.2">
      <c r="A5" s="4" t="s">
        <v>7</v>
      </c>
      <c r="B5" s="2">
        <v>0.47277500000000006</v>
      </c>
      <c r="E5" t="s">
        <v>255</v>
      </c>
      <c r="F5" s="7">
        <v>33142</v>
      </c>
    </row>
    <row r="6" spans="1:6" x14ac:dyDescent="0.2">
      <c r="A6" s="4" t="s">
        <v>5</v>
      </c>
      <c r="B6" s="2">
        <v>0.45910000000000001</v>
      </c>
      <c r="E6" t="s">
        <v>257</v>
      </c>
      <c r="F6" s="7" t="s">
        <v>261</v>
      </c>
    </row>
    <row r="7" spans="1:6" x14ac:dyDescent="0.2">
      <c r="A7" s="4" t="s">
        <v>10</v>
      </c>
      <c r="B7" s="2">
        <v>0.41653333333333337</v>
      </c>
      <c r="E7" t="s">
        <v>258</v>
      </c>
      <c r="F7" s="7" t="s">
        <v>262</v>
      </c>
    </row>
    <row r="8" spans="1:6" x14ac:dyDescent="0.2">
      <c r="A8" s="4" t="s">
        <v>12</v>
      </c>
      <c r="B8" s="2">
        <v>0.39910000000000001</v>
      </c>
      <c r="E8" t="s">
        <v>259</v>
      </c>
      <c r="F8">
        <v>33127</v>
      </c>
    </row>
    <row r="9" spans="1:6" x14ac:dyDescent="0.2">
      <c r="A9" s="4" t="s">
        <v>9</v>
      </c>
      <c r="B9" s="2">
        <v>0.3923666666666667</v>
      </c>
    </row>
    <row r="10" spans="1:6" x14ac:dyDescent="0.2">
      <c r="A10" s="4" t="s">
        <v>14</v>
      </c>
      <c r="B10" s="2">
        <v>0.34320000000000001</v>
      </c>
    </row>
    <row r="11" spans="1:6" x14ac:dyDescent="0.2">
      <c r="A11" s="4" t="s">
        <v>11</v>
      </c>
      <c r="B11" s="2">
        <v>0.33438333333333331</v>
      </c>
    </row>
    <row r="12" spans="1:6" x14ac:dyDescent="0.2">
      <c r="A12" s="4" t="s">
        <v>13</v>
      </c>
      <c r="B12" s="2">
        <v>0.31413750000000001</v>
      </c>
    </row>
    <row r="13" spans="1:6" x14ac:dyDescent="0.2">
      <c r="A13" s="4" t="s">
        <v>18</v>
      </c>
      <c r="B13" s="2">
        <v>0.30070000000000002</v>
      </c>
    </row>
    <row r="14" spans="1:6" x14ac:dyDescent="0.2">
      <c r="A14" s="4" t="s">
        <v>8</v>
      </c>
      <c r="B14" s="2">
        <v>0.28639999999999999</v>
      </c>
    </row>
    <row r="15" spans="1:6" x14ac:dyDescent="0.2">
      <c r="A15" s="4" t="s">
        <v>16</v>
      </c>
      <c r="B15" s="2">
        <v>0.281775</v>
      </c>
    </row>
    <row r="16" spans="1:6" x14ac:dyDescent="0.2">
      <c r="A16" s="4" t="s">
        <v>4</v>
      </c>
      <c r="B16" s="2">
        <v>0.27887999999999996</v>
      </c>
    </row>
    <row r="17" spans="1:2" x14ac:dyDescent="0.2">
      <c r="A17" s="4" t="s">
        <v>15</v>
      </c>
      <c r="B17" s="2">
        <v>0.26038333333333336</v>
      </c>
    </row>
    <row r="18" spans="1:2" x14ac:dyDescent="0.2">
      <c r="A18" s="4" t="s">
        <v>20</v>
      </c>
      <c r="B18" s="2">
        <v>0.2376625</v>
      </c>
    </row>
    <row r="19" spans="1:2" x14ac:dyDescent="0.2">
      <c r="A19" s="4" t="s">
        <v>19</v>
      </c>
      <c r="B19" s="2">
        <v>0.23152500000000001</v>
      </c>
    </row>
    <row r="20" spans="1:2" x14ac:dyDescent="0.2">
      <c r="A20" s="4" t="s">
        <v>23</v>
      </c>
      <c r="B20" s="2">
        <v>0.23150000000000001</v>
      </c>
    </row>
    <row r="21" spans="1:2" x14ac:dyDescent="0.2">
      <c r="A21" s="4" t="s">
        <v>6</v>
      </c>
      <c r="B21" s="2">
        <v>0.2284316666666667</v>
      </c>
    </row>
    <row r="22" spans="1:2" x14ac:dyDescent="0.2">
      <c r="A22" s="4" t="s">
        <v>17</v>
      </c>
      <c r="B22" s="2">
        <v>0.217275</v>
      </c>
    </row>
    <row r="23" spans="1:2" x14ac:dyDescent="0.2">
      <c r="A23" s="4" t="s">
        <v>22</v>
      </c>
      <c r="B23" s="2">
        <v>0.20384000000000002</v>
      </c>
    </row>
    <row r="24" spans="1:2" x14ac:dyDescent="0.2">
      <c r="A24" s="4" t="s">
        <v>29</v>
      </c>
      <c r="B24" s="2">
        <v>0.19420000000000001</v>
      </c>
    </row>
    <row r="25" spans="1:2" x14ac:dyDescent="0.2">
      <c r="A25" s="4" t="s">
        <v>30</v>
      </c>
      <c r="B25" s="2">
        <v>0.19089999999999999</v>
      </c>
    </row>
    <row r="26" spans="1:2" x14ac:dyDescent="0.2">
      <c r="A26" s="4" t="s">
        <v>33</v>
      </c>
      <c r="B26" s="2">
        <v>0.1845</v>
      </c>
    </row>
    <row r="27" spans="1:2" x14ac:dyDescent="0.2">
      <c r="A27" s="4" t="s">
        <v>24</v>
      </c>
      <c r="B27" s="2">
        <v>0.17822448979591837</v>
      </c>
    </row>
    <row r="28" spans="1:2" x14ac:dyDescent="0.2">
      <c r="A28" s="4" t="s">
        <v>25</v>
      </c>
      <c r="B28" s="2">
        <v>0.17767142857142856</v>
      </c>
    </row>
    <row r="29" spans="1:2" x14ac:dyDescent="0.2">
      <c r="A29" s="4" t="s">
        <v>26</v>
      </c>
      <c r="B29" s="2">
        <v>0.1721</v>
      </c>
    </row>
    <row r="30" spans="1:2" x14ac:dyDescent="0.2">
      <c r="A30" s="4" t="s">
        <v>36</v>
      </c>
      <c r="B30" s="2">
        <v>0.16889999999999999</v>
      </c>
    </row>
    <row r="31" spans="1:2" x14ac:dyDescent="0.2">
      <c r="A31" s="4" t="s">
        <v>37</v>
      </c>
      <c r="B31" s="2">
        <v>0.16589999999999999</v>
      </c>
    </row>
    <row r="32" spans="1:2" x14ac:dyDescent="0.2">
      <c r="A32" s="4" t="s">
        <v>38</v>
      </c>
      <c r="B32" s="2">
        <v>0.16439999999999999</v>
      </c>
    </row>
    <row r="33" spans="1:2" x14ac:dyDescent="0.2">
      <c r="A33" s="4" t="s">
        <v>27</v>
      </c>
      <c r="B33" s="2">
        <v>0.16177272727272723</v>
      </c>
    </row>
    <row r="34" spans="1:2" x14ac:dyDescent="0.2">
      <c r="A34" s="4" t="s">
        <v>32</v>
      </c>
      <c r="B34" s="2">
        <v>0.15994999999999998</v>
      </c>
    </row>
    <row r="35" spans="1:2" x14ac:dyDescent="0.2">
      <c r="A35" s="4" t="s">
        <v>21</v>
      </c>
      <c r="B35" s="2">
        <v>0.15816666666666665</v>
      </c>
    </row>
    <row r="36" spans="1:2" x14ac:dyDescent="0.2">
      <c r="A36" s="4" t="s">
        <v>34</v>
      </c>
      <c r="B36" s="2">
        <v>0.14986666666666668</v>
      </c>
    </row>
    <row r="37" spans="1:2" x14ac:dyDescent="0.2">
      <c r="A37" s="4" t="s">
        <v>35</v>
      </c>
      <c r="B37" s="2">
        <v>0.14929999999999999</v>
      </c>
    </row>
    <row r="38" spans="1:2" x14ac:dyDescent="0.2">
      <c r="A38" s="4" t="s">
        <v>43</v>
      </c>
      <c r="B38" s="2">
        <v>0.14419999999999999</v>
      </c>
    </row>
    <row r="39" spans="1:2" x14ac:dyDescent="0.2">
      <c r="A39" s="4" t="s">
        <v>28</v>
      </c>
      <c r="B39" s="2">
        <v>0.1434</v>
      </c>
    </row>
    <row r="40" spans="1:2" x14ac:dyDescent="0.2">
      <c r="A40" s="4" t="s">
        <v>42</v>
      </c>
      <c r="B40" s="2">
        <v>0.14050000000000001</v>
      </c>
    </row>
    <row r="41" spans="1:2" x14ac:dyDescent="0.2">
      <c r="A41" s="4" t="s">
        <v>40</v>
      </c>
      <c r="B41" s="2">
        <v>0.13819999999999999</v>
      </c>
    </row>
    <row r="42" spans="1:2" x14ac:dyDescent="0.2">
      <c r="A42" s="4" t="s">
        <v>44</v>
      </c>
      <c r="B42" s="2">
        <v>0.13669999999999999</v>
      </c>
    </row>
    <row r="43" spans="1:2" x14ac:dyDescent="0.2">
      <c r="A43" s="4" t="s">
        <v>39</v>
      </c>
      <c r="B43" s="2">
        <v>0.13236666666666666</v>
      </c>
    </row>
    <row r="44" spans="1:2" x14ac:dyDescent="0.2">
      <c r="A44" s="4" t="s">
        <v>45</v>
      </c>
      <c r="B44" s="2">
        <v>0.13059999999999999</v>
      </c>
    </row>
    <row r="45" spans="1:2" x14ac:dyDescent="0.2">
      <c r="A45" s="4" t="s">
        <v>46</v>
      </c>
      <c r="B45" s="2">
        <v>0.13039999999999999</v>
      </c>
    </row>
    <row r="46" spans="1:2" x14ac:dyDescent="0.2">
      <c r="A46" s="4" t="s">
        <v>41</v>
      </c>
      <c r="B46" s="2">
        <v>0.12676666666666667</v>
      </c>
    </row>
    <row r="47" spans="1:2" x14ac:dyDescent="0.2">
      <c r="A47" s="4" t="s">
        <v>47</v>
      </c>
      <c r="B47" s="2">
        <v>0.12659999999999999</v>
      </c>
    </row>
    <row r="48" spans="1:2" x14ac:dyDescent="0.2">
      <c r="A48" s="4" t="s">
        <v>235</v>
      </c>
      <c r="B48" s="2">
        <v>0.1187</v>
      </c>
    </row>
    <row r="49" spans="1:2" x14ac:dyDescent="0.2">
      <c r="A49" s="4" t="s">
        <v>52</v>
      </c>
      <c r="B49" s="2">
        <v>0.11313333333333335</v>
      </c>
    </row>
    <row r="50" spans="1:2" x14ac:dyDescent="0.2">
      <c r="A50" s="4" t="s">
        <v>48</v>
      </c>
      <c r="B50" s="2">
        <v>0.10444999999999999</v>
      </c>
    </row>
    <row r="51" spans="1:2" x14ac:dyDescent="0.2">
      <c r="A51" s="4" t="s">
        <v>236</v>
      </c>
      <c r="B51" s="2">
        <v>9.3700000000000006E-2</v>
      </c>
    </row>
    <row r="52" spans="1:2" x14ac:dyDescent="0.2">
      <c r="A52" s="4" t="s">
        <v>51</v>
      </c>
      <c r="B52" s="2">
        <v>9.11E-2</v>
      </c>
    </row>
    <row r="53" spans="1:2" x14ac:dyDescent="0.2">
      <c r="A53" s="4" t="s">
        <v>53</v>
      </c>
      <c r="B53" s="2">
        <v>8.7099999999999997E-2</v>
      </c>
    </row>
    <row r="54" spans="1:2" x14ac:dyDescent="0.2">
      <c r="A54" s="4" t="s">
        <v>31</v>
      </c>
      <c r="B54" s="2">
        <v>8.1028571428571436E-2</v>
      </c>
    </row>
    <row r="55" spans="1:2" x14ac:dyDescent="0.2">
      <c r="A55" s="4" t="s">
        <v>49</v>
      </c>
      <c r="B55" s="2">
        <v>7.2400000000000006E-2</v>
      </c>
    </row>
    <row r="56" spans="1:2" x14ac:dyDescent="0.2">
      <c r="A56" s="4" t="s">
        <v>55</v>
      </c>
      <c r="B56" s="2">
        <v>7.0599999999999996E-2</v>
      </c>
    </row>
    <row r="57" spans="1:2" x14ac:dyDescent="0.2">
      <c r="A57" s="4" t="s">
        <v>56</v>
      </c>
      <c r="B57" s="2">
        <v>6.6699999999999995E-2</v>
      </c>
    </row>
    <row r="58" spans="1:2" x14ac:dyDescent="0.2">
      <c r="A58" s="4" t="s">
        <v>57</v>
      </c>
      <c r="B58" s="2">
        <v>6.6400000000000001E-2</v>
      </c>
    </row>
    <row r="59" spans="1:2" x14ac:dyDescent="0.2">
      <c r="A59" s="4" t="s">
        <v>58</v>
      </c>
      <c r="B59" s="2">
        <v>6.4299999999999996E-2</v>
      </c>
    </row>
    <row r="60" spans="1:2" x14ac:dyDescent="0.2">
      <c r="A60" s="4" t="s">
        <v>59</v>
      </c>
      <c r="B60" s="2">
        <v>6.0600000000000001E-2</v>
      </c>
    </row>
    <row r="61" spans="1:2" x14ac:dyDescent="0.2">
      <c r="A61" s="4" t="s">
        <v>50</v>
      </c>
      <c r="B61" s="2">
        <v>5.9525000000000002E-2</v>
      </c>
    </row>
    <row r="62" spans="1:2" x14ac:dyDescent="0.2">
      <c r="A62" s="4" t="s">
        <v>60</v>
      </c>
      <c r="B62" s="2">
        <v>5.8099999999999999E-2</v>
      </c>
    </row>
    <row r="63" spans="1:2" x14ac:dyDescent="0.2">
      <c r="A63" s="4" t="s">
        <v>61</v>
      </c>
      <c r="B63" s="2">
        <v>5.0200000000000002E-2</v>
      </c>
    </row>
    <row r="64" spans="1:2" x14ac:dyDescent="0.2">
      <c r="A64" s="4" t="s">
        <v>54</v>
      </c>
      <c r="B64" s="2">
        <v>4.2049999999999997E-2</v>
      </c>
    </row>
    <row r="65" spans="1:2" x14ac:dyDescent="0.2">
      <c r="A65" s="4" t="s">
        <v>62</v>
      </c>
      <c r="B65" s="2">
        <v>2.5000000000000001E-2</v>
      </c>
    </row>
    <row r="66" spans="1:2" x14ac:dyDescent="0.2">
      <c r="A66" s="4" t="s">
        <v>63</v>
      </c>
      <c r="B66" s="2">
        <v>1.2000000000000002E-2</v>
      </c>
    </row>
    <row r="67" spans="1:2" x14ac:dyDescent="0.2">
      <c r="A67" s="4" t="s">
        <v>65</v>
      </c>
      <c r="B67" s="5"/>
    </row>
    <row r="68" spans="1:2" x14ac:dyDescent="0.2">
      <c r="A68" s="4" t="s">
        <v>66</v>
      </c>
      <c r="B68" s="5"/>
    </row>
    <row r="69" spans="1:2" x14ac:dyDescent="0.2">
      <c r="A69" s="4" t="s">
        <v>64</v>
      </c>
      <c r="B69" s="5"/>
    </row>
    <row r="70" spans="1:2" x14ac:dyDescent="0.2">
      <c r="A70" s="4" t="s">
        <v>67</v>
      </c>
      <c r="B70" s="5"/>
    </row>
    <row r="71" spans="1:2" x14ac:dyDescent="0.2">
      <c r="A71" s="4" t="s">
        <v>244</v>
      </c>
      <c r="B71" s="5">
        <v>0.21061655844155855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373-C500-794C-96B9-0C1DDB1A2828}">
  <dimension ref="A1:H388"/>
  <sheetViews>
    <sheetView topLeftCell="B1" zoomScale="82" workbookViewId="0">
      <selection activeCell="E15" sqref="E15"/>
    </sheetView>
  </sheetViews>
  <sheetFormatPr baseColWidth="10" defaultRowHeight="16" x14ac:dyDescent="0.2"/>
  <cols>
    <col min="1" max="1" width="12.6640625" bestFit="1" customWidth="1"/>
    <col min="2" max="2" width="24.1640625" customWidth="1"/>
    <col min="3" max="3" width="37.6640625" customWidth="1"/>
    <col min="5" max="5" width="14.83203125" customWidth="1"/>
    <col min="6" max="6" width="17" customWidth="1"/>
    <col min="7" max="7" width="15" customWidth="1"/>
    <col min="8" max="8" width="23.5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>
        <v>24510250204</v>
      </c>
      <c r="B2" t="s">
        <v>68</v>
      </c>
      <c r="C2" s="30">
        <v>0.64139999999999997</v>
      </c>
      <c r="E2" t="s">
        <v>237</v>
      </c>
      <c r="F2" s="38">
        <f>MIN(C2:C360)</f>
        <v>0</v>
      </c>
    </row>
    <row r="3" spans="1:8" x14ac:dyDescent="0.2">
      <c r="A3">
        <v>24510280500</v>
      </c>
      <c r="B3" t="s">
        <v>69</v>
      </c>
      <c r="C3" s="30">
        <v>0.63800000000000001</v>
      </c>
      <c r="E3" t="s">
        <v>238</v>
      </c>
      <c r="F3" s="38">
        <f>MAX(C2:C360)</f>
        <v>0.64139999999999997</v>
      </c>
    </row>
    <row r="4" spans="1:8" x14ac:dyDescent="0.2">
      <c r="A4">
        <v>24510100200</v>
      </c>
      <c r="B4" t="s">
        <v>70</v>
      </c>
      <c r="C4" s="30">
        <v>0.62529999999999997</v>
      </c>
      <c r="E4" t="s">
        <v>239</v>
      </c>
      <c r="F4" s="38">
        <f>QUARTILE(C2:C360,1)</f>
        <v>0.26934999999999998</v>
      </c>
      <c r="G4">
        <f>AVERAGEIFS($C$2:$C$360,$C$2:$C$360, "&gt;0", $C$2:$C$360, "&lt;=0.2694")</f>
        <v>0.1685415730337079</v>
      </c>
      <c r="H4" t="s">
        <v>272</v>
      </c>
    </row>
    <row r="5" spans="1:8" x14ac:dyDescent="0.2">
      <c r="A5">
        <v>24510271102</v>
      </c>
      <c r="B5" t="s">
        <v>71</v>
      </c>
      <c r="C5" s="30">
        <v>0.62470000000000003</v>
      </c>
      <c r="E5" t="s">
        <v>240</v>
      </c>
      <c r="F5" s="38">
        <f>QUARTILE(C2:C360,2)</f>
        <v>0.38190000000000002</v>
      </c>
      <c r="G5">
        <f>AVERAGEIFS($C$2:$C$360,$C$2:$C$360,"&gt;0.2693",$C$2:$C$360,"&lt;=0.3819")</f>
        <v>0.32565666666666671</v>
      </c>
      <c r="H5" t="s">
        <v>273</v>
      </c>
    </row>
    <row r="6" spans="1:8" x14ac:dyDescent="0.2">
      <c r="A6">
        <v>24510200100</v>
      </c>
      <c r="B6" t="s">
        <v>72</v>
      </c>
      <c r="C6" s="30">
        <v>0.61939999999999995</v>
      </c>
      <c r="E6" t="s">
        <v>241</v>
      </c>
      <c r="F6" s="38">
        <f>QUARTILE(C2:C360,3)</f>
        <v>0.49375000000000002</v>
      </c>
      <c r="G6">
        <f>AVERAGEIFS($C$2:$C$360,$C$2:$C$360,"&gt;0.2693",$C$2:$C$360,"&lt;=0.3819")</f>
        <v>0.32565666666666671</v>
      </c>
      <c r="H6" t="s">
        <v>274</v>
      </c>
    </row>
    <row r="7" spans="1:8" x14ac:dyDescent="0.2">
      <c r="A7">
        <v>24510120400</v>
      </c>
      <c r="B7" t="s">
        <v>73</v>
      </c>
      <c r="C7" s="30">
        <v>0.61670000000000003</v>
      </c>
      <c r="E7" t="s">
        <v>242</v>
      </c>
      <c r="F7" s="38">
        <f>QUARTILE(C2:C360,4)</f>
        <v>0.64139999999999997</v>
      </c>
      <c r="G7">
        <f>AVERAGEIFS($C$2:$C$360,$C$2:$C$360,"&gt;0.43975",$C$2:$C$360,"&lt;=0.6414")</f>
        <v>0.52239097744360918</v>
      </c>
      <c r="H7" t="s">
        <v>275</v>
      </c>
    </row>
    <row r="8" spans="1:8" x14ac:dyDescent="0.2">
      <c r="A8">
        <v>24510080200</v>
      </c>
      <c r="B8" t="s">
        <v>74</v>
      </c>
      <c r="C8" s="30">
        <v>0.60450000000000004</v>
      </c>
      <c r="F8" s="38"/>
    </row>
    <row r="9" spans="1:8" x14ac:dyDescent="0.2">
      <c r="A9">
        <v>24510271802</v>
      </c>
      <c r="B9" t="s">
        <v>75</v>
      </c>
      <c r="C9" s="30">
        <v>0.6038</v>
      </c>
      <c r="F9" s="38"/>
    </row>
    <row r="10" spans="1:8" x14ac:dyDescent="0.2">
      <c r="A10">
        <v>24510090900</v>
      </c>
      <c r="B10" t="s">
        <v>76</v>
      </c>
      <c r="C10" s="30">
        <v>0.59950000000000003</v>
      </c>
      <c r="E10" t="s">
        <v>246</v>
      </c>
      <c r="F10" s="38">
        <f>AVERAGE(C2:C360)</f>
        <v>0.36952423398328649</v>
      </c>
    </row>
    <row r="11" spans="1:8" x14ac:dyDescent="0.2">
      <c r="A11">
        <v>24510080600</v>
      </c>
      <c r="B11" t="s">
        <v>74</v>
      </c>
      <c r="C11" s="30">
        <v>0.59809999999999997</v>
      </c>
      <c r="E11" t="s">
        <v>247</v>
      </c>
      <c r="F11" s="38">
        <f>STDEV(C2:C360)</f>
        <v>0.1491578731243661</v>
      </c>
    </row>
    <row r="12" spans="1:8" x14ac:dyDescent="0.2">
      <c r="A12">
        <v>24510080302</v>
      </c>
      <c r="B12" t="s">
        <v>77</v>
      </c>
      <c r="C12" s="30">
        <v>0.59560000000000002</v>
      </c>
    </row>
    <row r="13" spans="1:8" x14ac:dyDescent="0.2">
      <c r="A13">
        <v>24510080800</v>
      </c>
      <c r="B13" t="s">
        <v>74</v>
      </c>
      <c r="C13" s="30">
        <v>0.59430000000000005</v>
      </c>
    </row>
    <row r="14" spans="1:8" x14ac:dyDescent="0.2">
      <c r="A14">
        <v>24510170200</v>
      </c>
      <c r="B14" t="s">
        <v>78</v>
      </c>
      <c r="C14" s="30">
        <v>0.59219999999999995</v>
      </c>
    </row>
    <row r="15" spans="1:8" x14ac:dyDescent="0.2">
      <c r="A15">
        <v>24510090700</v>
      </c>
      <c r="B15" t="s">
        <v>79</v>
      </c>
      <c r="C15" s="30">
        <v>0.58560000000000001</v>
      </c>
      <c r="E15" t="s">
        <v>276</v>
      </c>
    </row>
    <row r="16" spans="1:8" x14ac:dyDescent="0.2">
      <c r="A16">
        <v>24510200400</v>
      </c>
      <c r="B16" t="s">
        <v>80</v>
      </c>
      <c r="C16" s="30">
        <v>0.58360000000000001</v>
      </c>
    </row>
    <row r="17" spans="1:3" x14ac:dyDescent="0.2">
      <c r="A17">
        <v>24510170300</v>
      </c>
      <c r="B17" t="s">
        <v>81</v>
      </c>
      <c r="C17" s="30">
        <v>0.58289999999999997</v>
      </c>
    </row>
    <row r="18" spans="1:3" x14ac:dyDescent="0.2">
      <c r="A18">
        <v>24510060300</v>
      </c>
      <c r="B18" t="s">
        <v>82</v>
      </c>
      <c r="C18" s="30">
        <v>0.58079999999999998</v>
      </c>
    </row>
    <row r="19" spans="1:3" x14ac:dyDescent="0.2">
      <c r="A19">
        <v>24510260403</v>
      </c>
      <c r="B19" t="s">
        <v>83</v>
      </c>
      <c r="C19" s="30">
        <v>0.57950000000000002</v>
      </c>
    </row>
    <row r="20" spans="1:3" x14ac:dyDescent="0.2">
      <c r="A20">
        <v>24510070200</v>
      </c>
      <c r="B20" t="s">
        <v>84</v>
      </c>
      <c r="C20" s="30">
        <v>0.57909999999999995</v>
      </c>
    </row>
    <row r="21" spans="1:3" x14ac:dyDescent="0.2">
      <c r="A21">
        <v>24510110200</v>
      </c>
      <c r="B21" t="s">
        <v>85</v>
      </c>
      <c r="C21" s="30">
        <v>0.57530000000000003</v>
      </c>
    </row>
    <row r="22" spans="1:3" x14ac:dyDescent="0.2">
      <c r="A22">
        <v>24510090400</v>
      </c>
      <c r="B22" t="s">
        <v>86</v>
      </c>
      <c r="C22" s="30">
        <v>0.57320000000000004</v>
      </c>
    </row>
    <row r="23" spans="1:3" x14ac:dyDescent="0.2">
      <c r="A23">
        <v>24510080700</v>
      </c>
      <c r="B23" t="s">
        <v>74</v>
      </c>
      <c r="C23" s="30">
        <v>0.57310000000000005</v>
      </c>
    </row>
    <row r="24" spans="1:3" x14ac:dyDescent="0.2">
      <c r="A24">
        <v>24510080102</v>
      </c>
      <c r="B24" t="s">
        <v>87</v>
      </c>
      <c r="C24" s="30">
        <v>0.57240000000000002</v>
      </c>
    </row>
    <row r="25" spans="1:3" x14ac:dyDescent="0.2">
      <c r="A25">
        <v>24510271001</v>
      </c>
      <c r="B25" t="s">
        <v>70</v>
      </c>
      <c r="C25" s="30">
        <v>0.57220000000000004</v>
      </c>
    </row>
    <row r="26" spans="1:3" x14ac:dyDescent="0.2">
      <c r="A26">
        <v>24510070400</v>
      </c>
      <c r="B26" t="s">
        <v>88</v>
      </c>
      <c r="C26" s="30">
        <v>0.56999999999999995</v>
      </c>
    </row>
    <row r="27" spans="1:3" x14ac:dyDescent="0.2">
      <c r="A27">
        <v>24510030100</v>
      </c>
      <c r="B27" t="s">
        <v>89</v>
      </c>
      <c r="C27" s="30">
        <v>0.56969999999999998</v>
      </c>
    </row>
    <row r="28" spans="1:3" x14ac:dyDescent="0.2">
      <c r="A28">
        <v>24510090800</v>
      </c>
      <c r="B28" t="s">
        <v>90</v>
      </c>
      <c r="C28" s="30">
        <v>0.56930000000000003</v>
      </c>
    </row>
    <row r="29" spans="1:3" x14ac:dyDescent="0.2">
      <c r="A29">
        <v>24510160300</v>
      </c>
      <c r="B29" t="s">
        <v>91</v>
      </c>
      <c r="C29" s="30">
        <v>0.56899999999999995</v>
      </c>
    </row>
    <row r="30" spans="1:3" x14ac:dyDescent="0.2">
      <c r="A30">
        <v>24510080500</v>
      </c>
      <c r="B30" t="s">
        <v>92</v>
      </c>
      <c r="C30" s="30">
        <v>0.56469999999999998</v>
      </c>
    </row>
    <row r="31" spans="1:3" x14ac:dyDescent="0.2">
      <c r="A31">
        <v>24510160600</v>
      </c>
      <c r="B31" t="s">
        <v>93</v>
      </c>
      <c r="C31" s="30">
        <v>0.5635</v>
      </c>
    </row>
    <row r="32" spans="1:3" x14ac:dyDescent="0.2">
      <c r="A32">
        <v>24510130300</v>
      </c>
      <c r="B32" t="s">
        <v>94</v>
      </c>
      <c r="C32" s="30">
        <v>0.56320000000000003</v>
      </c>
    </row>
    <row r="33" spans="1:3" x14ac:dyDescent="0.2">
      <c r="A33">
        <v>24510030200</v>
      </c>
      <c r="B33" t="s">
        <v>95</v>
      </c>
      <c r="C33" s="30">
        <v>0.55869999999999997</v>
      </c>
    </row>
    <row r="34" spans="1:3" x14ac:dyDescent="0.2">
      <c r="A34">
        <v>24510200300</v>
      </c>
      <c r="B34" t="s">
        <v>96</v>
      </c>
      <c r="C34" s="30">
        <v>0.55700000000000005</v>
      </c>
    </row>
    <row r="35" spans="1:3" x14ac:dyDescent="0.2">
      <c r="A35">
        <v>24510150200</v>
      </c>
      <c r="B35" t="s">
        <v>91</v>
      </c>
      <c r="C35" s="30">
        <v>0.55689999999999995</v>
      </c>
    </row>
    <row r="36" spans="1:3" x14ac:dyDescent="0.2">
      <c r="A36">
        <v>24510150500</v>
      </c>
      <c r="B36" t="s">
        <v>97</v>
      </c>
      <c r="C36" s="30">
        <v>0.55600000000000005</v>
      </c>
    </row>
    <row r="37" spans="1:3" x14ac:dyDescent="0.2">
      <c r="A37">
        <v>24510100100</v>
      </c>
      <c r="B37" t="s">
        <v>98</v>
      </c>
      <c r="C37" s="30">
        <v>0.55530000000000002</v>
      </c>
    </row>
    <row r="38" spans="1:3" x14ac:dyDescent="0.2">
      <c r="A38">
        <v>24510070300</v>
      </c>
      <c r="B38" t="s">
        <v>99</v>
      </c>
      <c r="C38" s="30">
        <v>0.55420000000000003</v>
      </c>
    </row>
    <row r="39" spans="1:3" x14ac:dyDescent="0.2">
      <c r="A39">
        <v>24510080301</v>
      </c>
      <c r="B39" t="s">
        <v>77</v>
      </c>
      <c r="C39" s="30">
        <v>0.55320000000000003</v>
      </c>
    </row>
    <row r="40" spans="1:3" x14ac:dyDescent="0.2">
      <c r="A40">
        <v>24510250203</v>
      </c>
      <c r="B40" t="s">
        <v>68</v>
      </c>
      <c r="C40" s="30">
        <v>0.55049999999999999</v>
      </c>
    </row>
    <row r="41" spans="1:3" x14ac:dyDescent="0.2">
      <c r="A41">
        <v>24510120500</v>
      </c>
      <c r="B41" t="s">
        <v>100</v>
      </c>
      <c r="C41" s="30">
        <v>0.54969999999999997</v>
      </c>
    </row>
    <row r="42" spans="1:3" x14ac:dyDescent="0.2">
      <c r="A42">
        <v>24510160400</v>
      </c>
      <c r="B42" t="s">
        <v>101</v>
      </c>
      <c r="C42" s="30">
        <v>0.54920000000000002</v>
      </c>
    </row>
    <row r="43" spans="1:3" x14ac:dyDescent="0.2">
      <c r="A43">
        <v>24510150100</v>
      </c>
      <c r="B43" t="s">
        <v>91</v>
      </c>
      <c r="C43" s="30">
        <v>0.54679999999999995</v>
      </c>
    </row>
    <row r="44" spans="1:3" x14ac:dyDescent="0.2">
      <c r="A44">
        <v>24510090500</v>
      </c>
      <c r="B44" t="s">
        <v>86</v>
      </c>
      <c r="C44" s="30">
        <v>0.54600000000000004</v>
      </c>
    </row>
    <row r="45" spans="1:3" x14ac:dyDescent="0.2">
      <c r="A45">
        <v>24510160200</v>
      </c>
      <c r="B45" t="s">
        <v>91</v>
      </c>
      <c r="C45" s="30">
        <v>0.54469999999999996</v>
      </c>
    </row>
    <row r="46" spans="1:3" x14ac:dyDescent="0.2">
      <c r="A46">
        <v>24510151300</v>
      </c>
      <c r="B46" t="s">
        <v>102</v>
      </c>
      <c r="C46" s="30">
        <v>0.54459999999999997</v>
      </c>
    </row>
    <row r="47" spans="1:3" x14ac:dyDescent="0.2">
      <c r="A47">
        <v>24510260402</v>
      </c>
      <c r="B47" t="s">
        <v>103</v>
      </c>
      <c r="C47" s="30">
        <v>0.54449999999999998</v>
      </c>
    </row>
    <row r="48" spans="1:3" x14ac:dyDescent="0.2">
      <c r="A48">
        <v>24510120201</v>
      </c>
      <c r="B48" t="s">
        <v>70</v>
      </c>
      <c r="C48" s="30">
        <v>0.54369999999999996</v>
      </c>
    </row>
    <row r="49" spans="1:3" x14ac:dyDescent="0.2">
      <c r="A49">
        <v>24510250301</v>
      </c>
      <c r="B49" t="s">
        <v>104</v>
      </c>
      <c r="C49" s="30">
        <v>0.54090000000000005</v>
      </c>
    </row>
    <row r="50" spans="1:3" x14ac:dyDescent="0.2">
      <c r="A50">
        <v>24510160100</v>
      </c>
      <c r="B50" t="s">
        <v>105</v>
      </c>
      <c r="C50" s="30">
        <v>0.53939999999999999</v>
      </c>
    </row>
    <row r="51" spans="1:3" x14ac:dyDescent="0.2">
      <c r="A51">
        <v>24510120600</v>
      </c>
      <c r="B51" t="s">
        <v>106</v>
      </c>
      <c r="C51" s="30">
        <v>0.5383</v>
      </c>
    </row>
    <row r="52" spans="1:3" x14ac:dyDescent="0.2">
      <c r="A52">
        <v>24510060200</v>
      </c>
      <c r="B52" t="s">
        <v>70</v>
      </c>
      <c r="C52" s="30">
        <v>0.53820000000000001</v>
      </c>
    </row>
    <row r="53" spans="1:3" x14ac:dyDescent="0.2">
      <c r="A53">
        <v>24510120300</v>
      </c>
      <c r="B53" t="s">
        <v>107</v>
      </c>
      <c r="C53" s="30">
        <v>0.53790000000000004</v>
      </c>
    </row>
    <row r="54" spans="1:3" x14ac:dyDescent="0.2">
      <c r="A54">
        <v>24510060100</v>
      </c>
      <c r="B54" t="s">
        <v>108</v>
      </c>
      <c r="C54" s="30">
        <v>0.53749999999999998</v>
      </c>
    </row>
    <row r="55" spans="1:3" x14ac:dyDescent="0.2">
      <c r="A55">
        <v>24510280301</v>
      </c>
      <c r="B55" t="s">
        <v>109</v>
      </c>
      <c r="C55" s="30">
        <v>0.53569999999999995</v>
      </c>
    </row>
    <row r="56" spans="1:3" x14ac:dyDescent="0.2">
      <c r="A56">
        <v>24510271801</v>
      </c>
      <c r="B56" t="s">
        <v>110</v>
      </c>
      <c r="C56" s="30">
        <v>0.53200000000000003</v>
      </c>
    </row>
    <row r="57" spans="1:3" x14ac:dyDescent="0.2">
      <c r="A57">
        <v>24510140200</v>
      </c>
      <c r="B57" t="s">
        <v>81</v>
      </c>
      <c r="C57" s="30">
        <v>0.53029999999999999</v>
      </c>
    </row>
    <row r="58" spans="1:3" x14ac:dyDescent="0.2">
      <c r="A58">
        <v>24510190100</v>
      </c>
      <c r="B58" t="s">
        <v>111</v>
      </c>
      <c r="C58" s="30">
        <v>0.52890000000000004</v>
      </c>
    </row>
    <row r="59" spans="1:3" x14ac:dyDescent="0.2">
      <c r="A59">
        <v>24510140100</v>
      </c>
      <c r="B59" t="s">
        <v>112</v>
      </c>
      <c r="C59" s="30">
        <v>0.52739999999999998</v>
      </c>
    </row>
    <row r="60" spans="1:3" x14ac:dyDescent="0.2">
      <c r="A60">
        <v>24510080400</v>
      </c>
      <c r="B60" t="s">
        <v>74</v>
      </c>
      <c r="C60" s="30">
        <v>0.52729999999999999</v>
      </c>
    </row>
    <row r="61" spans="1:3" x14ac:dyDescent="0.2">
      <c r="A61">
        <v>24510250101</v>
      </c>
      <c r="B61" t="s">
        <v>113</v>
      </c>
      <c r="C61" s="30">
        <v>0.52600000000000002</v>
      </c>
    </row>
    <row r="62" spans="1:3" x14ac:dyDescent="0.2">
      <c r="A62">
        <v>24510150600</v>
      </c>
      <c r="B62" t="s">
        <v>114</v>
      </c>
      <c r="C62" s="30">
        <v>0.52459999999999996</v>
      </c>
    </row>
    <row r="63" spans="1:3" x14ac:dyDescent="0.2">
      <c r="A63">
        <v>24510271600</v>
      </c>
      <c r="B63" t="s">
        <v>115</v>
      </c>
      <c r="C63" s="30">
        <v>0.5242</v>
      </c>
    </row>
    <row r="64" spans="1:3" x14ac:dyDescent="0.2">
      <c r="A64">
        <v>24510140300</v>
      </c>
      <c r="B64" t="s">
        <v>116</v>
      </c>
      <c r="C64" s="30">
        <v>0.52390000000000003</v>
      </c>
    </row>
    <row r="65" spans="1:3" x14ac:dyDescent="0.2">
      <c r="A65">
        <v>24003750203</v>
      </c>
      <c r="B65" t="s">
        <v>70</v>
      </c>
      <c r="C65" s="30">
        <v>0.52229999999999999</v>
      </c>
    </row>
    <row r="66" spans="1:3" x14ac:dyDescent="0.2">
      <c r="A66">
        <v>24510200800</v>
      </c>
      <c r="B66" t="s">
        <v>117</v>
      </c>
      <c r="C66" s="30">
        <v>0.52149999999999996</v>
      </c>
    </row>
    <row r="67" spans="1:3" x14ac:dyDescent="0.2">
      <c r="A67">
        <v>24510250600</v>
      </c>
      <c r="B67" t="s">
        <v>118</v>
      </c>
      <c r="C67" s="30">
        <v>0.52070000000000005</v>
      </c>
    </row>
    <row r="68" spans="1:3" x14ac:dyDescent="0.2">
      <c r="A68">
        <v>24510200200</v>
      </c>
      <c r="B68" t="s">
        <v>72</v>
      </c>
      <c r="C68" s="30">
        <v>0.5171</v>
      </c>
    </row>
    <row r="69" spans="1:3" x14ac:dyDescent="0.2">
      <c r="A69">
        <v>24510080101</v>
      </c>
      <c r="B69" t="s">
        <v>87</v>
      </c>
      <c r="C69" s="30">
        <v>0.5161</v>
      </c>
    </row>
    <row r="70" spans="1:3" x14ac:dyDescent="0.2">
      <c r="A70">
        <v>24510271002</v>
      </c>
      <c r="B70" t="s">
        <v>119</v>
      </c>
      <c r="C70" s="30">
        <v>0.5151</v>
      </c>
    </row>
    <row r="71" spans="1:3" x14ac:dyDescent="0.2">
      <c r="A71">
        <v>24510130200</v>
      </c>
      <c r="B71" t="s">
        <v>120</v>
      </c>
      <c r="C71" s="30">
        <v>0.51370000000000005</v>
      </c>
    </row>
    <row r="72" spans="1:3" x14ac:dyDescent="0.2">
      <c r="A72">
        <v>24005421300</v>
      </c>
      <c r="B72" t="s">
        <v>121</v>
      </c>
      <c r="C72" s="30">
        <v>0.51319999999999999</v>
      </c>
    </row>
    <row r="73" spans="1:3" x14ac:dyDescent="0.2">
      <c r="A73">
        <v>24510150400</v>
      </c>
      <c r="B73" t="s">
        <v>122</v>
      </c>
      <c r="C73" s="30">
        <v>0.5131</v>
      </c>
    </row>
    <row r="74" spans="1:3" x14ac:dyDescent="0.2">
      <c r="A74">
        <v>24510090600</v>
      </c>
      <c r="B74" t="s">
        <v>79</v>
      </c>
      <c r="C74" s="30">
        <v>0.51290000000000002</v>
      </c>
    </row>
    <row r="75" spans="1:3" x14ac:dyDescent="0.2">
      <c r="A75">
        <v>24005490400</v>
      </c>
      <c r="B75" t="s">
        <v>123</v>
      </c>
      <c r="C75" s="30">
        <v>0.51259999999999994</v>
      </c>
    </row>
    <row r="76" spans="1:3" x14ac:dyDescent="0.2">
      <c r="A76">
        <v>24510150800</v>
      </c>
      <c r="B76" t="s">
        <v>124</v>
      </c>
      <c r="C76" s="30">
        <v>0.50839999999999996</v>
      </c>
    </row>
    <row r="77" spans="1:3" x14ac:dyDescent="0.2">
      <c r="A77">
        <v>24510210200</v>
      </c>
      <c r="B77" t="s">
        <v>125</v>
      </c>
      <c r="C77" s="30">
        <v>0.50680000000000003</v>
      </c>
    </row>
    <row r="78" spans="1:3" x14ac:dyDescent="0.2">
      <c r="A78">
        <v>24510150900</v>
      </c>
      <c r="B78" t="s">
        <v>126</v>
      </c>
      <c r="C78" s="30">
        <v>0.50639999999999996</v>
      </c>
    </row>
    <row r="79" spans="1:3" x14ac:dyDescent="0.2">
      <c r="A79">
        <v>24510070100</v>
      </c>
      <c r="B79" t="s">
        <v>70</v>
      </c>
      <c r="C79" s="30">
        <v>0.50600000000000001</v>
      </c>
    </row>
    <row r="80" spans="1:3" x14ac:dyDescent="0.2">
      <c r="A80">
        <v>24510150300</v>
      </c>
      <c r="B80" t="s">
        <v>127</v>
      </c>
      <c r="C80" s="30">
        <v>0.50549999999999995</v>
      </c>
    </row>
    <row r="81" spans="1:3" x14ac:dyDescent="0.2">
      <c r="A81">
        <v>24510250207</v>
      </c>
      <c r="B81" t="s">
        <v>68</v>
      </c>
      <c r="C81" s="30">
        <v>0.50409999999999999</v>
      </c>
    </row>
    <row r="82" spans="1:3" x14ac:dyDescent="0.2">
      <c r="A82">
        <v>24510260604</v>
      </c>
      <c r="B82" t="s">
        <v>128</v>
      </c>
      <c r="C82" s="30">
        <v>0.50309999999999999</v>
      </c>
    </row>
    <row r="83" spans="1:3" x14ac:dyDescent="0.2">
      <c r="A83">
        <v>24510270901</v>
      </c>
      <c r="B83" t="s">
        <v>129</v>
      </c>
      <c r="C83" s="30">
        <v>0.50280000000000002</v>
      </c>
    </row>
    <row r="84" spans="1:3" x14ac:dyDescent="0.2">
      <c r="A84">
        <v>24510180200</v>
      </c>
      <c r="B84" t="s">
        <v>130</v>
      </c>
      <c r="C84" s="30">
        <v>0.50270000000000004</v>
      </c>
    </row>
    <row r="85" spans="1:3" x14ac:dyDescent="0.2">
      <c r="A85">
        <v>24510260404</v>
      </c>
      <c r="B85" t="s">
        <v>131</v>
      </c>
      <c r="C85" s="30">
        <v>0.502</v>
      </c>
    </row>
    <row r="86" spans="1:3" x14ac:dyDescent="0.2">
      <c r="A86">
        <v>24510130400</v>
      </c>
      <c r="B86" t="s">
        <v>132</v>
      </c>
      <c r="C86" s="30">
        <v>0.50049999999999994</v>
      </c>
    </row>
    <row r="87" spans="1:3" x14ac:dyDescent="0.2">
      <c r="A87">
        <v>24510130100</v>
      </c>
      <c r="B87" t="s">
        <v>120</v>
      </c>
      <c r="C87" s="30">
        <v>0.4995</v>
      </c>
    </row>
    <row r="88" spans="1:3" x14ac:dyDescent="0.2">
      <c r="A88">
        <v>24510270702</v>
      </c>
      <c r="B88" t="s">
        <v>133</v>
      </c>
      <c r="C88" s="30">
        <v>0.49919999999999998</v>
      </c>
    </row>
    <row r="89" spans="1:3" x14ac:dyDescent="0.2">
      <c r="A89">
        <v>24510150702</v>
      </c>
      <c r="B89" t="s">
        <v>134</v>
      </c>
      <c r="C89" s="30">
        <v>0.49759999999999999</v>
      </c>
    </row>
    <row r="90" spans="1:3" x14ac:dyDescent="0.2">
      <c r="A90">
        <v>24510090200</v>
      </c>
      <c r="B90" t="s">
        <v>135</v>
      </c>
      <c r="C90" s="30">
        <v>0.49669999999999997</v>
      </c>
    </row>
    <row r="91" spans="1:3" x14ac:dyDescent="0.2">
      <c r="A91">
        <v>24510151000</v>
      </c>
      <c r="B91" t="s">
        <v>136</v>
      </c>
      <c r="C91" s="30">
        <v>0.49409999999999998</v>
      </c>
    </row>
    <row r="92" spans="1:3" x14ac:dyDescent="0.2">
      <c r="A92">
        <v>24510260301</v>
      </c>
      <c r="B92" t="s">
        <v>87</v>
      </c>
      <c r="C92" s="30">
        <v>0.49340000000000001</v>
      </c>
    </row>
    <row r="93" spans="1:3" x14ac:dyDescent="0.2">
      <c r="A93">
        <v>24510260101</v>
      </c>
      <c r="B93" t="s">
        <v>137</v>
      </c>
      <c r="C93" s="30">
        <v>0.49309999999999998</v>
      </c>
    </row>
    <row r="94" spans="1:3" x14ac:dyDescent="0.2">
      <c r="A94">
        <v>24510160802</v>
      </c>
      <c r="B94" t="s">
        <v>138</v>
      </c>
      <c r="C94" s="30">
        <v>0.49209999999999998</v>
      </c>
    </row>
    <row r="95" spans="1:3" x14ac:dyDescent="0.2">
      <c r="A95">
        <v>24510200600</v>
      </c>
      <c r="B95" t="s">
        <v>70</v>
      </c>
      <c r="C95" s="30">
        <v>0.49159999999999998</v>
      </c>
    </row>
    <row r="96" spans="1:3" x14ac:dyDescent="0.2">
      <c r="A96">
        <v>24510060400</v>
      </c>
      <c r="B96" t="s">
        <v>70</v>
      </c>
      <c r="C96" s="30">
        <v>0.49009999999999998</v>
      </c>
    </row>
    <row r="97" spans="1:3" x14ac:dyDescent="0.2">
      <c r="A97">
        <v>24510260102</v>
      </c>
      <c r="B97" t="s">
        <v>103</v>
      </c>
      <c r="C97" s="30">
        <v>0.48870000000000002</v>
      </c>
    </row>
    <row r="98" spans="1:3" x14ac:dyDescent="0.2">
      <c r="A98">
        <v>24510150701</v>
      </c>
      <c r="B98" t="s">
        <v>139</v>
      </c>
      <c r="C98" s="30">
        <v>0.48820000000000002</v>
      </c>
    </row>
    <row r="99" spans="1:3" x14ac:dyDescent="0.2">
      <c r="A99">
        <v>24510090100</v>
      </c>
      <c r="B99" t="s">
        <v>135</v>
      </c>
      <c r="C99" s="30">
        <v>0.48659999999999998</v>
      </c>
    </row>
    <row r="100" spans="1:3" x14ac:dyDescent="0.2">
      <c r="A100">
        <v>24005403202</v>
      </c>
      <c r="B100" t="s">
        <v>109</v>
      </c>
      <c r="C100" s="30">
        <v>0.48549999999999999</v>
      </c>
    </row>
    <row r="101" spans="1:3" x14ac:dyDescent="0.2">
      <c r="A101">
        <v>24510151200</v>
      </c>
      <c r="B101" t="s">
        <v>140</v>
      </c>
      <c r="C101" s="30">
        <v>0.4839</v>
      </c>
    </row>
    <row r="102" spans="1:3" x14ac:dyDescent="0.2">
      <c r="A102">
        <v>24510260302</v>
      </c>
      <c r="B102" t="s">
        <v>87</v>
      </c>
      <c r="C102" s="30">
        <v>0.48359999999999997</v>
      </c>
    </row>
    <row r="103" spans="1:3" x14ac:dyDescent="0.2">
      <c r="A103">
        <v>24510271700</v>
      </c>
      <c r="B103" t="s">
        <v>102</v>
      </c>
      <c r="C103" s="30">
        <v>0.48309999999999997</v>
      </c>
    </row>
    <row r="104" spans="1:3" x14ac:dyDescent="0.2">
      <c r="A104">
        <v>24510160801</v>
      </c>
      <c r="B104" t="s">
        <v>138</v>
      </c>
      <c r="C104" s="30">
        <v>0.4829</v>
      </c>
    </row>
    <row r="105" spans="1:3" x14ac:dyDescent="0.2">
      <c r="A105">
        <v>24510250102</v>
      </c>
      <c r="B105" t="s">
        <v>141</v>
      </c>
      <c r="C105" s="30">
        <v>0.4824</v>
      </c>
    </row>
    <row r="106" spans="1:3" x14ac:dyDescent="0.2">
      <c r="A106">
        <v>24510200701</v>
      </c>
      <c r="B106" t="s">
        <v>142</v>
      </c>
      <c r="C106" s="30">
        <v>0.47770000000000001</v>
      </c>
    </row>
    <row r="107" spans="1:3" x14ac:dyDescent="0.2">
      <c r="A107">
        <v>24510170100</v>
      </c>
      <c r="B107" t="s">
        <v>85</v>
      </c>
      <c r="C107" s="30">
        <v>0.47720000000000001</v>
      </c>
    </row>
    <row r="108" spans="1:3" x14ac:dyDescent="0.2">
      <c r="A108">
        <v>24510160500</v>
      </c>
      <c r="B108" t="s">
        <v>143</v>
      </c>
      <c r="C108" s="30">
        <v>0.4768</v>
      </c>
    </row>
    <row r="109" spans="1:3" x14ac:dyDescent="0.2">
      <c r="A109">
        <v>24510200702</v>
      </c>
      <c r="B109" t="s">
        <v>144</v>
      </c>
      <c r="C109" s="30">
        <v>0.47639999999999999</v>
      </c>
    </row>
    <row r="110" spans="1:3" x14ac:dyDescent="0.2">
      <c r="A110">
        <v>24510270903</v>
      </c>
      <c r="B110" t="s">
        <v>145</v>
      </c>
      <c r="C110" s="30">
        <v>0.4748</v>
      </c>
    </row>
    <row r="111" spans="1:3" x14ac:dyDescent="0.2">
      <c r="A111">
        <v>24510270701</v>
      </c>
      <c r="B111" t="s">
        <v>133</v>
      </c>
      <c r="C111" s="30">
        <v>0.47399999999999998</v>
      </c>
    </row>
    <row r="112" spans="1:3" x14ac:dyDescent="0.2">
      <c r="A112">
        <v>24510280200</v>
      </c>
      <c r="B112" t="s">
        <v>109</v>
      </c>
      <c r="C112" s="30">
        <v>0.47160000000000002</v>
      </c>
    </row>
    <row r="113" spans="1:3" x14ac:dyDescent="0.2">
      <c r="A113">
        <v>24510260202</v>
      </c>
      <c r="B113" t="s">
        <v>146</v>
      </c>
      <c r="C113" s="30">
        <v>0.47120000000000001</v>
      </c>
    </row>
    <row r="114" spans="1:3" x14ac:dyDescent="0.2">
      <c r="A114">
        <v>24510280404</v>
      </c>
      <c r="B114" t="s">
        <v>117</v>
      </c>
      <c r="C114" s="30">
        <v>0.46989999999999998</v>
      </c>
    </row>
    <row r="115" spans="1:3" x14ac:dyDescent="0.2">
      <c r="A115">
        <v>24510190300</v>
      </c>
      <c r="B115" t="s">
        <v>147</v>
      </c>
      <c r="C115" s="30">
        <v>0.46710000000000002</v>
      </c>
    </row>
    <row r="116" spans="1:3" x14ac:dyDescent="0.2">
      <c r="A116">
        <v>24510200500</v>
      </c>
      <c r="B116" t="s">
        <v>148</v>
      </c>
      <c r="C116" s="30">
        <v>0.46700000000000003</v>
      </c>
    </row>
    <row r="117" spans="1:3" x14ac:dyDescent="0.2">
      <c r="A117">
        <v>24510261000</v>
      </c>
      <c r="B117" t="s">
        <v>108</v>
      </c>
      <c r="C117" s="30">
        <v>0.46439999999999998</v>
      </c>
    </row>
    <row r="118" spans="1:3" x14ac:dyDescent="0.2">
      <c r="A118">
        <v>24510260303</v>
      </c>
      <c r="B118" t="s">
        <v>149</v>
      </c>
      <c r="C118" s="30">
        <v>0.46110000000000001</v>
      </c>
    </row>
    <row r="119" spans="1:3" x14ac:dyDescent="0.2">
      <c r="A119">
        <v>24510110100</v>
      </c>
      <c r="B119" t="s">
        <v>85</v>
      </c>
      <c r="C119" s="30">
        <v>0.46110000000000001</v>
      </c>
    </row>
    <row r="120" spans="1:3" x14ac:dyDescent="0.2">
      <c r="A120">
        <v>24005402404</v>
      </c>
      <c r="B120" t="s">
        <v>150</v>
      </c>
      <c r="C120" s="30">
        <v>0.45900000000000002</v>
      </c>
    </row>
    <row r="121" spans="1:3" x14ac:dyDescent="0.2">
      <c r="A121">
        <v>24510280403</v>
      </c>
      <c r="B121" t="s">
        <v>151</v>
      </c>
      <c r="C121" s="30">
        <v>0.45700000000000002</v>
      </c>
    </row>
    <row r="122" spans="1:3" x14ac:dyDescent="0.2">
      <c r="A122">
        <v>24510270902</v>
      </c>
      <c r="B122" t="s">
        <v>152</v>
      </c>
      <c r="C122" s="30">
        <v>0.45579999999999998</v>
      </c>
    </row>
    <row r="123" spans="1:3" x14ac:dyDescent="0.2">
      <c r="A123">
        <v>24510270101</v>
      </c>
      <c r="B123" t="s">
        <v>153</v>
      </c>
      <c r="C123" s="30">
        <v>0.45250000000000001</v>
      </c>
    </row>
    <row r="124" spans="1:3" x14ac:dyDescent="0.2">
      <c r="A124">
        <v>24510280101</v>
      </c>
      <c r="B124" t="s">
        <v>154</v>
      </c>
      <c r="C124" s="30">
        <v>0.44979999999999998</v>
      </c>
    </row>
    <row r="125" spans="1:3" x14ac:dyDescent="0.2">
      <c r="A125">
        <v>24510270802</v>
      </c>
      <c r="B125" t="s">
        <v>155</v>
      </c>
      <c r="C125" s="30">
        <v>0.44940000000000002</v>
      </c>
    </row>
    <row r="126" spans="1:3" x14ac:dyDescent="0.2">
      <c r="A126">
        <v>24510270102</v>
      </c>
      <c r="B126" t="s">
        <v>156</v>
      </c>
      <c r="C126" s="30">
        <v>0.44919999999999999</v>
      </c>
    </row>
    <row r="127" spans="1:3" x14ac:dyDescent="0.2">
      <c r="A127">
        <v>24510210100</v>
      </c>
      <c r="B127" t="s">
        <v>125</v>
      </c>
      <c r="C127" s="30">
        <v>0.44890000000000002</v>
      </c>
    </row>
    <row r="128" spans="1:3" x14ac:dyDescent="0.2">
      <c r="A128">
        <v>24510040200</v>
      </c>
      <c r="B128" t="s">
        <v>85</v>
      </c>
      <c r="C128" s="30">
        <v>0.44829999999999998</v>
      </c>
    </row>
    <row r="129" spans="1:3" x14ac:dyDescent="0.2">
      <c r="A129">
        <v>24510180300</v>
      </c>
      <c r="B129" t="s">
        <v>157</v>
      </c>
      <c r="C129" s="30">
        <v>0.44779999999999998</v>
      </c>
    </row>
    <row r="130" spans="1:3" x14ac:dyDescent="0.2">
      <c r="A130">
        <v>24510250402</v>
      </c>
      <c r="B130" t="s">
        <v>118</v>
      </c>
      <c r="C130" s="30">
        <v>0.44690000000000002</v>
      </c>
    </row>
    <row r="131" spans="1:3" x14ac:dyDescent="0.2">
      <c r="A131">
        <v>24005491401</v>
      </c>
      <c r="B131" t="s">
        <v>158</v>
      </c>
      <c r="C131" s="30">
        <v>0.44619999999999999</v>
      </c>
    </row>
    <row r="132" spans="1:3" x14ac:dyDescent="0.2">
      <c r="A132">
        <v>24510261100</v>
      </c>
      <c r="B132" t="s">
        <v>159</v>
      </c>
      <c r="C132" s="30">
        <v>0.44619999999999999</v>
      </c>
    </row>
    <row r="133" spans="1:3" x14ac:dyDescent="0.2">
      <c r="A133">
        <v>24510160700</v>
      </c>
      <c r="B133" t="s">
        <v>160</v>
      </c>
      <c r="C133" s="30">
        <v>0.44400000000000001</v>
      </c>
    </row>
    <row r="134" spans="1:3" x14ac:dyDescent="0.2">
      <c r="A134">
        <v>24510260201</v>
      </c>
      <c r="B134" t="s">
        <v>103</v>
      </c>
      <c r="C134" s="30">
        <v>0.44369999999999998</v>
      </c>
    </row>
    <row r="135" spans="1:3" x14ac:dyDescent="0.2">
      <c r="A135">
        <v>24005402307</v>
      </c>
      <c r="B135" t="s">
        <v>161</v>
      </c>
      <c r="C135" s="30">
        <v>0.4395</v>
      </c>
    </row>
    <row r="136" spans="1:3" x14ac:dyDescent="0.2">
      <c r="A136">
        <v>24510270805</v>
      </c>
      <c r="B136" t="s">
        <v>162</v>
      </c>
      <c r="C136" s="30">
        <v>0.43940000000000001</v>
      </c>
    </row>
    <row r="137" spans="1:3" x14ac:dyDescent="0.2">
      <c r="A137">
        <v>24003750102</v>
      </c>
      <c r="B137" t="s">
        <v>70</v>
      </c>
      <c r="C137" s="30">
        <v>0.43859999999999999</v>
      </c>
    </row>
    <row r="138" spans="1:3" x14ac:dyDescent="0.2">
      <c r="A138">
        <v>24510010300</v>
      </c>
      <c r="B138" t="s">
        <v>159</v>
      </c>
      <c r="C138" s="30">
        <v>0.43769999999999998</v>
      </c>
    </row>
    <row r="139" spans="1:3" x14ac:dyDescent="0.2">
      <c r="A139">
        <v>24510270804</v>
      </c>
      <c r="B139" t="s">
        <v>163</v>
      </c>
      <c r="C139" s="30">
        <v>0.43659999999999999</v>
      </c>
    </row>
    <row r="140" spans="1:3" x14ac:dyDescent="0.2">
      <c r="A140">
        <v>24510271900</v>
      </c>
      <c r="B140" t="s">
        <v>164</v>
      </c>
      <c r="C140" s="30">
        <v>0.43580000000000002</v>
      </c>
    </row>
    <row r="141" spans="1:3" x14ac:dyDescent="0.2">
      <c r="A141">
        <v>24005400900</v>
      </c>
      <c r="B141" t="s">
        <v>165</v>
      </c>
      <c r="C141" s="30">
        <v>0.4345</v>
      </c>
    </row>
    <row r="142" spans="1:3" x14ac:dyDescent="0.2">
      <c r="A142">
        <v>24005451300</v>
      </c>
      <c r="B142" t="s">
        <v>166</v>
      </c>
      <c r="C142" s="30">
        <v>0.43359999999999999</v>
      </c>
    </row>
    <row r="143" spans="1:3" x14ac:dyDescent="0.2">
      <c r="A143">
        <v>24510090300</v>
      </c>
      <c r="B143" t="s">
        <v>135</v>
      </c>
      <c r="C143" s="30">
        <v>0.4294</v>
      </c>
    </row>
    <row r="144" spans="1:3" x14ac:dyDescent="0.2">
      <c r="A144">
        <v>24510180100</v>
      </c>
      <c r="B144" t="s">
        <v>130</v>
      </c>
      <c r="C144" s="30">
        <v>0.4289</v>
      </c>
    </row>
    <row r="145" spans="1:3" x14ac:dyDescent="0.2">
      <c r="A145">
        <v>24005450800</v>
      </c>
      <c r="B145" t="s">
        <v>167</v>
      </c>
      <c r="C145" s="30">
        <v>0.42749999999999999</v>
      </c>
    </row>
    <row r="146" spans="1:3" x14ac:dyDescent="0.2">
      <c r="A146">
        <v>24510190200</v>
      </c>
      <c r="B146" t="s">
        <v>168</v>
      </c>
      <c r="C146" s="30">
        <v>0.42670000000000002</v>
      </c>
    </row>
    <row r="147" spans="1:3" x14ac:dyDescent="0.2">
      <c r="A147">
        <v>24510240400</v>
      </c>
      <c r="B147" t="s">
        <v>169</v>
      </c>
      <c r="C147" s="30">
        <v>0.42659999999999998</v>
      </c>
    </row>
    <row r="148" spans="1:3" x14ac:dyDescent="0.2">
      <c r="A148">
        <v>24005441000</v>
      </c>
      <c r="B148" t="s">
        <v>70</v>
      </c>
      <c r="C148" s="30">
        <v>0.42530000000000001</v>
      </c>
    </row>
    <row r="149" spans="1:3" x14ac:dyDescent="0.2">
      <c r="A149">
        <v>24510120700</v>
      </c>
      <c r="B149" t="s">
        <v>170</v>
      </c>
      <c r="C149" s="30">
        <v>0.42470000000000002</v>
      </c>
    </row>
    <row r="150" spans="1:3" x14ac:dyDescent="0.2">
      <c r="A150">
        <v>24005402304</v>
      </c>
      <c r="B150" t="s">
        <v>109</v>
      </c>
      <c r="C150" s="30">
        <v>0.4239</v>
      </c>
    </row>
    <row r="151" spans="1:3" x14ac:dyDescent="0.2">
      <c r="A151">
        <v>24510040100</v>
      </c>
      <c r="B151" t="s">
        <v>85</v>
      </c>
      <c r="C151" s="30">
        <v>0.42049999999999998</v>
      </c>
    </row>
    <row r="152" spans="1:3" x14ac:dyDescent="0.2">
      <c r="A152">
        <v>24510151100</v>
      </c>
      <c r="B152" t="s">
        <v>172</v>
      </c>
      <c r="C152" s="30">
        <v>0.41959999999999997</v>
      </c>
    </row>
    <row r="153" spans="1:3" x14ac:dyDescent="0.2">
      <c r="A153">
        <v>24005450503</v>
      </c>
      <c r="B153" t="s">
        <v>167</v>
      </c>
      <c r="C153" s="30">
        <v>0.41720000000000002</v>
      </c>
    </row>
    <row r="154" spans="1:3" x14ac:dyDescent="0.2">
      <c r="A154">
        <v>24510260203</v>
      </c>
      <c r="B154" t="s">
        <v>103</v>
      </c>
      <c r="C154" s="30">
        <v>0.41620000000000001</v>
      </c>
    </row>
    <row r="155" spans="1:3" x14ac:dyDescent="0.2">
      <c r="A155">
        <v>24005402302</v>
      </c>
      <c r="B155" t="s">
        <v>173</v>
      </c>
      <c r="C155" s="30">
        <v>0.41570000000000001</v>
      </c>
    </row>
    <row r="156" spans="1:3" x14ac:dyDescent="0.2">
      <c r="A156">
        <v>24510270803</v>
      </c>
      <c r="B156" t="s">
        <v>174</v>
      </c>
      <c r="C156" s="30">
        <v>0.41360000000000002</v>
      </c>
    </row>
    <row r="157" spans="1:3" x14ac:dyDescent="0.2">
      <c r="A157">
        <v>24005491402</v>
      </c>
      <c r="B157" t="s">
        <v>158</v>
      </c>
      <c r="C157" s="30">
        <v>0.40960000000000002</v>
      </c>
    </row>
    <row r="158" spans="1:3" x14ac:dyDescent="0.2">
      <c r="A158">
        <v>24005402305</v>
      </c>
      <c r="B158" t="s">
        <v>175</v>
      </c>
      <c r="C158" s="30">
        <v>0.40949999999999998</v>
      </c>
    </row>
    <row r="159" spans="1:3" x14ac:dyDescent="0.2">
      <c r="A159">
        <v>24005402604</v>
      </c>
      <c r="B159" t="s">
        <v>171</v>
      </c>
      <c r="C159" s="30">
        <v>0.40649999999999997</v>
      </c>
    </row>
    <row r="160" spans="1:3" x14ac:dyDescent="0.2">
      <c r="A160">
        <v>24005402303</v>
      </c>
      <c r="B160" t="s">
        <v>176</v>
      </c>
      <c r="C160" s="30">
        <v>0.40539999999999998</v>
      </c>
    </row>
    <row r="161" spans="1:3" x14ac:dyDescent="0.2">
      <c r="A161">
        <v>24005420301</v>
      </c>
      <c r="B161" t="s">
        <v>121</v>
      </c>
      <c r="C161" s="30">
        <v>0.40439999999999998</v>
      </c>
    </row>
    <row r="162" spans="1:3" x14ac:dyDescent="0.2">
      <c r="A162">
        <v>24510230200</v>
      </c>
      <c r="B162" t="s">
        <v>177</v>
      </c>
      <c r="C162" s="30">
        <v>0.40260000000000001</v>
      </c>
    </row>
    <row r="163" spans="1:3" x14ac:dyDescent="0.2">
      <c r="A163">
        <v>24510010200</v>
      </c>
      <c r="B163" t="s">
        <v>108</v>
      </c>
      <c r="C163" s="30">
        <v>0.4</v>
      </c>
    </row>
    <row r="164" spans="1:3" x14ac:dyDescent="0.2">
      <c r="A164">
        <v>24510130600</v>
      </c>
      <c r="B164" t="s">
        <v>178</v>
      </c>
      <c r="C164" s="30">
        <v>0.39939999999999998</v>
      </c>
    </row>
    <row r="165" spans="1:3" x14ac:dyDescent="0.2">
      <c r="A165">
        <v>24510130806</v>
      </c>
      <c r="B165" t="s">
        <v>179</v>
      </c>
      <c r="C165" s="30">
        <v>0.39910000000000001</v>
      </c>
    </row>
    <row r="166" spans="1:3" x14ac:dyDescent="0.2">
      <c r="A166">
        <v>24510280402</v>
      </c>
      <c r="B166" t="s">
        <v>180</v>
      </c>
      <c r="C166" s="30">
        <v>0.39900000000000002</v>
      </c>
    </row>
    <row r="167" spans="1:3" x14ac:dyDescent="0.2">
      <c r="A167">
        <v>24005401101</v>
      </c>
      <c r="B167" t="s">
        <v>181</v>
      </c>
      <c r="C167" s="30">
        <v>0.39860000000000001</v>
      </c>
    </row>
    <row r="168" spans="1:3" x14ac:dyDescent="0.2">
      <c r="A168">
        <v>24005402406</v>
      </c>
      <c r="B168" t="s">
        <v>173</v>
      </c>
      <c r="C168" s="30">
        <v>0.39560000000000001</v>
      </c>
    </row>
    <row r="169" spans="1:3" x14ac:dyDescent="0.2">
      <c r="A169">
        <v>24510280102</v>
      </c>
      <c r="B169" t="s">
        <v>109</v>
      </c>
      <c r="C169" s="30">
        <v>0.39300000000000002</v>
      </c>
    </row>
    <row r="170" spans="1:3" x14ac:dyDescent="0.2">
      <c r="A170">
        <v>24510130700</v>
      </c>
      <c r="B170" t="s">
        <v>178</v>
      </c>
      <c r="C170" s="30">
        <v>0.39090000000000003</v>
      </c>
    </row>
    <row r="171" spans="1:3" x14ac:dyDescent="0.2">
      <c r="A171">
        <v>24510260605</v>
      </c>
      <c r="B171" t="s">
        <v>182</v>
      </c>
      <c r="C171" s="30">
        <v>0.38879999999999998</v>
      </c>
    </row>
    <row r="172" spans="1:3" x14ac:dyDescent="0.2">
      <c r="A172">
        <v>24510250500</v>
      </c>
      <c r="B172" t="s">
        <v>183</v>
      </c>
      <c r="C172" s="30">
        <v>0.38569999999999999</v>
      </c>
    </row>
    <row r="173" spans="1:3" x14ac:dyDescent="0.2">
      <c r="A173">
        <v>24510272006</v>
      </c>
      <c r="B173" t="s">
        <v>164</v>
      </c>
      <c r="C173" s="30">
        <v>0.38529999999999998</v>
      </c>
    </row>
    <row r="174" spans="1:3" x14ac:dyDescent="0.2">
      <c r="A174">
        <v>24005402306</v>
      </c>
      <c r="B174" t="s">
        <v>176</v>
      </c>
      <c r="C174" s="30">
        <v>0.3851</v>
      </c>
    </row>
    <row r="175" spans="1:3" x14ac:dyDescent="0.2">
      <c r="A175">
        <v>24510260800</v>
      </c>
      <c r="B175" t="s">
        <v>131</v>
      </c>
      <c r="C175" s="30">
        <v>0.38469999999999999</v>
      </c>
    </row>
    <row r="176" spans="1:3" x14ac:dyDescent="0.2">
      <c r="A176">
        <v>24510280302</v>
      </c>
      <c r="B176" t="s">
        <v>184</v>
      </c>
      <c r="C176" s="30">
        <v>0.38450000000000001</v>
      </c>
    </row>
    <row r="177" spans="1:3" x14ac:dyDescent="0.2">
      <c r="A177">
        <v>24005420402</v>
      </c>
      <c r="B177" t="s">
        <v>121</v>
      </c>
      <c r="C177" s="30">
        <v>0.38379999999999997</v>
      </c>
    </row>
    <row r="178" spans="1:3" x14ac:dyDescent="0.2">
      <c r="A178">
        <v>24003750803</v>
      </c>
      <c r="B178" t="s">
        <v>185</v>
      </c>
      <c r="C178" s="30">
        <v>0.3836</v>
      </c>
    </row>
    <row r="179" spans="1:3" x14ac:dyDescent="0.2">
      <c r="A179">
        <v>24005440701</v>
      </c>
      <c r="B179" t="s">
        <v>186</v>
      </c>
      <c r="C179" s="30">
        <v>0.38300000000000001</v>
      </c>
    </row>
    <row r="180" spans="1:3" x14ac:dyDescent="0.2">
      <c r="A180">
        <v>24510250205</v>
      </c>
      <c r="B180" t="s">
        <v>187</v>
      </c>
      <c r="C180" s="30">
        <v>0.38229999999999997</v>
      </c>
    </row>
    <row r="181" spans="1:3" x14ac:dyDescent="0.2">
      <c r="A181">
        <v>24005400702</v>
      </c>
      <c r="B181" t="s">
        <v>70</v>
      </c>
      <c r="C181" s="30">
        <v>0.38190000000000002</v>
      </c>
    </row>
    <row r="182" spans="1:3" x14ac:dyDescent="0.2">
      <c r="A182">
        <v>24005402403</v>
      </c>
      <c r="B182" t="s">
        <v>109</v>
      </c>
      <c r="C182" s="30">
        <v>0.38169999999999998</v>
      </c>
    </row>
    <row r="183" spans="1:3" x14ac:dyDescent="0.2">
      <c r="A183">
        <v>24005402603</v>
      </c>
      <c r="B183" t="s">
        <v>171</v>
      </c>
      <c r="C183" s="30">
        <v>0.37819999999999998</v>
      </c>
    </row>
    <row r="184" spans="1:3" x14ac:dyDescent="0.2">
      <c r="A184">
        <v>24005430101</v>
      </c>
      <c r="B184" t="s">
        <v>188</v>
      </c>
      <c r="C184" s="30">
        <v>0.377</v>
      </c>
    </row>
    <row r="185" spans="1:3" x14ac:dyDescent="0.2">
      <c r="A185">
        <v>24005401505</v>
      </c>
      <c r="B185" t="s">
        <v>165</v>
      </c>
      <c r="C185" s="30">
        <v>0.37480000000000002</v>
      </c>
    </row>
    <row r="186" spans="1:3" x14ac:dyDescent="0.2">
      <c r="A186">
        <v>24005450504</v>
      </c>
      <c r="B186" t="s">
        <v>167</v>
      </c>
      <c r="C186" s="30">
        <v>0.371</v>
      </c>
    </row>
    <row r="187" spans="1:3" x14ac:dyDescent="0.2">
      <c r="A187">
        <v>24510220100</v>
      </c>
      <c r="B187" t="s">
        <v>70</v>
      </c>
      <c r="C187" s="30">
        <v>0.37009999999999998</v>
      </c>
    </row>
    <row r="188" spans="1:3" x14ac:dyDescent="0.2">
      <c r="A188">
        <v>24005400800</v>
      </c>
      <c r="B188" t="s">
        <v>165</v>
      </c>
      <c r="C188" s="30">
        <v>0.36940000000000001</v>
      </c>
    </row>
    <row r="189" spans="1:3" x14ac:dyDescent="0.2">
      <c r="A189">
        <v>24027601203</v>
      </c>
      <c r="B189" t="s">
        <v>189</v>
      </c>
      <c r="C189" s="30">
        <v>0.36799999999999999</v>
      </c>
    </row>
    <row r="190" spans="1:3" x14ac:dyDescent="0.2">
      <c r="A190">
        <v>24510240200</v>
      </c>
      <c r="B190" t="s">
        <v>190</v>
      </c>
      <c r="C190" s="30">
        <v>0.36720000000000003</v>
      </c>
    </row>
    <row r="191" spans="1:3" x14ac:dyDescent="0.2">
      <c r="A191">
        <v>24510270402</v>
      </c>
      <c r="B191" t="s">
        <v>191</v>
      </c>
      <c r="C191" s="30">
        <v>0.36480000000000001</v>
      </c>
    </row>
    <row r="192" spans="1:3" x14ac:dyDescent="0.2">
      <c r="A192">
        <v>24510280401</v>
      </c>
      <c r="B192" t="s">
        <v>70</v>
      </c>
      <c r="C192" s="30">
        <v>0.36480000000000001</v>
      </c>
    </row>
    <row r="193" spans="1:3" x14ac:dyDescent="0.2">
      <c r="A193">
        <v>24510250303</v>
      </c>
      <c r="B193" t="s">
        <v>192</v>
      </c>
      <c r="C193" s="30">
        <v>0.3634</v>
      </c>
    </row>
    <row r="194" spans="1:3" x14ac:dyDescent="0.2">
      <c r="A194">
        <v>24510010400</v>
      </c>
      <c r="B194" t="s">
        <v>159</v>
      </c>
      <c r="C194" s="30">
        <v>0.36259999999999998</v>
      </c>
    </row>
    <row r="195" spans="1:3" x14ac:dyDescent="0.2">
      <c r="A195">
        <v>24510270401</v>
      </c>
      <c r="B195" t="s">
        <v>191</v>
      </c>
      <c r="C195" s="30">
        <v>0.36259999999999998</v>
      </c>
    </row>
    <row r="196" spans="1:3" x14ac:dyDescent="0.2">
      <c r="A196">
        <v>24510130805</v>
      </c>
      <c r="B196" t="s">
        <v>193</v>
      </c>
      <c r="C196" s="30">
        <v>0.3614</v>
      </c>
    </row>
    <row r="197" spans="1:3" x14ac:dyDescent="0.2">
      <c r="A197">
        <v>24003750101</v>
      </c>
      <c r="B197" t="s">
        <v>194</v>
      </c>
      <c r="C197" s="30">
        <v>0.36109999999999998</v>
      </c>
    </row>
    <row r="198" spans="1:3" x14ac:dyDescent="0.2">
      <c r="A198">
        <v>24005402405</v>
      </c>
      <c r="B198" t="s">
        <v>109</v>
      </c>
      <c r="C198" s="30">
        <v>0.3609</v>
      </c>
    </row>
    <row r="199" spans="1:3" x14ac:dyDescent="0.2">
      <c r="A199">
        <v>24510240300</v>
      </c>
      <c r="B199" t="s">
        <v>190</v>
      </c>
      <c r="C199" s="30">
        <v>0.35980000000000001</v>
      </c>
    </row>
    <row r="200" spans="1:3" x14ac:dyDescent="0.2">
      <c r="A200">
        <v>24005401507</v>
      </c>
      <c r="B200" t="s">
        <v>176</v>
      </c>
      <c r="C200" s="30">
        <v>0.35859999999999997</v>
      </c>
    </row>
    <row r="201" spans="1:3" x14ac:dyDescent="0.2">
      <c r="A201">
        <v>24003750300</v>
      </c>
      <c r="B201" t="s">
        <v>195</v>
      </c>
      <c r="C201" s="30">
        <v>0.35610000000000003</v>
      </c>
    </row>
    <row r="202" spans="1:3" x14ac:dyDescent="0.2">
      <c r="A202">
        <v>24005450400</v>
      </c>
      <c r="B202" t="s">
        <v>167</v>
      </c>
      <c r="C202" s="30">
        <v>0.3533</v>
      </c>
    </row>
    <row r="203" spans="1:3" x14ac:dyDescent="0.2">
      <c r="A203">
        <v>24005451402</v>
      </c>
      <c r="B203" t="s">
        <v>166</v>
      </c>
      <c r="C203" s="30">
        <v>0.35260000000000002</v>
      </c>
    </row>
    <row r="204" spans="1:3" x14ac:dyDescent="0.2">
      <c r="A204">
        <v>24510010500</v>
      </c>
      <c r="B204" t="s">
        <v>196</v>
      </c>
      <c r="C204" s="30">
        <v>0.35249999999999998</v>
      </c>
    </row>
    <row r="205" spans="1:3" x14ac:dyDescent="0.2">
      <c r="A205">
        <v>24005440600</v>
      </c>
      <c r="B205" t="s">
        <v>186</v>
      </c>
      <c r="C205" s="30">
        <v>0.35189999999999999</v>
      </c>
    </row>
    <row r="206" spans="1:3" x14ac:dyDescent="0.2">
      <c r="A206">
        <v>24003730100</v>
      </c>
      <c r="B206" t="s">
        <v>197</v>
      </c>
      <c r="C206" s="30">
        <v>0.3518</v>
      </c>
    </row>
    <row r="207" spans="1:3" x14ac:dyDescent="0.2">
      <c r="A207">
        <v>24510250206</v>
      </c>
      <c r="B207" t="s">
        <v>192</v>
      </c>
      <c r="C207" s="30">
        <v>0.34889999999999999</v>
      </c>
    </row>
    <row r="208" spans="1:3" x14ac:dyDescent="0.2">
      <c r="A208">
        <v>24005492300</v>
      </c>
      <c r="B208" t="s">
        <v>167</v>
      </c>
      <c r="C208" s="30">
        <v>0.34860000000000002</v>
      </c>
    </row>
    <row r="209" spans="1:3" x14ac:dyDescent="0.2">
      <c r="A209">
        <v>24005401102</v>
      </c>
      <c r="B209" t="s">
        <v>198</v>
      </c>
      <c r="C209" s="30">
        <v>0.34770000000000001</v>
      </c>
    </row>
    <row r="210" spans="1:3" x14ac:dyDescent="0.2">
      <c r="A210">
        <v>24510270801</v>
      </c>
      <c r="B210" t="s">
        <v>199</v>
      </c>
      <c r="C210" s="30">
        <v>0.3453</v>
      </c>
    </row>
    <row r="211" spans="1:3" x14ac:dyDescent="0.2">
      <c r="A211">
        <v>24005411302</v>
      </c>
      <c r="B211" t="s">
        <v>200</v>
      </c>
      <c r="C211" s="30">
        <v>0.34260000000000002</v>
      </c>
    </row>
    <row r="212" spans="1:3" x14ac:dyDescent="0.2">
      <c r="A212">
        <v>24005451500</v>
      </c>
      <c r="B212" t="s">
        <v>166</v>
      </c>
      <c r="C212" s="30">
        <v>0.34139999999999998</v>
      </c>
    </row>
    <row r="213" spans="1:3" x14ac:dyDescent="0.2">
      <c r="A213">
        <v>24005401301</v>
      </c>
      <c r="B213" t="s">
        <v>181</v>
      </c>
      <c r="C213" s="30">
        <v>0.34129999999999999</v>
      </c>
    </row>
    <row r="214" spans="1:3" x14ac:dyDescent="0.2">
      <c r="A214">
        <v>24510020200</v>
      </c>
      <c r="B214" t="s">
        <v>196</v>
      </c>
      <c r="C214" s="30">
        <v>0.33879999999999999</v>
      </c>
    </row>
    <row r="215" spans="1:3" x14ac:dyDescent="0.2">
      <c r="A215">
        <v>24510272003</v>
      </c>
      <c r="B215" t="s">
        <v>70</v>
      </c>
      <c r="C215" s="30">
        <v>0.33729999999999999</v>
      </c>
    </row>
    <row r="216" spans="1:3" x14ac:dyDescent="0.2">
      <c r="A216">
        <v>24003751000</v>
      </c>
      <c r="B216" t="s">
        <v>185</v>
      </c>
      <c r="C216" s="30">
        <v>0.33400000000000002</v>
      </c>
    </row>
    <row r="217" spans="1:3" x14ac:dyDescent="0.2">
      <c r="A217">
        <v>24005430200</v>
      </c>
      <c r="B217" t="s">
        <v>188</v>
      </c>
      <c r="C217" s="30">
        <v>0.33329999999999999</v>
      </c>
    </row>
    <row r="218" spans="1:3" x14ac:dyDescent="0.2">
      <c r="A218">
        <v>24005430300</v>
      </c>
      <c r="B218" t="s">
        <v>201</v>
      </c>
      <c r="C218" s="30">
        <v>0.33260000000000001</v>
      </c>
    </row>
    <row r="219" spans="1:3" x14ac:dyDescent="0.2">
      <c r="A219">
        <v>24005420401</v>
      </c>
      <c r="B219" t="s">
        <v>121</v>
      </c>
      <c r="C219" s="30">
        <v>0.3301</v>
      </c>
    </row>
    <row r="220" spans="1:3" x14ac:dyDescent="0.2">
      <c r="A220">
        <v>24005401506</v>
      </c>
      <c r="B220" t="s">
        <v>176</v>
      </c>
      <c r="C220" s="30">
        <v>0.32850000000000001</v>
      </c>
    </row>
    <row r="221" spans="1:3" x14ac:dyDescent="0.2">
      <c r="A221">
        <v>24005403100</v>
      </c>
      <c r="B221" t="s">
        <v>202</v>
      </c>
      <c r="C221" s="30">
        <v>0.32790000000000002</v>
      </c>
    </row>
    <row r="222" spans="1:3" x14ac:dyDescent="0.2">
      <c r="A222">
        <v>24005403201</v>
      </c>
      <c r="B222" t="s">
        <v>150</v>
      </c>
      <c r="C222" s="30">
        <v>0.32779999999999998</v>
      </c>
    </row>
    <row r="223" spans="1:3" x14ac:dyDescent="0.2">
      <c r="A223">
        <v>24510260401</v>
      </c>
      <c r="B223" t="s">
        <v>203</v>
      </c>
      <c r="C223" s="30">
        <v>0.32729999999999998</v>
      </c>
    </row>
    <row r="224" spans="1:3" x14ac:dyDescent="0.2">
      <c r="A224">
        <v>24510271101</v>
      </c>
      <c r="B224" t="s">
        <v>204</v>
      </c>
      <c r="C224" s="30">
        <v>0.32569999999999999</v>
      </c>
    </row>
    <row r="225" spans="1:3" x14ac:dyDescent="0.2">
      <c r="A225">
        <v>24005420701</v>
      </c>
      <c r="B225" t="s">
        <v>121</v>
      </c>
      <c r="C225" s="30">
        <v>0.32529999999999998</v>
      </c>
    </row>
    <row r="226" spans="1:3" x14ac:dyDescent="0.2">
      <c r="A226">
        <v>24005450200</v>
      </c>
      <c r="B226" t="s">
        <v>167</v>
      </c>
      <c r="C226" s="30">
        <v>0.32529999999999998</v>
      </c>
    </row>
    <row r="227" spans="1:3" x14ac:dyDescent="0.2">
      <c r="A227">
        <v>24510130804</v>
      </c>
      <c r="B227" t="s">
        <v>178</v>
      </c>
      <c r="C227" s="30">
        <v>0.32529999999999998</v>
      </c>
    </row>
    <row r="228" spans="1:3" x14ac:dyDescent="0.2">
      <c r="A228">
        <v>24005452400</v>
      </c>
      <c r="B228" t="s">
        <v>121</v>
      </c>
      <c r="C228" s="30">
        <v>0.32490000000000002</v>
      </c>
    </row>
    <row r="229" spans="1:3" x14ac:dyDescent="0.2">
      <c r="A229">
        <v>24005421000</v>
      </c>
      <c r="B229" t="s">
        <v>121</v>
      </c>
      <c r="C229" s="30">
        <v>0.3231</v>
      </c>
    </row>
    <row r="230" spans="1:3" x14ac:dyDescent="0.2">
      <c r="A230">
        <v>24510270302</v>
      </c>
      <c r="B230" t="s">
        <v>156</v>
      </c>
      <c r="C230" s="30">
        <v>0.3226</v>
      </c>
    </row>
    <row r="231" spans="1:3" x14ac:dyDescent="0.2">
      <c r="A231">
        <v>24005420900</v>
      </c>
      <c r="B231" t="s">
        <v>121</v>
      </c>
      <c r="C231" s="30">
        <v>0.32090000000000002</v>
      </c>
    </row>
    <row r="232" spans="1:3" x14ac:dyDescent="0.2">
      <c r="A232">
        <v>24510272007</v>
      </c>
      <c r="B232" t="s">
        <v>205</v>
      </c>
      <c r="C232" s="30">
        <v>0.32069999999999999</v>
      </c>
    </row>
    <row r="233" spans="1:3" x14ac:dyDescent="0.2">
      <c r="A233">
        <v>24510230300</v>
      </c>
      <c r="B233" t="s">
        <v>177</v>
      </c>
      <c r="C233" s="30">
        <v>0.32040000000000002</v>
      </c>
    </row>
    <row r="234" spans="1:3" x14ac:dyDescent="0.2">
      <c r="A234">
        <v>24003750202</v>
      </c>
      <c r="B234" t="s">
        <v>194</v>
      </c>
      <c r="C234" s="30">
        <v>0.31879999999999997</v>
      </c>
    </row>
    <row r="235" spans="1:3" x14ac:dyDescent="0.2">
      <c r="A235">
        <v>24005451401</v>
      </c>
      <c r="B235" t="s">
        <v>166</v>
      </c>
      <c r="C235" s="30">
        <v>0.31840000000000002</v>
      </c>
    </row>
    <row r="236" spans="1:3" x14ac:dyDescent="0.2">
      <c r="A236">
        <v>24510270200</v>
      </c>
      <c r="B236" t="s">
        <v>206</v>
      </c>
      <c r="C236" s="30">
        <v>0.31530000000000002</v>
      </c>
    </row>
    <row r="237" spans="1:3" x14ac:dyDescent="0.2">
      <c r="A237">
        <v>24510020100</v>
      </c>
      <c r="B237" t="s">
        <v>196</v>
      </c>
      <c r="C237" s="30">
        <v>0.314</v>
      </c>
    </row>
    <row r="238" spans="1:3" x14ac:dyDescent="0.2">
      <c r="A238">
        <v>24510250401</v>
      </c>
      <c r="B238" t="s">
        <v>118</v>
      </c>
      <c r="C238" s="30">
        <v>0.31269999999999998</v>
      </c>
    </row>
    <row r="239" spans="1:3" x14ac:dyDescent="0.2">
      <c r="A239">
        <v>24003750201</v>
      </c>
      <c r="B239" t="s">
        <v>118</v>
      </c>
      <c r="C239" s="30">
        <v>0.31059999999999999</v>
      </c>
    </row>
    <row r="240" spans="1:3" x14ac:dyDescent="0.2">
      <c r="A240">
        <v>24005451900</v>
      </c>
      <c r="B240" t="s">
        <v>207</v>
      </c>
      <c r="C240" s="30">
        <v>0.31030000000000002</v>
      </c>
    </row>
    <row r="241" spans="1:3" x14ac:dyDescent="0.2">
      <c r="A241">
        <v>24005420100</v>
      </c>
      <c r="B241" t="s">
        <v>121</v>
      </c>
      <c r="C241" s="30">
        <v>0.30819999999999997</v>
      </c>
    </row>
    <row r="242" spans="1:3" x14ac:dyDescent="0.2">
      <c r="A242">
        <v>24005491500</v>
      </c>
      <c r="B242" t="s">
        <v>158</v>
      </c>
      <c r="C242" s="30">
        <v>0.30740000000000001</v>
      </c>
    </row>
    <row r="243" spans="1:3" x14ac:dyDescent="0.2">
      <c r="A243">
        <v>24005401400</v>
      </c>
      <c r="B243" t="s">
        <v>165</v>
      </c>
      <c r="C243" s="30">
        <v>0.30630000000000002</v>
      </c>
    </row>
    <row r="244" spans="1:3" x14ac:dyDescent="0.2">
      <c r="A244">
        <v>24005451200</v>
      </c>
      <c r="B244" t="s">
        <v>166</v>
      </c>
      <c r="C244" s="30">
        <v>0.30420000000000003</v>
      </c>
    </row>
    <row r="245" spans="1:3" x14ac:dyDescent="0.2">
      <c r="A245">
        <v>24005451000</v>
      </c>
      <c r="B245" t="s">
        <v>167</v>
      </c>
      <c r="C245" s="30">
        <v>0.30259999999999998</v>
      </c>
    </row>
    <row r="246" spans="1:3" x14ac:dyDescent="0.2">
      <c r="A246">
        <v>24005452500</v>
      </c>
      <c r="B246" t="s">
        <v>121</v>
      </c>
      <c r="C246" s="30">
        <v>0.30159999999999998</v>
      </c>
    </row>
    <row r="247" spans="1:3" x14ac:dyDescent="0.2">
      <c r="A247">
        <v>24005402407</v>
      </c>
      <c r="B247" t="s">
        <v>173</v>
      </c>
      <c r="C247" s="30">
        <v>0.30130000000000001</v>
      </c>
    </row>
    <row r="248" spans="1:3" x14ac:dyDescent="0.2">
      <c r="A248">
        <v>24005421101</v>
      </c>
      <c r="B248" t="s">
        <v>70</v>
      </c>
      <c r="C248" s="30">
        <v>0.29920000000000002</v>
      </c>
    </row>
    <row r="249" spans="1:3" x14ac:dyDescent="0.2">
      <c r="A249">
        <v>24005441102</v>
      </c>
      <c r="B249" t="s">
        <v>186</v>
      </c>
      <c r="C249" s="30">
        <v>0.2989</v>
      </c>
    </row>
    <row r="250" spans="1:3" x14ac:dyDescent="0.2">
      <c r="A250">
        <v>24005421200</v>
      </c>
      <c r="B250" t="s">
        <v>121</v>
      </c>
      <c r="C250" s="30">
        <v>0.29499999999999998</v>
      </c>
    </row>
    <row r="251" spans="1:3" x14ac:dyDescent="0.2">
      <c r="A251">
        <v>24005430400</v>
      </c>
      <c r="B251" t="s">
        <v>208</v>
      </c>
      <c r="C251" s="30">
        <v>0.2949</v>
      </c>
    </row>
    <row r="252" spans="1:3" x14ac:dyDescent="0.2">
      <c r="A252">
        <v>24003751102</v>
      </c>
      <c r="B252" t="s">
        <v>185</v>
      </c>
      <c r="C252" s="30">
        <v>0.29459999999999997</v>
      </c>
    </row>
    <row r="253" spans="1:3" x14ac:dyDescent="0.2">
      <c r="A253">
        <v>24510130803</v>
      </c>
      <c r="B253" t="s">
        <v>209</v>
      </c>
      <c r="C253" s="30">
        <v>0.29420000000000002</v>
      </c>
    </row>
    <row r="254" spans="1:3" x14ac:dyDescent="0.2">
      <c r="A254">
        <v>24510240100</v>
      </c>
      <c r="B254" t="s">
        <v>210</v>
      </c>
      <c r="C254" s="30">
        <v>0.2893</v>
      </c>
    </row>
    <row r="255" spans="1:3" x14ac:dyDescent="0.2">
      <c r="A255">
        <v>24005420500</v>
      </c>
      <c r="B255" t="s">
        <v>70</v>
      </c>
      <c r="C255" s="30">
        <v>0.28810000000000002</v>
      </c>
    </row>
    <row r="256" spans="1:3" x14ac:dyDescent="0.2">
      <c r="A256">
        <v>24005401302</v>
      </c>
      <c r="B256" t="s">
        <v>109</v>
      </c>
      <c r="C256" s="30">
        <v>0.28789999999999999</v>
      </c>
    </row>
    <row r="257" spans="1:3" x14ac:dyDescent="0.2">
      <c r="A257">
        <v>24005451100</v>
      </c>
      <c r="B257" t="s">
        <v>167</v>
      </c>
      <c r="C257" s="30">
        <v>0.28649999999999998</v>
      </c>
    </row>
    <row r="258" spans="1:3" x14ac:dyDescent="0.2">
      <c r="A258">
        <v>24005430104</v>
      </c>
      <c r="B258" t="s">
        <v>201</v>
      </c>
      <c r="C258" s="30">
        <v>0.28539999999999999</v>
      </c>
    </row>
    <row r="259" spans="1:3" x14ac:dyDescent="0.2">
      <c r="A259">
        <v>24005450100</v>
      </c>
      <c r="B259" t="s">
        <v>186</v>
      </c>
      <c r="C259" s="30">
        <v>0.28489999999999999</v>
      </c>
    </row>
    <row r="260" spans="1:3" x14ac:dyDescent="0.2">
      <c r="A260">
        <v>24510260501</v>
      </c>
      <c r="B260" t="s">
        <v>211</v>
      </c>
      <c r="C260" s="30">
        <v>0.28270000000000001</v>
      </c>
    </row>
    <row r="261" spans="1:3" x14ac:dyDescent="0.2">
      <c r="A261">
        <v>24003750801</v>
      </c>
      <c r="B261" t="s">
        <v>185</v>
      </c>
      <c r="C261" s="30">
        <v>0.28220000000000001</v>
      </c>
    </row>
    <row r="262" spans="1:3" x14ac:dyDescent="0.2">
      <c r="A262">
        <v>24510260900</v>
      </c>
      <c r="B262" t="s">
        <v>70</v>
      </c>
      <c r="C262" s="30">
        <v>0.2762</v>
      </c>
    </row>
    <row r="263" spans="1:3" x14ac:dyDescent="0.2">
      <c r="A263">
        <v>24005452000</v>
      </c>
      <c r="B263" t="s">
        <v>212</v>
      </c>
      <c r="C263" s="30">
        <v>0.2757</v>
      </c>
    </row>
    <row r="264" spans="1:3" x14ac:dyDescent="0.2">
      <c r="A264">
        <v>24005401200</v>
      </c>
      <c r="B264" t="s">
        <v>181</v>
      </c>
      <c r="C264" s="30">
        <v>0.27560000000000001</v>
      </c>
    </row>
    <row r="265" spans="1:3" x14ac:dyDescent="0.2">
      <c r="A265">
        <v>24003740102</v>
      </c>
      <c r="B265" t="s">
        <v>213</v>
      </c>
      <c r="C265" s="30">
        <v>0.27489999999999998</v>
      </c>
    </row>
    <row r="266" spans="1:3" x14ac:dyDescent="0.2">
      <c r="A266">
        <v>24005450501</v>
      </c>
      <c r="B266" t="s">
        <v>167</v>
      </c>
      <c r="C266" s="30">
        <v>0.27429999999999999</v>
      </c>
    </row>
    <row r="267" spans="1:3" x14ac:dyDescent="0.2">
      <c r="A267">
        <v>24005440300</v>
      </c>
      <c r="B267" t="s">
        <v>214</v>
      </c>
      <c r="C267" s="30">
        <v>0.27410000000000001</v>
      </c>
    </row>
    <row r="268" spans="1:3" x14ac:dyDescent="0.2">
      <c r="A268">
        <v>24510270301</v>
      </c>
      <c r="B268" t="s">
        <v>206</v>
      </c>
      <c r="C268" s="30">
        <v>0.27400000000000002</v>
      </c>
    </row>
    <row r="269" spans="1:3" x14ac:dyDescent="0.2">
      <c r="A269">
        <v>24003731308</v>
      </c>
      <c r="B269" t="s">
        <v>215</v>
      </c>
      <c r="C269" s="30">
        <v>0.2737</v>
      </c>
    </row>
    <row r="270" spans="1:3" x14ac:dyDescent="0.2">
      <c r="A270">
        <v>24005403402</v>
      </c>
      <c r="B270" t="s">
        <v>161</v>
      </c>
      <c r="C270" s="30">
        <v>0.27</v>
      </c>
    </row>
    <row r="271" spans="1:3" x14ac:dyDescent="0.2">
      <c r="A271">
        <v>24003751200</v>
      </c>
      <c r="B271" t="s">
        <v>195</v>
      </c>
      <c r="C271" s="30">
        <v>0.26869999999999999</v>
      </c>
    </row>
    <row r="272" spans="1:3" x14ac:dyDescent="0.2">
      <c r="A272">
        <v>24005440800</v>
      </c>
      <c r="B272" t="s">
        <v>186</v>
      </c>
      <c r="C272" s="30">
        <v>0.26860000000000001</v>
      </c>
    </row>
    <row r="273" spans="1:3" x14ac:dyDescent="0.2">
      <c r="A273">
        <v>24510270600</v>
      </c>
      <c r="B273" t="s">
        <v>133</v>
      </c>
      <c r="C273" s="30">
        <v>0.26819999999999999</v>
      </c>
    </row>
    <row r="274" spans="1:3" x14ac:dyDescent="0.2">
      <c r="A274">
        <v>24003751103</v>
      </c>
      <c r="B274" t="s">
        <v>185</v>
      </c>
      <c r="C274" s="30">
        <v>0.26600000000000001</v>
      </c>
    </row>
    <row r="275" spans="1:3" x14ac:dyDescent="0.2">
      <c r="A275">
        <v>24005430900</v>
      </c>
      <c r="B275" t="s">
        <v>70</v>
      </c>
      <c r="C275" s="30">
        <v>0.26569999999999999</v>
      </c>
    </row>
    <row r="276" spans="1:3" x14ac:dyDescent="0.2">
      <c r="A276">
        <v>24005491300</v>
      </c>
      <c r="B276" t="s">
        <v>70</v>
      </c>
      <c r="C276" s="30">
        <v>0.26519999999999999</v>
      </c>
    </row>
    <row r="277" spans="1:3" x14ac:dyDescent="0.2">
      <c r="A277">
        <v>24003750900</v>
      </c>
      <c r="B277" t="s">
        <v>185</v>
      </c>
      <c r="C277" s="30">
        <v>0.26340000000000002</v>
      </c>
    </row>
    <row r="278" spans="1:3" x14ac:dyDescent="0.2">
      <c r="A278">
        <v>24005451600</v>
      </c>
      <c r="B278" t="s">
        <v>166</v>
      </c>
      <c r="C278" s="30">
        <v>0.26290000000000002</v>
      </c>
    </row>
    <row r="279" spans="1:3" x14ac:dyDescent="0.2">
      <c r="A279">
        <v>24005452300</v>
      </c>
      <c r="B279" t="s">
        <v>70</v>
      </c>
      <c r="C279" s="30">
        <v>0.25950000000000001</v>
      </c>
    </row>
    <row r="280" spans="1:3" x14ac:dyDescent="0.2">
      <c r="A280">
        <v>24005440400</v>
      </c>
      <c r="B280" t="s">
        <v>70</v>
      </c>
      <c r="C280" s="30">
        <v>0.2591</v>
      </c>
    </row>
    <row r="281" spans="1:3" x14ac:dyDescent="0.2">
      <c r="A281">
        <v>24005452100</v>
      </c>
      <c r="B281" t="s">
        <v>212</v>
      </c>
      <c r="C281" s="30">
        <v>0.25769999999999998</v>
      </c>
    </row>
    <row r="282" spans="1:3" x14ac:dyDescent="0.2">
      <c r="A282">
        <v>24510260700</v>
      </c>
      <c r="B282" t="s">
        <v>216</v>
      </c>
      <c r="C282" s="30">
        <v>0.25590000000000002</v>
      </c>
    </row>
    <row r="283" spans="1:3" x14ac:dyDescent="0.2">
      <c r="A283">
        <v>24005440702</v>
      </c>
      <c r="B283" t="s">
        <v>186</v>
      </c>
      <c r="C283" s="30">
        <v>0.25090000000000001</v>
      </c>
    </row>
    <row r="284" spans="1:3" x14ac:dyDescent="0.2">
      <c r="A284">
        <v>24005420600</v>
      </c>
      <c r="B284" t="s">
        <v>70</v>
      </c>
      <c r="C284" s="30">
        <v>0.24779999999999999</v>
      </c>
    </row>
    <row r="285" spans="1:3" x14ac:dyDescent="0.2">
      <c r="A285">
        <v>24003750804</v>
      </c>
      <c r="B285" t="s">
        <v>185</v>
      </c>
      <c r="C285" s="30">
        <v>0.24629999999999999</v>
      </c>
    </row>
    <row r="286" spans="1:3" x14ac:dyDescent="0.2">
      <c r="A286">
        <v>24510010100</v>
      </c>
      <c r="B286" t="s">
        <v>159</v>
      </c>
      <c r="C286" s="30">
        <v>0.24560000000000001</v>
      </c>
    </row>
    <row r="287" spans="1:3" x14ac:dyDescent="0.2">
      <c r="A287">
        <v>24005403401</v>
      </c>
      <c r="B287" t="s">
        <v>161</v>
      </c>
      <c r="C287" s="30">
        <v>0.24129999999999999</v>
      </c>
    </row>
    <row r="288" spans="1:3" x14ac:dyDescent="0.2">
      <c r="A288">
        <v>24005420302</v>
      </c>
      <c r="B288" t="s">
        <v>121</v>
      </c>
      <c r="C288" s="30">
        <v>0.23719999999999999</v>
      </c>
    </row>
    <row r="289" spans="1:3" x14ac:dyDescent="0.2">
      <c r="A289">
        <v>24005420303</v>
      </c>
      <c r="B289" t="s">
        <v>121</v>
      </c>
      <c r="C289" s="30">
        <v>0.2339</v>
      </c>
    </row>
    <row r="290" spans="1:3" x14ac:dyDescent="0.2">
      <c r="A290">
        <v>24005450300</v>
      </c>
      <c r="B290" t="s">
        <v>167</v>
      </c>
      <c r="C290" s="30">
        <v>0.2336</v>
      </c>
    </row>
    <row r="291" spans="1:3" x14ac:dyDescent="0.2">
      <c r="A291">
        <v>24510230100</v>
      </c>
      <c r="B291" t="s">
        <v>70</v>
      </c>
      <c r="C291" s="30">
        <v>0.23050000000000001</v>
      </c>
    </row>
    <row r="292" spans="1:3" x14ac:dyDescent="0.2">
      <c r="A292">
        <v>24510250103</v>
      </c>
      <c r="B292" t="s">
        <v>217</v>
      </c>
      <c r="C292" s="30">
        <v>0.2288</v>
      </c>
    </row>
    <row r="293" spans="1:3" x14ac:dyDescent="0.2">
      <c r="A293">
        <v>24005403300</v>
      </c>
      <c r="B293" t="s">
        <v>175</v>
      </c>
      <c r="C293" s="30">
        <v>0.2235</v>
      </c>
    </row>
    <row r="294" spans="1:3" x14ac:dyDescent="0.2">
      <c r="A294">
        <v>24510270703</v>
      </c>
      <c r="B294" t="s">
        <v>218</v>
      </c>
      <c r="C294" s="30">
        <v>0.22059999999999999</v>
      </c>
    </row>
    <row r="295" spans="1:3" x14ac:dyDescent="0.2">
      <c r="A295">
        <v>24005491100</v>
      </c>
      <c r="B295" t="s">
        <v>70</v>
      </c>
      <c r="C295" s="30">
        <v>0.2205</v>
      </c>
    </row>
    <row r="296" spans="1:3" x14ac:dyDescent="0.2">
      <c r="A296">
        <v>24005400600</v>
      </c>
      <c r="B296" t="s">
        <v>165</v>
      </c>
      <c r="C296" s="30">
        <v>0.2198</v>
      </c>
    </row>
    <row r="297" spans="1:3" x14ac:dyDescent="0.2">
      <c r="A297">
        <v>24005440900</v>
      </c>
      <c r="B297" t="s">
        <v>186</v>
      </c>
      <c r="C297" s="30">
        <v>0.21640000000000001</v>
      </c>
    </row>
    <row r="298" spans="1:3" x14ac:dyDescent="0.2">
      <c r="A298">
        <v>24005440200</v>
      </c>
      <c r="B298" t="s">
        <v>214</v>
      </c>
      <c r="C298" s="30">
        <v>0.2145</v>
      </c>
    </row>
    <row r="299" spans="1:3" x14ac:dyDescent="0.2">
      <c r="A299">
        <v>24005492102</v>
      </c>
      <c r="B299" t="s">
        <v>158</v>
      </c>
      <c r="C299" s="30">
        <v>0.214</v>
      </c>
    </row>
    <row r="300" spans="1:3" x14ac:dyDescent="0.2">
      <c r="A300">
        <v>24005400200</v>
      </c>
      <c r="B300" t="s">
        <v>165</v>
      </c>
      <c r="C300" s="30">
        <v>0.21279999999999999</v>
      </c>
    </row>
    <row r="301" spans="1:3" x14ac:dyDescent="0.2">
      <c r="A301">
        <v>24027601201</v>
      </c>
      <c r="B301" t="s">
        <v>189</v>
      </c>
      <c r="C301" s="30">
        <v>0.21110000000000001</v>
      </c>
    </row>
    <row r="302" spans="1:3" x14ac:dyDescent="0.2">
      <c r="A302">
        <v>24005450900</v>
      </c>
      <c r="B302" t="s">
        <v>167</v>
      </c>
      <c r="C302" s="30">
        <v>0.21060000000000001</v>
      </c>
    </row>
    <row r="303" spans="1:3" x14ac:dyDescent="0.2">
      <c r="A303">
        <v>24510270502</v>
      </c>
      <c r="B303" t="s">
        <v>218</v>
      </c>
      <c r="C303" s="30">
        <v>0.21049999999999999</v>
      </c>
    </row>
    <row r="304" spans="1:3" x14ac:dyDescent="0.2">
      <c r="A304">
        <v>24005411408</v>
      </c>
      <c r="B304" t="s">
        <v>214</v>
      </c>
      <c r="C304" s="30">
        <v>0.20899999999999999</v>
      </c>
    </row>
    <row r="305" spans="1:3" x14ac:dyDescent="0.2">
      <c r="A305">
        <v>24005420702</v>
      </c>
      <c r="B305" t="s">
        <v>121</v>
      </c>
      <c r="C305" s="30">
        <v>0.20849999999999999</v>
      </c>
    </row>
    <row r="306" spans="1:3" x14ac:dyDescent="0.2">
      <c r="A306">
        <v>24005401000</v>
      </c>
      <c r="B306" t="s">
        <v>165</v>
      </c>
      <c r="C306" s="30">
        <v>0.20710000000000001</v>
      </c>
    </row>
    <row r="307" spans="1:3" x14ac:dyDescent="0.2">
      <c r="A307">
        <v>24005492002</v>
      </c>
      <c r="B307" t="s">
        <v>158</v>
      </c>
      <c r="C307" s="30">
        <v>0.2049</v>
      </c>
    </row>
    <row r="308" spans="1:3" x14ac:dyDescent="0.2">
      <c r="A308">
        <v>24005403701</v>
      </c>
      <c r="B308" t="s">
        <v>219</v>
      </c>
      <c r="C308" s="30">
        <v>0.2036</v>
      </c>
    </row>
    <row r="309" spans="1:3" x14ac:dyDescent="0.2">
      <c r="A309">
        <v>24005440500</v>
      </c>
      <c r="B309" t="s">
        <v>214</v>
      </c>
      <c r="C309" s="30">
        <v>0.2019</v>
      </c>
    </row>
    <row r="310" spans="1:3" x14ac:dyDescent="0.2">
      <c r="A310">
        <v>24027601204</v>
      </c>
      <c r="B310" t="s">
        <v>189</v>
      </c>
      <c r="C310" s="30">
        <v>0.20169999999999999</v>
      </c>
    </row>
    <row r="311" spans="1:3" x14ac:dyDescent="0.2">
      <c r="A311">
        <v>24510270501</v>
      </c>
      <c r="B311" t="s">
        <v>220</v>
      </c>
      <c r="C311" s="30">
        <v>0.20080000000000001</v>
      </c>
    </row>
    <row r="312" spans="1:3" x14ac:dyDescent="0.2">
      <c r="A312">
        <v>24005420800</v>
      </c>
      <c r="B312" t="s">
        <v>121</v>
      </c>
      <c r="C312" s="30">
        <v>0.1983</v>
      </c>
    </row>
    <row r="313" spans="1:3" x14ac:dyDescent="0.2">
      <c r="A313">
        <v>24005411306</v>
      </c>
      <c r="B313" t="s">
        <v>214</v>
      </c>
      <c r="C313" s="30">
        <v>0.19450000000000001</v>
      </c>
    </row>
    <row r="314" spans="1:3" x14ac:dyDescent="0.2">
      <c r="A314">
        <v>24005492101</v>
      </c>
      <c r="B314" t="s">
        <v>158</v>
      </c>
      <c r="C314" s="30">
        <v>0.17710000000000001</v>
      </c>
    </row>
    <row r="315" spans="1:3" x14ac:dyDescent="0.2">
      <c r="A315">
        <v>24005400701</v>
      </c>
      <c r="B315" t="s">
        <v>165</v>
      </c>
      <c r="C315" s="30">
        <v>0.17610000000000001</v>
      </c>
    </row>
    <row r="316" spans="1:3" x14ac:dyDescent="0.2">
      <c r="A316">
        <v>24005411407</v>
      </c>
      <c r="B316" t="s">
        <v>158</v>
      </c>
      <c r="C316" s="30">
        <v>0.1757</v>
      </c>
    </row>
    <row r="317" spans="1:3" x14ac:dyDescent="0.2">
      <c r="A317">
        <v>24510020300</v>
      </c>
      <c r="B317" t="s">
        <v>221</v>
      </c>
      <c r="C317" s="30">
        <v>0.17560000000000001</v>
      </c>
    </row>
    <row r="318" spans="1:3" x14ac:dyDescent="0.2">
      <c r="A318">
        <v>24005430700</v>
      </c>
      <c r="B318" t="s">
        <v>208</v>
      </c>
      <c r="C318" s="30">
        <v>0.16830000000000001</v>
      </c>
    </row>
    <row r="319" spans="1:3" x14ac:dyDescent="0.2">
      <c r="A319">
        <v>24003750400</v>
      </c>
      <c r="B319" t="s">
        <v>195</v>
      </c>
      <c r="C319" s="30">
        <v>0.16539999999999999</v>
      </c>
    </row>
    <row r="320" spans="1:3" x14ac:dyDescent="0.2">
      <c r="A320">
        <v>24005400500</v>
      </c>
      <c r="B320" t="s">
        <v>165</v>
      </c>
      <c r="C320" s="30">
        <v>0.16450000000000001</v>
      </c>
    </row>
    <row r="321" spans="1:3" x14ac:dyDescent="0.2">
      <c r="A321">
        <v>24005440100</v>
      </c>
      <c r="B321" t="s">
        <v>70</v>
      </c>
      <c r="C321" s="30">
        <v>0.15959999999999999</v>
      </c>
    </row>
    <row r="322" spans="1:3" x14ac:dyDescent="0.2">
      <c r="A322">
        <v>24510271200</v>
      </c>
      <c r="B322" t="s">
        <v>222</v>
      </c>
      <c r="C322" s="30">
        <v>0.158</v>
      </c>
    </row>
    <row r="323" spans="1:3" x14ac:dyDescent="0.2">
      <c r="A323">
        <v>24005430600</v>
      </c>
      <c r="B323" t="s">
        <v>223</v>
      </c>
      <c r="C323" s="30">
        <v>0.15740000000000001</v>
      </c>
    </row>
    <row r="324" spans="1:3" x14ac:dyDescent="0.2">
      <c r="A324">
        <v>24005441101</v>
      </c>
      <c r="B324" t="s">
        <v>186</v>
      </c>
      <c r="C324" s="30">
        <v>0.15429999999999999</v>
      </c>
    </row>
    <row r="325" spans="1:3" x14ac:dyDescent="0.2">
      <c r="A325">
        <v>24510120202</v>
      </c>
      <c r="B325" t="s">
        <v>70</v>
      </c>
      <c r="C325" s="30">
        <v>0.14979999999999999</v>
      </c>
    </row>
    <row r="326" spans="1:3" x14ac:dyDescent="0.2">
      <c r="A326">
        <v>24510272005</v>
      </c>
      <c r="B326" t="s">
        <v>224</v>
      </c>
      <c r="C326" s="30">
        <v>0.14979999999999999</v>
      </c>
    </row>
    <row r="327" spans="1:3" x14ac:dyDescent="0.2">
      <c r="A327">
        <v>24510271400</v>
      </c>
      <c r="B327" t="s">
        <v>225</v>
      </c>
      <c r="C327" s="30">
        <v>0.1474</v>
      </c>
    </row>
    <row r="328" spans="1:3" x14ac:dyDescent="0.2">
      <c r="A328">
        <v>24005430800</v>
      </c>
      <c r="B328" t="s">
        <v>208</v>
      </c>
      <c r="C328" s="30">
        <v>0.14599999999999999</v>
      </c>
    </row>
    <row r="329" spans="1:3" x14ac:dyDescent="0.2">
      <c r="A329">
        <v>24510272004</v>
      </c>
      <c r="B329" t="s">
        <v>226</v>
      </c>
      <c r="C329" s="30">
        <v>0.1454</v>
      </c>
    </row>
    <row r="330" spans="1:3" x14ac:dyDescent="0.2">
      <c r="A330">
        <v>24005421102</v>
      </c>
      <c r="B330" t="s">
        <v>121</v>
      </c>
      <c r="C330" s="30">
        <v>0.14000000000000001</v>
      </c>
    </row>
    <row r="331" spans="1:3" x14ac:dyDescent="0.2">
      <c r="A331">
        <v>24005401503</v>
      </c>
      <c r="B331" t="s">
        <v>165</v>
      </c>
      <c r="C331" s="30">
        <v>0.13639999999999999</v>
      </c>
    </row>
    <row r="332" spans="1:3" x14ac:dyDescent="0.2">
      <c r="A332">
        <v>24005411307</v>
      </c>
      <c r="B332" t="s">
        <v>214</v>
      </c>
      <c r="C332" s="30">
        <v>0.1268</v>
      </c>
    </row>
    <row r="333" spans="1:3" x14ac:dyDescent="0.2">
      <c r="A333">
        <v>24005401504</v>
      </c>
      <c r="B333" t="s">
        <v>165</v>
      </c>
      <c r="C333" s="30">
        <v>0.1203</v>
      </c>
    </row>
    <row r="334" spans="1:3" x14ac:dyDescent="0.2">
      <c r="A334">
        <v>24005491900</v>
      </c>
      <c r="B334" t="s">
        <v>158</v>
      </c>
      <c r="C334" s="30">
        <v>0.1132</v>
      </c>
    </row>
    <row r="335" spans="1:3" x14ac:dyDescent="0.2">
      <c r="A335">
        <v>24005492001</v>
      </c>
      <c r="B335" t="s">
        <v>158</v>
      </c>
      <c r="C335" s="30">
        <v>0.1084</v>
      </c>
    </row>
    <row r="336" spans="1:3" x14ac:dyDescent="0.2">
      <c r="A336">
        <v>24510120100</v>
      </c>
      <c r="B336" t="s">
        <v>227</v>
      </c>
      <c r="C336" s="30">
        <v>0.108</v>
      </c>
    </row>
    <row r="337" spans="1:3" x14ac:dyDescent="0.2">
      <c r="A337">
        <v>24005403602</v>
      </c>
      <c r="B337" t="s">
        <v>70</v>
      </c>
      <c r="C337" s="30">
        <v>0.1077</v>
      </c>
    </row>
    <row r="338" spans="1:3" x14ac:dyDescent="0.2">
      <c r="A338">
        <v>24005420200</v>
      </c>
      <c r="B338" t="s">
        <v>121</v>
      </c>
      <c r="C338" s="30">
        <v>0.10589999999999999</v>
      </c>
    </row>
    <row r="339" spans="1:3" x14ac:dyDescent="0.2">
      <c r="A339">
        <v>24005400400</v>
      </c>
      <c r="B339" t="s">
        <v>165</v>
      </c>
      <c r="C339" s="30">
        <v>0.1046</v>
      </c>
    </row>
    <row r="340" spans="1:3" x14ac:dyDescent="0.2">
      <c r="A340">
        <v>24005491202</v>
      </c>
      <c r="B340" t="s">
        <v>123</v>
      </c>
      <c r="C340" s="30">
        <v>0.1024</v>
      </c>
    </row>
    <row r="341" spans="1:3" x14ac:dyDescent="0.2">
      <c r="A341">
        <v>24005403702</v>
      </c>
      <c r="B341" t="s">
        <v>161</v>
      </c>
      <c r="C341" s="30">
        <v>9.9699999999999997E-2</v>
      </c>
    </row>
    <row r="342" spans="1:3" x14ac:dyDescent="0.2">
      <c r="A342">
        <v>24005411303</v>
      </c>
      <c r="B342" t="s">
        <v>214</v>
      </c>
      <c r="C342" s="30">
        <v>9.1700000000000004E-2</v>
      </c>
    </row>
    <row r="343" spans="1:3" x14ac:dyDescent="0.2">
      <c r="A343">
        <v>24005400100</v>
      </c>
      <c r="B343" t="s">
        <v>165</v>
      </c>
      <c r="C343" s="30">
        <v>8.8800000000000004E-2</v>
      </c>
    </row>
    <row r="344" spans="1:3" x14ac:dyDescent="0.2">
      <c r="A344">
        <v>24005490800</v>
      </c>
      <c r="B344" t="s">
        <v>123</v>
      </c>
      <c r="C344" s="30">
        <v>8.6400000000000005E-2</v>
      </c>
    </row>
    <row r="345" spans="1:3" x14ac:dyDescent="0.2">
      <c r="A345">
        <v>24027601103</v>
      </c>
      <c r="B345" t="s">
        <v>228</v>
      </c>
      <c r="C345" s="30">
        <v>8.4699999999999998E-2</v>
      </c>
    </row>
    <row r="346" spans="1:3" x14ac:dyDescent="0.2">
      <c r="A346">
        <v>24510271300</v>
      </c>
      <c r="B346" t="s">
        <v>229</v>
      </c>
      <c r="C346" s="30">
        <v>8.2799999999999999E-2</v>
      </c>
    </row>
    <row r="347" spans="1:3" x14ac:dyDescent="0.2">
      <c r="A347">
        <v>24005411308</v>
      </c>
      <c r="B347" t="s">
        <v>214</v>
      </c>
      <c r="C347" s="30">
        <v>7.9699999999999993E-2</v>
      </c>
    </row>
    <row r="348" spans="1:3" x14ac:dyDescent="0.2">
      <c r="A348">
        <v>24005491600</v>
      </c>
      <c r="B348" t="s">
        <v>158</v>
      </c>
      <c r="C348" s="30">
        <v>7.3300000000000004E-2</v>
      </c>
    </row>
    <row r="349" spans="1:3" x14ac:dyDescent="0.2">
      <c r="A349">
        <v>24027601104</v>
      </c>
      <c r="B349" t="s">
        <v>230</v>
      </c>
      <c r="C349" s="30">
        <v>7.1800000000000003E-2</v>
      </c>
    </row>
    <row r="350" spans="1:3" x14ac:dyDescent="0.2">
      <c r="A350">
        <v>24510271501</v>
      </c>
      <c r="B350" t="s">
        <v>231</v>
      </c>
      <c r="C350" s="30">
        <v>6.9900000000000004E-2</v>
      </c>
    </row>
    <row r="351" spans="1:3" x14ac:dyDescent="0.2">
      <c r="A351">
        <v>24005411309</v>
      </c>
      <c r="B351" t="s">
        <v>232</v>
      </c>
      <c r="C351" s="30">
        <v>6.9099999999999995E-2</v>
      </c>
    </row>
    <row r="352" spans="1:3" x14ac:dyDescent="0.2">
      <c r="A352">
        <v>24005403500</v>
      </c>
      <c r="B352" t="s">
        <v>161</v>
      </c>
      <c r="C352" s="30">
        <v>6.7400000000000002E-2</v>
      </c>
    </row>
    <row r="353" spans="1:3" x14ac:dyDescent="0.2">
      <c r="A353">
        <v>24005490603</v>
      </c>
      <c r="B353" t="s">
        <v>70</v>
      </c>
      <c r="C353" s="30">
        <v>5.8999999999999997E-2</v>
      </c>
    </row>
    <row r="354" spans="1:3" x14ac:dyDescent="0.2">
      <c r="A354">
        <v>24005403601</v>
      </c>
      <c r="B354" t="s">
        <v>70</v>
      </c>
      <c r="C354" s="30">
        <v>3.6499999999999998E-2</v>
      </c>
    </row>
    <row r="355" spans="1:3" x14ac:dyDescent="0.2">
      <c r="A355">
        <v>24005490601</v>
      </c>
      <c r="B355" t="s">
        <v>70</v>
      </c>
      <c r="C355" s="30">
        <v>3.2099999999999997E-2</v>
      </c>
    </row>
    <row r="356" spans="1:3" x14ac:dyDescent="0.2">
      <c r="A356">
        <v>24005490602</v>
      </c>
      <c r="B356" t="s">
        <v>70</v>
      </c>
      <c r="C356" s="30">
        <v>2.9000000000000001E-2</v>
      </c>
    </row>
    <row r="357" spans="1:3" x14ac:dyDescent="0.2">
      <c r="A357">
        <v>24005490500</v>
      </c>
      <c r="B357" t="s">
        <v>123</v>
      </c>
      <c r="C357" s="30">
        <v>2.9000000000000001E-2</v>
      </c>
    </row>
    <row r="358" spans="1:3" x14ac:dyDescent="0.2">
      <c r="A358">
        <v>24005403803</v>
      </c>
      <c r="B358" t="s">
        <v>161</v>
      </c>
      <c r="C358" s="30">
        <v>2.64E-2</v>
      </c>
    </row>
    <row r="359" spans="1:3" x14ac:dyDescent="0.2">
      <c r="A359">
        <v>24005451701</v>
      </c>
      <c r="B359" t="s">
        <v>166</v>
      </c>
      <c r="C359" s="30">
        <v>1.7399999999999999E-2</v>
      </c>
    </row>
    <row r="360" spans="1:3" x14ac:dyDescent="0.2">
      <c r="A360">
        <v>24005491000</v>
      </c>
      <c r="B360" t="s">
        <v>70</v>
      </c>
      <c r="C360" s="30">
        <v>0</v>
      </c>
    </row>
    <row r="361" spans="1:3" x14ac:dyDescent="0.2">
      <c r="A361">
        <v>24005492500</v>
      </c>
      <c r="B361" t="s">
        <v>70</v>
      </c>
    </row>
    <row r="362" spans="1:3" x14ac:dyDescent="0.2">
      <c r="A362">
        <v>24005490605</v>
      </c>
      <c r="B362" t="s">
        <v>123</v>
      </c>
    </row>
    <row r="363" spans="1:3" x14ac:dyDescent="0.2">
      <c r="A363">
        <v>24005980200</v>
      </c>
      <c r="B363" t="s">
        <v>201</v>
      </c>
    </row>
    <row r="364" spans="1:3" x14ac:dyDescent="0.2">
      <c r="A364">
        <v>24510100300</v>
      </c>
      <c r="B364" t="s">
        <v>233</v>
      </c>
    </row>
    <row r="365" spans="1:3" x14ac:dyDescent="0.2">
      <c r="A365">
        <v>24510271503</v>
      </c>
      <c r="B365" t="s">
        <v>234</v>
      </c>
    </row>
    <row r="366" spans="1:3" x14ac:dyDescent="0.2">
      <c r="A366">
        <v>24003980000</v>
      </c>
      <c r="B366" t="s">
        <v>195</v>
      </c>
    </row>
    <row r="367" spans="1:3" x14ac:dyDescent="0.2">
      <c r="A367" s="1"/>
    </row>
    <row r="368" spans="1:3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48773-3ACB-E34B-A4F6-5A30AD925AB8}">
  <dimension ref="A3:F171"/>
  <sheetViews>
    <sheetView workbookViewId="0">
      <selection activeCell="E18" sqref="E18"/>
    </sheetView>
  </sheetViews>
  <sheetFormatPr baseColWidth="10" defaultRowHeight="16" x14ac:dyDescent="0.2"/>
  <cols>
    <col min="1" max="1" width="49" bestFit="1" customWidth="1"/>
    <col min="2" max="2" width="50" bestFit="1" customWidth="1"/>
    <col min="5" max="5" width="28.83203125" customWidth="1"/>
    <col min="6" max="6" width="16.83203125" style="7" customWidth="1"/>
  </cols>
  <sheetData>
    <row r="3" spans="1:6" x14ac:dyDescent="0.2">
      <c r="A3" s="3" t="s">
        <v>243</v>
      </c>
      <c r="B3" t="s">
        <v>245</v>
      </c>
      <c r="E3" t="s">
        <v>249</v>
      </c>
      <c r="F3" s="7" t="s">
        <v>248</v>
      </c>
    </row>
    <row r="4" spans="1:6" x14ac:dyDescent="0.2">
      <c r="A4" s="4" t="s">
        <v>69</v>
      </c>
      <c r="B4" s="2">
        <v>0.63800000000000001</v>
      </c>
      <c r="E4" t="s">
        <v>250</v>
      </c>
      <c r="F4" s="7" t="s">
        <v>263</v>
      </c>
    </row>
    <row r="5" spans="1:6" x14ac:dyDescent="0.2">
      <c r="A5" s="4" t="s">
        <v>71</v>
      </c>
      <c r="B5" s="2">
        <v>0.62470000000000003</v>
      </c>
      <c r="E5" t="s">
        <v>251</v>
      </c>
      <c r="F5" s="7" t="s">
        <v>264</v>
      </c>
    </row>
    <row r="6" spans="1:6" x14ac:dyDescent="0.2">
      <c r="A6" s="4" t="s">
        <v>73</v>
      </c>
      <c r="B6" s="2">
        <v>0.61670000000000003</v>
      </c>
      <c r="E6" t="s">
        <v>252</v>
      </c>
      <c r="F6" s="7">
        <v>21218</v>
      </c>
    </row>
    <row r="7" spans="1:6" x14ac:dyDescent="0.2">
      <c r="A7" s="4" t="s">
        <v>75</v>
      </c>
      <c r="B7" s="2">
        <v>0.6038</v>
      </c>
      <c r="E7" t="s">
        <v>253</v>
      </c>
      <c r="F7" s="7">
        <v>21215</v>
      </c>
    </row>
    <row r="8" spans="1:6" x14ac:dyDescent="0.2">
      <c r="A8" s="4" t="s">
        <v>76</v>
      </c>
      <c r="B8" s="2">
        <v>0.59950000000000003</v>
      </c>
      <c r="E8" t="s">
        <v>254</v>
      </c>
      <c r="F8" s="7">
        <v>21213</v>
      </c>
    </row>
    <row r="9" spans="1:6" x14ac:dyDescent="0.2">
      <c r="A9" s="4" t="s">
        <v>78</v>
      </c>
      <c r="B9" s="2">
        <v>0.59219999999999995</v>
      </c>
    </row>
    <row r="10" spans="1:6" x14ac:dyDescent="0.2">
      <c r="A10" s="4" t="s">
        <v>80</v>
      </c>
      <c r="B10" s="2">
        <v>0.58360000000000001</v>
      </c>
    </row>
    <row r="11" spans="1:6" x14ac:dyDescent="0.2">
      <c r="A11" s="4" t="s">
        <v>82</v>
      </c>
      <c r="B11" s="2">
        <v>0.58079999999999998</v>
      </c>
    </row>
    <row r="12" spans="1:6" x14ac:dyDescent="0.2">
      <c r="A12" s="4" t="s">
        <v>83</v>
      </c>
      <c r="B12" s="2">
        <v>0.57950000000000002</v>
      </c>
    </row>
    <row r="13" spans="1:6" x14ac:dyDescent="0.2">
      <c r="A13" s="4" t="s">
        <v>74</v>
      </c>
      <c r="B13" s="2">
        <v>0.57945999999999998</v>
      </c>
    </row>
    <row r="14" spans="1:6" x14ac:dyDescent="0.2">
      <c r="A14" s="4" t="s">
        <v>84</v>
      </c>
      <c r="B14" s="2">
        <v>0.57909999999999995</v>
      </c>
    </row>
    <row r="15" spans="1:6" x14ac:dyDescent="0.2">
      <c r="A15" s="4" t="s">
        <v>77</v>
      </c>
      <c r="B15" s="2">
        <v>0.57440000000000002</v>
      </c>
    </row>
    <row r="16" spans="1:6" x14ac:dyDescent="0.2">
      <c r="A16" s="4" t="s">
        <v>88</v>
      </c>
      <c r="B16" s="2">
        <v>0.56999999999999995</v>
      </c>
    </row>
    <row r="17" spans="1:5" x14ac:dyDescent="0.2">
      <c r="A17" s="4" t="s">
        <v>89</v>
      </c>
      <c r="B17" s="2">
        <v>0.56969999999999998</v>
      </c>
      <c r="E17" t="s">
        <v>265</v>
      </c>
    </row>
    <row r="18" spans="1:5" x14ac:dyDescent="0.2">
      <c r="A18" s="4" t="s">
        <v>90</v>
      </c>
      <c r="B18" s="2">
        <v>0.56930000000000003</v>
      </c>
    </row>
    <row r="19" spans="1:5" x14ac:dyDescent="0.2">
      <c r="A19" s="4" t="s">
        <v>72</v>
      </c>
      <c r="B19" s="2">
        <v>0.56824999999999992</v>
      </c>
    </row>
    <row r="20" spans="1:5" x14ac:dyDescent="0.2">
      <c r="A20" s="4" t="s">
        <v>68</v>
      </c>
      <c r="B20" s="2">
        <v>0.56533333333333335</v>
      </c>
    </row>
    <row r="21" spans="1:5" x14ac:dyDescent="0.2">
      <c r="A21" s="4" t="s">
        <v>92</v>
      </c>
      <c r="B21" s="2">
        <v>0.56469999999999998</v>
      </c>
    </row>
    <row r="22" spans="1:5" x14ac:dyDescent="0.2">
      <c r="A22" s="4" t="s">
        <v>93</v>
      </c>
      <c r="B22" s="2">
        <v>0.5635</v>
      </c>
    </row>
    <row r="23" spans="1:5" x14ac:dyDescent="0.2">
      <c r="A23" s="4" t="s">
        <v>94</v>
      </c>
      <c r="B23" s="2">
        <v>0.56320000000000003</v>
      </c>
    </row>
    <row r="24" spans="1:5" x14ac:dyDescent="0.2">
      <c r="A24" s="4" t="s">
        <v>86</v>
      </c>
      <c r="B24" s="2">
        <v>0.5596000000000001</v>
      </c>
    </row>
    <row r="25" spans="1:5" x14ac:dyDescent="0.2">
      <c r="A25" s="4" t="s">
        <v>95</v>
      </c>
      <c r="B25" s="2">
        <v>0.55869999999999997</v>
      </c>
    </row>
    <row r="26" spans="1:5" x14ac:dyDescent="0.2">
      <c r="A26" s="4" t="s">
        <v>96</v>
      </c>
      <c r="B26" s="2">
        <v>0.55700000000000005</v>
      </c>
    </row>
    <row r="27" spans="1:5" x14ac:dyDescent="0.2">
      <c r="A27" s="4" t="s">
        <v>81</v>
      </c>
      <c r="B27" s="2">
        <v>0.55659999999999998</v>
      </c>
    </row>
    <row r="28" spans="1:5" x14ac:dyDescent="0.2">
      <c r="A28" s="4" t="s">
        <v>97</v>
      </c>
      <c r="B28" s="2">
        <v>0.55600000000000005</v>
      </c>
    </row>
    <row r="29" spans="1:5" x14ac:dyDescent="0.2">
      <c r="A29" s="4" t="s">
        <v>98</v>
      </c>
      <c r="B29" s="2">
        <v>0.55530000000000002</v>
      </c>
    </row>
    <row r="30" spans="1:5" x14ac:dyDescent="0.2">
      <c r="A30" s="4" t="s">
        <v>91</v>
      </c>
      <c r="B30" s="2">
        <v>0.5543499999999999</v>
      </c>
    </row>
    <row r="31" spans="1:5" x14ac:dyDescent="0.2">
      <c r="A31" s="4" t="s">
        <v>99</v>
      </c>
      <c r="B31" s="2">
        <v>0.55420000000000003</v>
      </c>
    </row>
    <row r="32" spans="1:5" x14ac:dyDescent="0.2">
      <c r="A32" s="4" t="s">
        <v>100</v>
      </c>
      <c r="B32" s="2">
        <v>0.54969999999999997</v>
      </c>
    </row>
    <row r="33" spans="1:2" x14ac:dyDescent="0.2">
      <c r="A33" s="4" t="s">
        <v>79</v>
      </c>
      <c r="B33" s="2">
        <v>0.54925000000000002</v>
      </c>
    </row>
    <row r="34" spans="1:2" x14ac:dyDescent="0.2">
      <c r="A34" s="4" t="s">
        <v>101</v>
      </c>
      <c r="B34" s="2">
        <v>0.54920000000000002</v>
      </c>
    </row>
    <row r="35" spans="1:2" x14ac:dyDescent="0.2">
      <c r="A35" s="4" t="s">
        <v>104</v>
      </c>
      <c r="B35" s="2">
        <v>0.54090000000000005</v>
      </c>
    </row>
    <row r="36" spans="1:2" x14ac:dyDescent="0.2">
      <c r="A36" s="4" t="s">
        <v>105</v>
      </c>
      <c r="B36" s="2">
        <v>0.53939999999999999</v>
      </c>
    </row>
    <row r="37" spans="1:2" x14ac:dyDescent="0.2">
      <c r="A37" s="4" t="s">
        <v>106</v>
      </c>
      <c r="B37" s="2">
        <v>0.5383</v>
      </c>
    </row>
    <row r="38" spans="1:2" x14ac:dyDescent="0.2">
      <c r="A38" s="4" t="s">
        <v>107</v>
      </c>
      <c r="B38" s="2">
        <v>0.53790000000000004</v>
      </c>
    </row>
    <row r="39" spans="1:2" x14ac:dyDescent="0.2">
      <c r="A39" s="4" t="s">
        <v>110</v>
      </c>
      <c r="B39" s="2">
        <v>0.53200000000000003</v>
      </c>
    </row>
    <row r="40" spans="1:2" x14ac:dyDescent="0.2">
      <c r="A40" s="4" t="s">
        <v>111</v>
      </c>
      <c r="B40" s="2">
        <v>0.52890000000000004</v>
      </c>
    </row>
    <row r="41" spans="1:2" x14ac:dyDescent="0.2">
      <c r="A41" s="4" t="s">
        <v>112</v>
      </c>
      <c r="B41" s="2">
        <v>0.52739999999999998</v>
      </c>
    </row>
    <row r="42" spans="1:2" x14ac:dyDescent="0.2">
      <c r="A42" s="4" t="s">
        <v>113</v>
      </c>
      <c r="B42" s="2">
        <v>0.52600000000000002</v>
      </c>
    </row>
    <row r="43" spans="1:2" x14ac:dyDescent="0.2">
      <c r="A43" s="4" t="s">
        <v>114</v>
      </c>
      <c r="B43" s="2">
        <v>0.52459999999999996</v>
      </c>
    </row>
    <row r="44" spans="1:2" x14ac:dyDescent="0.2">
      <c r="A44" s="4" t="s">
        <v>115</v>
      </c>
      <c r="B44" s="2">
        <v>0.5242</v>
      </c>
    </row>
    <row r="45" spans="1:2" x14ac:dyDescent="0.2">
      <c r="A45" s="4" t="s">
        <v>116</v>
      </c>
      <c r="B45" s="2">
        <v>0.52390000000000003</v>
      </c>
    </row>
    <row r="46" spans="1:2" x14ac:dyDescent="0.2">
      <c r="A46" s="4" t="s">
        <v>87</v>
      </c>
      <c r="B46" s="2">
        <v>0.51637500000000003</v>
      </c>
    </row>
    <row r="47" spans="1:2" x14ac:dyDescent="0.2">
      <c r="A47" s="4" t="s">
        <v>119</v>
      </c>
      <c r="B47" s="2">
        <v>0.5151</v>
      </c>
    </row>
    <row r="48" spans="1:2" x14ac:dyDescent="0.2">
      <c r="A48" s="4" t="s">
        <v>102</v>
      </c>
      <c r="B48" s="2">
        <v>0.51384999999999992</v>
      </c>
    </row>
    <row r="49" spans="1:2" x14ac:dyDescent="0.2">
      <c r="A49" s="4" t="s">
        <v>122</v>
      </c>
      <c r="B49" s="2">
        <v>0.5131</v>
      </c>
    </row>
    <row r="50" spans="1:2" x14ac:dyDescent="0.2">
      <c r="A50" s="4" t="s">
        <v>124</v>
      </c>
      <c r="B50" s="2">
        <v>0.50839999999999996</v>
      </c>
    </row>
    <row r="51" spans="1:2" x14ac:dyDescent="0.2">
      <c r="A51" s="4" t="s">
        <v>120</v>
      </c>
      <c r="B51" s="2">
        <v>0.50660000000000005</v>
      </c>
    </row>
    <row r="52" spans="1:2" x14ac:dyDescent="0.2">
      <c r="A52" s="4" t="s">
        <v>126</v>
      </c>
      <c r="B52" s="2">
        <v>0.50639999999999996</v>
      </c>
    </row>
    <row r="53" spans="1:2" x14ac:dyDescent="0.2">
      <c r="A53" s="4" t="s">
        <v>127</v>
      </c>
      <c r="B53" s="2">
        <v>0.50549999999999995</v>
      </c>
    </row>
    <row r="54" spans="1:2" x14ac:dyDescent="0.2">
      <c r="A54" s="4" t="s">
        <v>128</v>
      </c>
      <c r="B54" s="2">
        <v>0.50309999999999999</v>
      </c>
    </row>
    <row r="55" spans="1:2" x14ac:dyDescent="0.2">
      <c r="A55" s="4" t="s">
        <v>129</v>
      </c>
      <c r="B55" s="2">
        <v>0.50280000000000002</v>
      </c>
    </row>
    <row r="56" spans="1:2" x14ac:dyDescent="0.2">
      <c r="A56" s="4" t="s">
        <v>132</v>
      </c>
      <c r="B56" s="2">
        <v>0.50049999999999994</v>
      </c>
    </row>
    <row r="57" spans="1:2" x14ac:dyDescent="0.2">
      <c r="A57" s="4" t="s">
        <v>134</v>
      </c>
      <c r="B57" s="2">
        <v>0.49759999999999999</v>
      </c>
    </row>
    <row r="58" spans="1:2" x14ac:dyDescent="0.2">
      <c r="A58" s="4" t="s">
        <v>117</v>
      </c>
      <c r="B58" s="2">
        <v>0.49569999999999997</v>
      </c>
    </row>
    <row r="59" spans="1:2" x14ac:dyDescent="0.2">
      <c r="A59" s="4" t="s">
        <v>136</v>
      </c>
      <c r="B59" s="2">
        <v>0.49409999999999998</v>
      </c>
    </row>
    <row r="60" spans="1:2" x14ac:dyDescent="0.2">
      <c r="A60" s="4" t="s">
        <v>137</v>
      </c>
      <c r="B60" s="2">
        <v>0.49309999999999998</v>
      </c>
    </row>
    <row r="61" spans="1:2" x14ac:dyDescent="0.2">
      <c r="A61" s="4" t="s">
        <v>139</v>
      </c>
      <c r="B61" s="2">
        <v>0.48820000000000002</v>
      </c>
    </row>
    <row r="62" spans="1:2" x14ac:dyDescent="0.2">
      <c r="A62" s="4" t="s">
        <v>138</v>
      </c>
      <c r="B62" s="2">
        <v>0.48749999999999999</v>
      </c>
    </row>
    <row r="63" spans="1:2" x14ac:dyDescent="0.2">
      <c r="A63" s="4" t="s">
        <v>140</v>
      </c>
      <c r="B63" s="2">
        <v>0.4839</v>
      </c>
    </row>
    <row r="64" spans="1:2" x14ac:dyDescent="0.2">
      <c r="A64" s="4" t="s">
        <v>141</v>
      </c>
      <c r="B64" s="2">
        <v>0.4824</v>
      </c>
    </row>
    <row r="65" spans="1:2" x14ac:dyDescent="0.2">
      <c r="A65" s="4" t="s">
        <v>125</v>
      </c>
      <c r="B65" s="2">
        <v>0.47785</v>
      </c>
    </row>
    <row r="66" spans="1:2" x14ac:dyDescent="0.2">
      <c r="A66" s="4" t="s">
        <v>142</v>
      </c>
      <c r="B66" s="2">
        <v>0.47770000000000001</v>
      </c>
    </row>
    <row r="67" spans="1:2" x14ac:dyDescent="0.2">
      <c r="A67" s="4" t="s">
        <v>143</v>
      </c>
      <c r="B67" s="2">
        <v>0.4768</v>
      </c>
    </row>
    <row r="68" spans="1:2" x14ac:dyDescent="0.2">
      <c r="A68" s="4" t="s">
        <v>85</v>
      </c>
      <c r="B68" s="2">
        <v>0.47648000000000001</v>
      </c>
    </row>
    <row r="69" spans="1:2" x14ac:dyDescent="0.2">
      <c r="A69" s="4" t="s">
        <v>144</v>
      </c>
      <c r="B69" s="2">
        <v>0.47639999999999999</v>
      </c>
    </row>
    <row r="70" spans="1:2" x14ac:dyDescent="0.2">
      <c r="A70" s="4" t="s">
        <v>145</v>
      </c>
      <c r="B70" s="2">
        <v>0.4748</v>
      </c>
    </row>
    <row r="71" spans="1:2" x14ac:dyDescent="0.2">
      <c r="A71" s="4" t="s">
        <v>103</v>
      </c>
      <c r="B71" s="2">
        <v>0.473275</v>
      </c>
    </row>
    <row r="72" spans="1:2" x14ac:dyDescent="0.2">
      <c r="A72" s="4" t="s">
        <v>146</v>
      </c>
      <c r="B72" s="2">
        <v>0.47120000000000001</v>
      </c>
    </row>
    <row r="73" spans="1:2" x14ac:dyDescent="0.2">
      <c r="A73" s="4" t="s">
        <v>135</v>
      </c>
      <c r="B73" s="2">
        <v>0.47090000000000004</v>
      </c>
    </row>
    <row r="74" spans="1:2" x14ac:dyDescent="0.2">
      <c r="A74" s="4" t="s">
        <v>108</v>
      </c>
      <c r="B74" s="2">
        <v>0.46729999999999999</v>
      </c>
    </row>
    <row r="75" spans="1:2" x14ac:dyDescent="0.2">
      <c r="A75" s="4" t="s">
        <v>147</v>
      </c>
      <c r="B75" s="2">
        <v>0.46710000000000002</v>
      </c>
    </row>
    <row r="76" spans="1:2" x14ac:dyDescent="0.2">
      <c r="A76" s="4" t="s">
        <v>148</v>
      </c>
      <c r="B76" s="2">
        <v>0.46700000000000003</v>
      </c>
    </row>
    <row r="77" spans="1:2" x14ac:dyDescent="0.2">
      <c r="A77" s="4" t="s">
        <v>130</v>
      </c>
      <c r="B77" s="2">
        <v>0.46579999999999999</v>
      </c>
    </row>
    <row r="78" spans="1:2" x14ac:dyDescent="0.2">
      <c r="A78" s="4" t="s">
        <v>149</v>
      </c>
      <c r="B78" s="2">
        <v>0.46110000000000001</v>
      </c>
    </row>
    <row r="79" spans="1:2" x14ac:dyDescent="0.2">
      <c r="A79" s="4" t="s">
        <v>151</v>
      </c>
      <c r="B79" s="2">
        <v>0.45700000000000002</v>
      </c>
    </row>
    <row r="80" spans="1:2" x14ac:dyDescent="0.2">
      <c r="A80" s="4" t="s">
        <v>152</v>
      </c>
      <c r="B80" s="2">
        <v>0.45579999999999998</v>
      </c>
    </row>
    <row r="81" spans="1:2" x14ac:dyDescent="0.2">
      <c r="A81" s="4" t="s">
        <v>153</v>
      </c>
      <c r="B81" s="2">
        <v>0.45250000000000001</v>
      </c>
    </row>
    <row r="82" spans="1:2" x14ac:dyDescent="0.2">
      <c r="A82" s="4" t="s">
        <v>154</v>
      </c>
      <c r="B82" s="2">
        <v>0.44979999999999998</v>
      </c>
    </row>
    <row r="83" spans="1:2" x14ac:dyDescent="0.2">
      <c r="A83" s="4" t="s">
        <v>155</v>
      </c>
      <c r="B83" s="2">
        <v>0.44940000000000002</v>
      </c>
    </row>
    <row r="84" spans="1:2" x14ac:dyDescent="0.2">
      <c r="A84" s="4" t="s">
        <v>157</v>
      </c>
      <c r="B84" s="2">
        <v>0.44779999999999998</v>
      </c>
    </row>
    <row r="85" spans="1:2" x14ac:dyDescent="0.2">
      <c r="A85" s="4" t="s">
        <v>160</v>
      </c>
      <c r="B85" s="2">
        <v>0.44400000000000001</v>
      </c>
    </row>
    <row r="86" spans="1:2" x14ac:dyDescent="0.2">
      <c r="A86" s="4" t="s">
        <v>131</v>
      </c>
      <c r="B86" s="2">
        <v>0.44335000000000002</v>
      </c>
    </row>
    <row r="87" spans="1:2" x14ac:dyDescent="0.2">
      <c r="A87" s="4" t="s">
        <v>162</v>
      </c>
      <c r="B87" s="2">
        <v>0.43940000000000001</v>
      </c>
    </row>
    <row r="88" spans="1:2" x14ac:dyDescent="0.2">
      <c r="A88" s="4" t="s">
        <v>163</v>
      </c>
      <c r="B88" s="2">
        <v>0.43659999999999999</v>
      </c>
    </row>
    <row r="89" spans="1:2" x14ac:dyDescent="0.2">
      <c r="A89" s="4" t="s">
        <v>168</v>
      </c>
      <c r="B89" s="2">
        <v>0.42670000000000002</v>
      </c>
    </row>
    <row r="90" spans="1:2" x14ac:dyDescent="0.2">
      <c r="A90" s="4" t="s">
        <v>169</v>
      </c>
      <c r="B90" s="2">
        <v>0.42659999999999998</v>
      </c>
    </row>
    <row r="91" spans="1:2" x14ac:dyDescent="0.2">
      <c r="A91" s="4" t="s">
        <v>170</v>
      </c>
      <c r="B91" s="2">
        <v>0.42470000000000002</v>
      </c>
    </row>
    <row r="92" spans="1:2" x14ac:dyDescent="0.2">
      <c r="A92" s="4" t="s">
        <v>172</v>
      </c>
      <c r="B92" s="2">
        <v>0.41959999999999997</v>
      </c>
    </row>
    <row r="93" spans="1:2" x14ac:dyDescent="0.2">
      <c r="A93" s="4" t="s">
        <v>109</v>
      </c>
      <c r="B93" s="2">
        <v>0.41752499999999998</v>
      </c>
    </row>
    <row r="94" spans="1:2" x14ac:dyDescent="0.2">
      <c r="A94" s="4" t="s">
        <v>133</v>
      </c>
      <c r="B94" s="2">
        <v>0.4138</v>
      </c>
    </row>
    <row r="95" spans="1:2" x14ac:dyDescent="0.2">
      <c r="A95" s="4" t="s">
        <v>174</v>
      </c>
      <c r="B95" s="2">
        <v>0.41360000000000002</v>
      </c>
    </row>
    <row r="96" spans="1:2" x14ac:dyDescent="0.2">
      <c r="A96" s="4" t="s">
        <v>164</v>
      </c>
      <c r="B96" s="2">
        <v>0.41054999999999997</v>
      </c>
    </row>
    <row r="97" spans="1:2" x14ac:dyDescent="0.2">
      <c r="A97" s="4" t="s">
        <v>179</v>
      </c>
      <c r="B97" s="2">
        <v>0.39910000000000001</v>
      </c>
    </row>
    <row r="98" spans="1:2" x14ac:dyDescent="0.2">
      <c r="A98" s="4" t="s">
        <v>180</v>
      </c>
      <c r="B98" s="2">
        <v>0.39900000000000002</v>
      </c>
    </row>
    <row r="99" spans="1:2" x14ac:dyDescent="0.2">
      <c r="A99" s="4" t="s">
        <v>118</v>
      </c>
      <c r="B99" s="2">
        <v>0.397725</v>
      </c>
    </row>
    <row r="100" spans="1:2" x14ac:dyDescent="0.2">
      <c r="A100" s="4" t="s">
        <v>150</v>
      </c>
      <c r="B100" s="2">
        <v>0.39339999999999997</v>
      </c>
    </row>
    <row r="101" spans="1:2" x14ac:dyDescent="0.2">
      <c r="A101" s="4" t="s">
        <v>171</v>
      </c>
      <c r="B101" s="2">
        <v>0.39234999999999998</v>
      </c>
    </row>
    <row r="102" spans="1:2" x14ac:dyDescent="0.2">
      <c r="A102" s="4" t="s">
        <v>182</v>
      </c>
      <c r="B102" s="2">
        <v>0.38879999999999998</v>
      </c>
    </row>
    <row r="103" spans="1:2" x14ac:dyDescent="0.2">
      <c r="A103" s="4" t="s">
        <v>156</v>
      </c>
      <c r="B103" s="2">
        <v>0.38590000000000002</v>
      </c>
    </row>
    <row r="104" spans="1:2" x14ac:dyDescent="0.2">
      <c r="A104" s="4" t="s">
        <v>183</v>
      </c>
      <c r="B104" s="2">
        <v>0.38569999999999999</v>
      </c>
    </row>
    <row r="105" spans="1:2" x14ac:dyDescent="0.2">
      <c r="A105" s="4" t="s">
        <v>184</v>
      </c>
      <c r="B105" s="2">
        <v>0.38450000000000001</v>
      </c>
    </row>
    <row r="106" spans="1:2" x14ac:dyDescent="0.2">
      <c r="A106" s="4" t="s">
        <v>187</v>
      </c>
      <c r="B106" s="2">
        <v>0.38229999999999997</v>
      </c>
    </row>
    <row r="107" spans="1:2" x14ac:dyDescent="0.2">
      <c r="A107" s="4" t="s">
        <v>159</v>
      </c>
      <c r="B107" s="2">
        <v>0.373025</v>
      </c>
    </row>
    <row r="108" spans="1:2" x14ac:dyDescent="0.2">
      <c r="A108" s="4" t="s">
        <v>178</v>
      </c>
      <c r="B108" s="2">
        <v>0.37186666666666662</v>
      </c>
    </row>
    <row r="109" spans="1:2" x14ac:dyDescent="0.2">
      <c r="A109" s="4" t="s">
        <v>173</v>
      </c>
      <c r="B109" s="2">
        <v>0.37086666666666668</v>
      </c>
    </row>
    <row r="110" spans="1:2" x14ac:dyDescent="0.2">
      <c r="A110" s="4" t="s">
        <v>176</v>
      </c>
      <c r="B110" s="2">
        <v>0.36940000000000001</v>
      </c>
    </row>
    <row r="111" spans="1:2" x14ac:dyDescent="0.2">
      <c r="A111" s="4" t="s">
        <v>191</v>
      </c>
      <c r="B111" s="2">
        <v>0.36370000000000002</v>
      </c>
    </row>
    <row r="112" spans="1:2" x14ac:dyDescent="0.2">
      <c r="A112" s="4" t="s">
        <v>190</v>
      </c>
      <c r="B112" s="2">
        <v>0.36350000000000005</v>
      </c>
    </row>
    <row r="113" spans="1:2" x14ac:dyDescent="0.2">
      <c r="A113" s="4" t="s">
        <v>177</v>
      </c>
      <c r="B113" s="2">
        <v>0.36150000000000004</v>
      </c>
    </row>
    <row r="114" spans="1:2" x14ac:dyDescent="0.2">
      <c r="A114" s="4" t="s">
        <v>193</v>
      </c>
      <c r="B114" s="2">
        <v>0.3614</v>
      </c>
    </row>
    <row r="115" spans="1:2" x14ac:dyDescent="0.2">
      <c r="A115" s="4" t="s">
        <v>192</v>
      </c>
      <c r="B115" s="2">
        <v>0.35614999999999997</v>
      </c>
    </row>
    <row r="116" spans="1:2" x14ac:dyDescent="0.2">
      <c r="A116" s="4" t="s">
        <v>188</v>
      </c>
      <c r="B116" s="2">
        <v>0.35514999999999997</v>
      </c>
    </row>
    <row r="117" spans="1:2" x14ac:dyDescent="0.2">
      <c r="A117" s="4" t="s">
        <v>197</v>
      </c>
      <c r="B117" s="2">
        <v>0.3518</v>
      </c>
    </row>
    <row r="118" spans="1:2" x14ac:dyDescent="0.2">
      <c r="A118" s="4" t="s">
        <v>198</v>
      </c>
      <c r="B118" s="2">
        <v>0.34770000000000001</v>
      </c>
    </row>
    <row r="119" spans="1:2" x14ac:dyDescent="0.2">
      <c r="A119" s="4" t="s">
        <v>199</v>
      </c>
      <c r="B119" s="2">
        <v>0.3453</v>
      </c>
    </row>
    <row r="120" spans="1:2" x14ac:dyDescent="0.2">
      <c r="A120" s="4" t="s">
        <v>200</v>
      </c>
      <c r="B120" s="2">
        <v>0.34260000000000002</v>
      </c>
    </row>
    <row r="121" spans="1:2" x14ac:dyDescent="0.2">
      <c r="A121" s="4" t="s">
        <v>194</v>
      </c>
      <c r="B121" s="2">
        <v>0.33994999999999997</v>
      </c>
    </row>
    <row r="122" spans="1:2" x14ac:dyDescent="0.2">
      <c r="A122" s="4" t="s">
        <v>181</v>
      </c>
      <c r="B122" s="2">
        <v>0.33850000000000002</v>
      </c>
    </row>
    <row r="123" spans="1:2" x14ac:dyDescent="0.2">
      <c r="A123" s="4" t="s">
        <v>196</v>
      </c>
      <c r="B123" s="2">
        <v>0.33510000000000001</v>
      </c>
    </row>
    <row r="124" spans="1:2" x14ac:dyDescent="0.2">
      <c r="A124" s="4" t="s">
        <v>202</v>
      </c>
      <c r="B124" s="2">
        <v>0.32790000000000002</v>
      </c>
    </row>
    <row r="125" spans="1:2" x14ac:dyDescent="0.2">
      <c r="A125" s="4" t="s">
        <v>203</v>
      </c>
      <c r="B125" s="2">
        <v>0.32729999999999998</v>
      </c>
    </row>
    <row r="126" spans="1:2" x14ac:dyDescent="0.2">
      <c r="A126" s="4" t="s">
        <v>204</v>
      </c>
      <c r="B126" s="2">
        <v>0.32569999999999999</v>
      </c>
    </row>
    <row r="127" spans="1:2" x14ac:dyDescent="0.2">
      <c r="A127" s="4" t="s">
        <v>167</v>
      </c>
      <c r="B127" s="2">
        <v>0.32277272727272727</v>
      </c>
    </row>
    <row r="128" spans="1:2" x14ac:dyDescent="0.2">
      <c r="A128" s="4" t="s">
        <v>205</v>
      </c>
      <c r="B128" s="2">
        <v>0.32069999999999999</v>
      </c>
    </row>
    <row r="129" spans="1:2" x14ac:dyDescent="0.2">
      <c r="A129" s="4" t="s">
        <v>175</v>
      </c>
      <c r="B129" s="2">
        <v>0.3165</v>
      </c>
    </row>
    <row r="130" spans="1:2" x14ac:dyDescent="0.2">
      <c r="A130" s="4" t="s">
        <v>207</v>
      </c>
      <c r="B130" s="2">
        <v>0.31030000000000002</v>
      </c>
    </row>
    <row r="131" spans="1:2" x14ac:dyDescent="0.2">
      <c r="A131" s="4" t="s">
        <v>201</v>
      </c>
      <c r="B131" s="2">
        <v>0.309</v>
      </c>
    </row>
    <row r="132" spans="1:2" x14ac:dyDescent="0.2">
      <c r="A132" s="4" t="s">
        <v>70</v>
      </c>
      <c r="B132" s="2">
        <v>0.30602812499999987</v>
      </c>
    </row>
    <row r="133" spans="1:2" x14ac:dyDescent="0.2">
      <c r="A133" s="4" t="s">
        <v>185</v>
      </c>
      <c r="B133" s="2">
        <v>0.29572857142857145</v>
      </c>
    </row>
    <row r="134" spans="1:2" x14ac:dyDescent="0.2">
      <c r="A134" s="4" t="s">
        <v>206</v>
      </c>
      <c r="B134" s="2">
        <v>0.29465000000000002</v>
      </c>
    </row>
    <row r="135" spans="1:2" x14ac:dyDescent="0.2">
      <c r="A135" s="4" t="s">
        <v>209</v>
      </c>
      <c r="B135" s="2">
        <v>0.29420000000000002</v>
      </c>
    </row>
    <row r="136" spans="1:2" x14ac:dyDescent="0.2">
      <c r="A136" s="4" t="s">
        <v>121</v>
      </c>
      <c r="B136" s="2">
        <v>0.29142941176470583</v>
      </c>
    </row>
    <row r="137" spans="1:2" x14ac:dyDescent="0.2">
      <c r="A137" s="4" t="s">
        <v>166</v>
      </c>
      <c r="B137" s="2">
        <v>0.29007142857142859</v>
      </c>
    </row>
    <row r="138" spans="1:2" x14ac:dyDescent="0.2">
      <c r="A138" s="4" t="s">
        <v>210</v>
      </c>
      <c r="B138" s="2">
        <v>0.2893</v>
      </c>
    </row>
    <row r="139" spans="1:2" x14ac:dyDescent="0.2">
      <c r="A139" s="4" t="s">
        <v>211</v>
      </c>
      <c r="B139" s="2">
        <v>0.28270000000000001</v>
      </c>
    </row>
    <row r="140" spans="1:2" x14ac:dyDescent="0.2">
      <c r="A140" s="4" t="s">
        <v>186</v>
      </c>
      <c r="B140" s="2">
        <v>0.27611250000000004</v>
      </c>
    </row>
    <row r="141" spans="1:2" x14ac:dyDescent="0.2">
      <c r="A141" s="4" t="s">
        <v>213</v>
      </c>
      <c r="B141" s="2">
        <v>0.27489999999999998</v>
      </c>
    </row>
    <row r="142" spans="1:2" x14ac:dyDescent="0.2">
      <c r="A142" s="4" t="s">
        <v>215</v>
      </c>
      <c r="B142" s="2">
        <v>0.2737</v>
      </c>
    </row>
    <row r="143" spans="1:2" x14ac:dyDescent="0.2">
      <c r="A143" s="4" t="s">
        <v>212</v>
      </c>
      <c r="B143" s="2">
        <v>0.26669999999999999</v>
      </c>
    </row>
    <row r="144" spans="1:2" x14ac:dyDescent="0.2">
      <c r="A144" s="4" t="s">
        <v>195</v>
      </c>
      <c r="B144" s="2">
        <v>0.26340000000000002</v>
      </c>
    </row>
    <row r="145" spans="1:2" x14ac:dyDescent="0.2">
      <c r="A145" s="4" t="s">
        <v>189</v>
      </c>
      <c r="B145" s="2">
        <v>0.26026666666666665</v>
      </c>
    </row>
    <row r="146" spans="1:2" x14ac:dyDescent="0.2">
      <c r="A146" s="4" t="s">
        <v>216</v>
      </c>
      <c r="B146" s="2">
        <v>0.25590000000000002</v>
      </c>
    </row>
    <row r="147" spans="1:2" x14ac:dyDescent="0.2">
      <c r="A147" s="4" t="s">
        <v>217</v>
      </c>
      <c r="B147" s="2">
        <v>0.2288</v>
      </c>
    </row>
    <row r="148" spans="1:2" x14ac:dyDescent="0.2">
      <c r="A148" s="4" t="s">
        <v>165</v>
      </c>
      <c r="B148" s="2">
        <v>0.22426153846153846</v>
      </c>
    </row>
    <row r="149" spans="1:2" x14ac:dyDescent="0.2">
      <c r="A149" s="4" t="s">
        <v>158</v>
      </c>
      <c r="B149" s="2">
        <v>0.22298000000000004</v>
      </c>
    </row>
    <row r="150" spans="1:2" x14ac:dyDescent="0.2">
      <c r="A150" s="4" t="s">
        <v>218</v>
      </c>
      <c r="B150" s="2">
        <v>0.21554999999999999</v>
      </c>
    </row>
    <row r="151" spans="1:2" x14ac:dyDescent="0.2">
      <c r="A151" s="4" t="s">
        <v>219</v>
      </c>
      <c r="B151" s="2">
        <v>0.2036</v>
      </c>
    </row>
    <row r="152" spans="1:2" x14ac:dyDescent="0.2">
      <c r="A152" s="4" t="s">
        <v>208</v>
      </c>
      <c r="B152" s="2">
        <v>0.20306666666666665</v>
      </c>
    </row>
    <row r="153" spans="1:2" x14ac:dyDescent="0.2">
      <c r="A153" s="4" t="s">
        <v>220</v>
      </c>
      <c r="B153" s="2">
        <v>0.20080000000000001</v>
      </c>
    </row>
    <row r="154" spans="1:2" x14ac:dyDescent="0.2">
      <c r="A154" s="4" t="s">
        <v>161</v>
      </c>
      <c r="B154" s="2">
        <v>0.19071666666666665</v>
      </c>
    </row>
    <row r="155" spans="1:2" x14ac:dyDescent="0.2">
      <c r="A155" s="4" t="s">
        <v>123</v>
      </c>
      <c r="B155" s="2">
        <v>0.18260000000000001</v>
      </c>
    </row>
    <row r="156" spans="1:2" x14ac:dyDescent="0.2">
      <c r="A156" s="4" t="s">
        <v>221</v>
      </c>
      <c r="B156" s="2">
        <v>0.17560000000000001</v>
      </c>
    </row>
    <row r="157" spans="1:2" x14ac:dyDescent="0.2">
      <c r="A157" s="4" t="s">
        <v>214</v>
      </c>
      <c r="B157" s="2">
        <v>0.17402499999999999</v>
      </c>
    </row>
    <row r="158" spans="1:2" x14ac:dyDescent="0.2">
      <c r="A158" s="4" t="s">
        <v>222</v>
      </c>
      <c r="B158" s="2">
        <v>0.158</v>
      </c>
    </row>
    <row r="159" spans="1:2" x14ac:dyDescent="0.2">
      <c r="A159" s="4" t="s">
        <v>223</v>
      </c>
      <c r="B159" s="2">
        <v>0.15740000000000001</v>
      </c>
    </row>
    <row r="160" spans="1:2" x14ac:dyDescent="0.2">
      <c r="A160" s="4" t="s">
        <v>224</v>
      </c>
      <c r="B160" s="2">
        <v>0.14979999999999999</v>
      </c>
    </row>
    <row r="161" spans="1:2" x14ac:dyDescent="0.2">
      <c r="A161" s="4" t="s">
        <v>225</v>
      </c>
      <c r="B161" s="2">
        <v>0.1474</v>
      </c>
    </row>
    <row r="162" spans="1:2" x14ac:dyDescent="0.2">
      <c r="A162" s="4" t="s">
        <v>226</v>
      </c>
      <c r="B162" s="2">
        <v>0.1454</v>
      </c>
    </row>
    <row r="163" spans="1:2" x14ac:dyDescent="0.2">
      <c r="A163" s="4" t="s">
        <v>227</v>
      </c>
      <c r="B163" s="2">
        <v>0.108</v>
      </c>
    </row>
    <row r="164" spans="1:2" x14ac:dyDescent="0.2">
      <c r="A164" s="4" t="s">
        <v>228</v>
      </c>
      <c r="B164" s="2">
        <v>8.4699999999999998E-2</v>
      </c>
    </row>
    <row r="165" spans="1:2" x14ac:dyDescent="0.2">
      <c r="A165" s="4" t="s">
        <v>229</v>
      </c>
      <c r="B165" s="2">
        <v>8.2799999999999999E-2</v>
      </c>
    </row>
    <row r="166" spans="1:2" x14ac:dyDescent="0.2">
      <c r="A166" s="4" t="s">
        <v>230</v>
      </c>
      <c r="B166" s="2">
        <v>7.1800000000000003E-2</v>
      </c>
    </row>
    <row r="167" spans="1:2" x14ac:dyDescent="0.2">
      <c r="A167" s="4" t="s">
        <v>231</v>
      </c>
      <c r="B167" s="2">
        <v>6.9900000000000004E-2</v>
      </c>
    </row>
    <row r="168" spans="1:2" x14ac:dyDescent="0.2">
      <c r="A168" s="4" t="s">
        <v>232</v>
      </c>
      <c r="B168" s="2">
        <v>6.9099999999999995E-2</v>
      </c>
    </row>
    <row r="169" spans="1:2" x14ac:dyDescent="0.2">
      <c r="A169" s="4" t="s">
        <v>233</v>
      </c>
      <c r="B169" s="5"/>
    </row>
    <row r="170" spans="1:2" x14ac:dyDescent="0.2">
      <c r="A170" s="4" t="s">
        <v>234</v>
      </c>
      <c r="B170" s="5"/>
    </row>
    <row r="171" spans="1:2" x14ac:dyDescent="0.2">
      <c r="A171" s="4" t="s">
        <v>244</v>
      </c>
      <c r="B171" s="5">
        <v>0.36952423398328688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E065-BD48-6E43-8BEF-07AC01E5CC4A}">
  <dimension ref="A2:G29"/>
  <sheetViews>
    <sheetView zoomScale="91" zoomScaleNormal="91" workbookViewId="0">
      <selection activeCell="E20" sqref="E20"/>
    </sheetView>
  </sheetViews>
  <sheetFormatPr baseColWidth="10" defaultRowHeight="16" x14ac:dyDescent="0.2"/>
  <cols>
    <col min="1" max="1" width="9.6640625" customWidth="1"/>
    <col min="2" max="2" width="25" customWidth="1"/>
    <col min="3" max="3" width="18.6640625" customWidth="1"/>
    <col min="4" max="4" width="15.33203125" customWidth="1"/>
    <col min="5" max="5" width="33.6640625" customWidth="1"/>
    <col min="6" max="6" width="18.6640625" customWidth="1"/>
    <col min="7" max="7" width="23.6640625" customWidth="1"/>
  </cols>
  <sheetData>
    <row r="2" spans="1:7" ht="17" thickBot="1" x14ac:dyDescent="0.25"/>
    <row r="3" spans="1:7" x14ac:dyDescent="0.2">
      <c r="B3" s="21" t="s">
        <v>269</v>
      </c>
      <c r="C3" s="22"/>
      <c r="D3" s="23"/>
      <c r="E3" s="13" t="s">
        <v>266</v>
      </c>
      <c r="F3" s="14"/>
      <c r="G3" s="15"/>
    </row>
    <row r="4" spans="1:7" x14ac:dyDescent="0.2">
      <c r="A4" s="9" t="s">
        <v>270</v>
      </c>
      <c r="B4" s="24" t="s">
        <v>249</v>
      </c>
      <c r="C4" s="25" t="s">
        <v>267</v>
      </c>
      <c r="D4" s="26" t="s">
        <v>268</v>
      </c>
      <c r="E4" s="24" t="s">
        <v>249</v>
      </c>
      <c r="F4" s="25" t="s">
        <v>267</v>
      </c>
      <c r="G4" s="26" t="s">
        <v>268</v>
      </c>
    </row>
    <row r="5" spans="1:7" x14ac:dyDescent="0.2">
      <c r="A5">
        <v>1</v>
      </c>
      <c r="B5" s="17" t="str">
        <f>VLOOKUP('Pivot Table Miami'!$A4, 'Pivot Table Miami'!$A$4:$B$71, 1, FALSE)</f>
        <v>Model City, Miami, FL</v>
      </c>
      <c r="C5" s="27">
        <f>VLOOKUP('Pivot Table Miami'!$A4, 'Pivot Table Miami'!$A$4:$B$71, 2, FALSE)</f>
        <v>0.50997999999999999</v>
      </c>
      <c r="D5" s="18" t="str">
        <f>VLOOKUP('Pivot Table Miami'!$E4, 'Pivot Table Miami'!$E$4:$F$8, 2, FALSE)</f>
        <v>33125, 33127, 33142, 33147, 33150</v>
      </c>
      <c r="E5" s="17" t="str">
        <f>VLOOKUP('Pivot Table Baltimore'!$A4, 'Pivot Table Baltimore'!$A$4:$C$171,1, FALSE)</f>
        <v>Pleasant View Gardens, Baltimore, MD</v>
      </c>
      <c r="F5" s="12">
        <f>VLOOKUP('Pivot Table Baltimore'!$A4, 'Pivot Table Baltimore'!$A$4:$C$171, 2, FALSE)</f>
        <v>0.63800000000000001</v>
      </c>
      <c r="G5" s="18" t="str">
        <f>VLOOKUP('Pivot Table Baltimore'!$E4, 'Pivot Table Baltimore'!$E$4:$F$8, 2, FALSE)</f>
        <v>21202, 21231</v>
      </c>
    </row>
    <row r="6" spans="1:7" x14ac:dyDescent="0.2">
      <c r="A6">
        <v>2</v>
      </c>
      <c r="B6" s="17" t="str">
        <f>VLOOKUP('Pivot Table Miami'!$A5, 'Pivot Table Miami'!$A$4:$B$71, 1, FALSE)</f>
        <v>Brownsville, Miami, FL</v>
      </c>
      <c r="C6" s="27">
        <f>VLOOKUP('Pivot Table Miami'!$A5, 'Pivot Table Miami'!$A$4:$B$71, 2, FALSE)</f>
        <v>0.47277500000000006</v>
      </c>
      <c r="D6" s="18">
        <f>VLOOKUP('Pivot Table Miami'!$E5, 'Pivot Table Miami'!$E$4:$F$8, 2, FALSE)</f>
        <v>33142</v>
      </c>
      <c r="E6" s="17" t="str">
        <f>VLOOKUP('Pivot Table Baltimore'!$A5, 'Pivot Table Baltimore'!$A$4:$C$171,1, FALSE)</f>
        <v>Mid-Charles, Baltimore, MD</v>
      </c>
      <c r="F6" s="27">
        <f>VLOOKUP('Pivot Table Baltimore'!$A5, 'Pivot Table Baltimore'!$A$4:$C$171, 2, FALSE)</f>
        <v>0.62470000000000003</v>
      </c>
      <c r="G6" s="18" t="str">
        <f>VLOOKUP('Pivot Table Baltimore'!$E5, 'Pivot Table Baltimore'!$E$4:$F$8, 2, FALSE)</f>
        <v>21210, 21212</v>
      </c>
    </row>
    <row r="7" spans="1:7" x14ac:dyDescent="0.2">
      <c r="A7">
        <v>3</v>
      </c>
      <c r="B7" s="17" t="str">
        <f>VLOOKUP('Pivot Table Miami'!$A6, 'Pivot Table Miami'!$A$4:$B$71, 1, FALSE)</f>
        <v>Overtown, Miami, FL</v>
      </c>
      <c r="C7" s="27">
        <f>VLOOKUP('Pivot Table Miami'!$A6, 'Pivot Table Miami'!$A$4:$B$71, 2, FALSE)</f>
        <v>0.45910000000000001</v>
      </c>
      <c r="D7" s="18" t="str">
        <f>VLOOKUP('Pivot Table Miami'!$E6, 'Pivot Table Miami'!$E$4:$F$8, 2, FALSE)</f>
        <v>33136, 33127, 33128, 33101</v>
      </c>
      <c r="E7" s="17" t="str">
        <f>VLOOKUP('Pivot Table Baltimore'!$A6, 'Pivot Table Baltimore'!$A$4:$C$171,1, FALSE)</f>
        <v>Barclay, Baltimore, MD</v>
      </c>
      <c r="F7" s="27">
        <f>VLOOKUP('Pivot Table Baltimore'!$A6, 'Pivot Table Baltimore'!$A$4:$C$171, 2, FALSE)</f>
        <v>0.61670000000000003</v>
      </c>
      <c r="G7" s="18">
        <f>VLOOKUP('Pivot Table Baltimore'!$E6, 'Pivot Table Baltimore'!$E$4:$F$8, 2, FALSE)</f>
        <v>21218</v>
      </c>
    </row>
    <row r="8" spans="1:7" x14ac:dyDescent="0.2">
      <c r="A8">
        <v>4</v>
      </c>
      <c r="B8" s="17" t="str">
        <f>VLOOKUP('Pivot Table Miami'!$A7, 'Pivot Table Miami'!$A$4:$B$71, 1, FALSE)</f>
        <v>Opa-locka, FL</v>
      </c>
      <c r="C8" s="27">
        <f>VLOOKUP('Pivot Table Miami'!$A7, 'Pivot Table Miami'!$A$4:$B$71, 2, FALSE)</f>
        <v>0.41653333333333337</v>
      </c>
      <c r="D8" s="18" t="str">
        <f>VLOOKUP('Pivot Table Miami'!$E7, 'Pivot Table Miami'!$E$4:$F$8, 2, FALSE)</f>
        <v>33013, 33054</v>
      </c>
      <c r="E8" s="17" t="str">
        <f>VLOOKUP('Pivot Table Baltimore'!$A7, 'Pivot Table Baltimore'!$A$4:$C$171,1, FALSE)</f>
        <v>Langston Hughes, Baltimore, MD</v>
      </c>
      <c r="F8" s="27">
        <f>VLOOKUP('Pivot Table Baltimore'!$A7, 'Pivot Table Baltimore'!$A$4:$C$171, 2, FALSE)</f>
        <v>0.6038</v>
      </c>
      <c r="G8" s="18">
        <f>VLOOKUP('Pivot Table Baltimore'!$E7, 'Pivot Table Baltimore'!$E$4:$F$8, 2, FALSE)</f>
        <v>21215</v>
      </c>
    </row>
    <row r="9" spans="1:7" ht="17" thickBot="1" x14ac:dyDescent="0.25">
      <c r="A9">
        <v>5</v>
      </c>
      <c r="B9" s="19" t="str">
        <f>VLOOKUP('Pivot Table Miami'!$A8, 'Pivot Table Miami'!$A$4:$B$71, 1, FALSE)</f>
        <v>Wynwood, Miami, FL</v>
      </c>
      <c r="C9" s="28">
        <f>VLOOKUP('Pivot Table Miami'!$A8, 'Pivot Table Miami'!$A$4:$B$71, 2, FALSE)</f>
        <v>0.39910000000000001</v>
      </c>
      <c r="D9" s="20">
        <f>VLOOKUP('Pivot Table Miami'!$E8, 'Pivot Table Miami'!$E$4:$F$8, 2, FALSE)</f>
        <v>33127</v>
      </c>
      <c r="E9" s="19" t="str">
        <f>VLOOKUP('Pivot Table Baltimore'!$A8, 'Pivot Table Baltimore'!$A$4:$C$171,1, FALSE)</f>
        <v>Oliver, Baltimore, MD</v>
      </c>
      <c r="F9" s="28">
        <f>VLOOKUP('Pivot Table Baltimore'!$A8, 'Pivot Table Baltimore'!$A$4:$C$171, 2, FALSE)</f>
        <v>0.59950000000000003</v>
      </c>
      <c r="G9" s="20">
        <f>VLOOKUP('Pivot Table Baltimore'!$E8, 'Pivot Table Baltimore'!$E$4:$F$8, 2, FALSE)</f>
        <v>21213</v>
      </c>
    </row>
    <row r="11" spans="1:7" ht="17" thickBot="1" x14ac:dyDescent="0.25"/>
    <row r="12" spans="1:7" x14ac:dyDescent="0.2">
      <c r="B12" s="21" t="s">
        <v>271</v>
      </c>
      <c r="C12" s="22"/>
      <c r="D12" s="22"/>
      <c r="E12" s="23"/>
    </row>
    <row r="13" spans="1:7" x14ac:dyDescent="0.2">
      <c r="B13" s="17"/>
      <c r="C13" s="11" t="s">
        <v>237</v>
      </c>
      <c r="D13" s="11" t="s">
        <v>246</v>
      </c>
      <c r="E13" s="16" t="s">
        <v>238</v>
      </c>
    </row>
    <row r="14" spans="1:7" x14ac:dyDescent="0.2">
      <c r="B14" s="31" t="s">
        <v>6</v>
      </c>
      <c r="C14" s="34">
        <f>VLOOKUP('Miami Data'!$E$2, 'Miami Data'!$E$2:$F$12, 2, FALSE)</f>
        <v>0</v>
      </c>
      <c r="D14" s="34">
        <f>VLOOKUP('Miami Data'!$E$11, 'Miami Data'!$E$2:$F$12, 2, FALSE)</f>
        <v>0.21061655844155849</v>
      </c>
      <c r="E14" s="35">
        <f>VLOOKUP('Miami Data'!$E3, 'Miami Data'!$E$2:$F$12, 2, FALSE)</f>
        <v>0.55000000000000004</v>
      </c>
    </row>
    <row r="15" spans="1:7" ht="17" thickBot="1" x14ac:dyDescent="0.25">
      <c r="B15" s="32" t="s">
        <v>70</v>
      </c>
      <c r="C15" s="36">
        <f>VLOOKUP('Baltimore Data'!$E$2, 'Baltimore Data'!$E$2:$F$11, 2, FALSE)</f>
        <v>0</v>
      </c>
      <c r="D15" s="36">
        <f>VLOOKUP('Baltimore Data'!$E$10, 'Baltimore Data'!$E$2:$F$11, 2, FALSE)</f>
        <v>0.36952423398328649</v>
      </c>
      <c r="E15" s="37">
        <f>VLOOKUP('Baltimore Data'!$E3, 'Baltimore Data'!$E$2:$F$11, 2, FALSE)</f>
        <v>0.64139999999999997</v>
      </c>
    </row>
    <row r="17" spans="2:7" x14ac:dyDescent="0.2">
      <c r="D17" s="10"/>
      <c r="E17" s="10"/>
      <c r="F17" s="10"/>
      <c r="G17" s="10"/>
    </row>
    <row r="18" spans="2:7" x14ac:dyDescent="0.2">
      <c r="D18" s="33"/>
      <c r="E18" s="10"/>
      <c r="F18" s="10"/>
      <c r="G18" s="10"/>
    </row>
    <row r="19" spans="2:7" x14ac:dyDescent="0.2">
      <c r="B19" s="11" t="s">
        <v>249</v>
      </c>
      <c r="C19" s="11" t="s">
        <v>267</v>
      </c>
      <c r="D19" s="33"/>
      <c r="E19" s="10"/>
      <c r="F19" s="33"/>
      <c r="G19" s="10"/>
    </row>
    <row r="20" spans="2:7" x14ac:dyDescent="0.2">
      <c r="B20" s="12" t="s">
        <v>69</v>
      </c>
      <c r="C20" s="29">
        <v>0.63800000000000001</v>
      </c>
      <c r="D20" s="10"/>
      <c r="E20" s="10"/>
      <c r="F20" s="33"/>
      <c r="G20" s="10"/>
    </row>
    <row r="21" spans="2:7" x14ac:dyDescent="0.2">
      <c r="B21" s="12" t="s">
        <v>71</v>
      </c>
      <c r="C21" s="29">
        <v>0.62470000000000003</v>
      </c>
    </row>
    <row r="22" spans="2:7" x14ac:dyDescent="0.2">
      <c r="B22" s="12" t="s">
        <v>73</v>
      </c>
      <c r="C22" s="29">
        <v>0.61670000000000003</v>
      </c>
    </row>
    <row r="23" spans="2:7" x14ac:dyDescent="0.2">
      <c r="B23" s="12" t="s">
        <v>75</v>
      </c>
      <c r="C23" s="29">
        <v>0.6038</v>
      </c>
    </row>
    <row r="24" spans="2:7" x14ac:dyDescent="0.2">
      <c r="B24" s="12" t="s">
        <v>76</v>
      </c>
      <c r="C24" s="29">
        <v>0.59950000000000003</v>
      </c>
    </row>
    <row r="25" spans="2:7" x14ac:dyDescent="0.2">
      <c r="B25" s="12" t="s">
        <v>3</v>
      </c>
      <c r="C25" s="29">
        <v>0.50997999999999999</v>
      </c>
    </row>
    <row r="26" spans="2:7" x14ac:dyDescent="0.2">
      <c r="B26" s="12" t="s">
        <v>7</v>
      </c>
      <c r="C26" s="29">
        <v>0.47277500000000006</v>
      </c>
    </row>
    <row r="27" spans="2:7" x14ac:dyDescent="0.2">
      <c r="B27" s="12" t="s">
        <v>5</v>
      </c>
      <c r="C27" s="29">
        <v>0.45910000000000001</v>
      </c>
    </row>
    <row r="28" spans="2:7" x14ac:dyDescent="0.2">
      <c r="B28" s="12" t="s">
        <v>10</v>
      </c>
      <c r="C28" s="29">
        <v>0.41653333333333337</v>
      </c>
    </row>
    <row r="29" spans="2:7" x14ac:dyDescent="0.2">
      <c r="B29" s="12" t="s">
        <v>12</v>
      </c>
      <c r="C29" s="29">
        <v>0.39910000000000001</v>
      </c>
    </row>
  </sheetData>
  <mergeCells count="3">
    <mergeCell ref="B3:D3"/>
    <mergeCell ref="E3:G3"/>
    <mergeCell ref="B12:E1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Miami Data</vt:lpstr>
      <vt:lpstr>Pivot Table Miami</vt:lpstr>
      <vt:lpstr>Baltimore Data</vt:lpstr>
      <vt:lpstr>Pivot Table Baltimore</vt:lpstr>
      <vt:lpstr>Miami-Baltimore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De Castro</dc:creator>
  <cp:lastModifiedBy>Victoria De Castro</cp:lastModifiedBy>
  <dcterms:created xsi:type="dcterms:W3CDTF">2020-09-15T22:54:36Z</dcterms:created>
  <dcterms:modified xsi:type="dcterms:W3CDTF">2020-09-17T02:17:56Z</dcterms:modified>
</cp:coreProperties>
</file>