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EP\"/>
    </mc:Choice>
  </mc:AlternateContent>
  <bookViews>
    <workbookView xWindow="0" yWindow="0" windowWidth="11640" windowHeight="10668" tabRatio="500"/>
  </bookViews>
  <sheets>
    <sheet name="Sheet1" sheetId="1" r:id="rId1"/>
  </sheets>
  <definedNames>
    <definedName name="k">Sheet1!$B$2</definedName>
    <definedName name="nll">Sheet1!$B$5</definedName>
    <definedName name="q">Sheet1!$B$3</definedName>
    <definedName name="rr">Sheet1!$B$1</definedName>
    <definedName name="sd">Sheet1!$B$4</definedName>
    <definedName name="solver_adj" localSheetId="0" hidden="1">Sheet1!$B$1:$B$4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Sheet1!$B$6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1" l="1"/>
  <c r="I2" i="1"/>
  <c r="J2" i="1"/>
  <c r="L2" i="1"/>
  <c r="F2" i="1"/>
  <c r="E3" i="1"/>
  <c r="I3" i="1"/>
  <c r="J3" i="1"/>
  <c r="L3" i="1"/>
  <c r="F3" i="1"/>
  <c r="E4" i="1"/>
  <c r="I4" i="1"/>
  <c r="J4" i="1"/>
  <c r="L4" i="1"/>
  <c r="F4" i="1"/>
  <c r="E5" i="1"/>
  <c r="I5" i="1"/>
  <c r="J5" i="1"/>
  <c r="L5" i="1"/>
  <c r="F5" i="1"/>
  <c r="E6" i="1"/>
  <c r="I6" i="1"/>
  <c r="J6" i="1"/>
  <c r="L6" i="1"/>
  <c r="F6" i="1"/>
  <c r="E7" i="1"/>
  <c r="I7" i="1"/>
  <c r="J7" i="1"/>
  <c r="L7" i="1"/>
  <c r="F7" i="1"/>
  <c r="E8" i="1"/>
  <c r="I8" i="1"/>
  <c r="J8" i="1"/>
  <c r="L8" i="1"/>
  <c r="F8" i="1"/>
  <c r="E9" i="1"/>
  <c r="I9" i="1"/>
  <c r="J9" i="1"/>
  <c r="L9" i="1"/>
  <c r="F9" i="1"/>
  <c r="E10" i="1"/>
  <c r="I10" i="1"/>
  <c r="J10" i="1"/>
  <c r="L10" i="1"/>
  <c r="F10" i="1"/>
  <c r="E11" i="1"/>
  <c r="I11" i="1"/>
  <c r="J11" i="1"/>
  <c r="L11" i="1"/>
  <c r="F11" i="1"/>
  <c r="E12" i="1"/>
  <c r="I12" i="1"/>
  <c r="J12" i="1"/>
  <c r="L12" i="1"/>
  <c r="F12" i="1"/>
  <c r="E13" i="1"/>
  <c r="I13" i="1"/>
  <c r="J13" i="1"/>
  <c r="L13" i="1"/>
  <c r="F13" i="1"/>
  <c r="E14" i="1"/>
  <c r="I14" i="1"/>
  <c r="J14" i="1"/>
  <c r="L14" i="1"/>
  <c r="F14" i="1"/>
  <c r="E15" i="1"/>
  <c r="I15" i="1"/>
  <c r="J15" i="1"/>
  <c r="L15" i="1"/>
  <c r="F15" i="1"/>
  <c r="E16" i="1"/>
  <c r="I16" i="1"/>
  <c r="J16" i="1"/>
  <c r="L16" i="1"/>
  <c r="F16" i="1"/>
  <c r="E17" i="1"/>
  <c r="I17" i="1"/>
  <c r="J17" i="1"/>
  <c r="L17" i="1"/>
  <c r="F17" i="1"/>
  <c r="E18" i="1"/>
  <c r="I18" i="1"/>
  <c r="J18" i="1"/>
  <c r="L18" i="1"/>
  <c r="F18" i="1"/>
  <c r="E19" i="1"/>
  <c r="I19" i="1"/>
  <c r="J19" i="1"/>
  <c r="L19" i="1"/>
  <c r="F19" i="1"/>
  <c r="E20" i="1"/>
  <c r="I20" i="1"/>
  <c r="J20" i="1"/>
  <c r="L20" i="1"/>
  <c r="F20" i="1"/>
  <c r="E21" i="1"/>
  <c r="I21" i="1"/>
  <c r="J21" i="1"/>
  <c r="L21" i="1"/>
  <c r="F21" i="1"/>
  <c r="E22" i="1"/>
  <c r="I22" i="1"/>
  <c r="J22" i="1"/>
  <c r="L22" i="1"/>
  <c r="F22" i="1"/>
  <c r="E23" i="1"/>
  <c r="I23" i="1"/>
  <c r="J23" i="1"/>
  <c r="L23" i="1"/>
  <c r="F23" i="1"/>
  <c r="E24" i="1"/>
  <c r="I24" i="1"/>
  <c r="J24" i="1"/>
  <c r="L24" i="1"/>
  <c r="F24" i="1"/>
  <c r="E25" i="1"/>
  <c r="I25" i="1"/>
  <c r="J25" i="1"/>
  <c r="L25" i="1"/>
  <c r="F25" i="1"/>
  <c r="E26" i="1"/>
  <c r="I26" i="1"/>
  <c r="J26" i="1"/>
  <c r="L26" i="1"/>
  <c r="F26" i="1"/>
  <c r="E27" i="1"/>
  <c r="I27" i="1"/>
  <c r="J27" i="1"/>
  <c r="L27" i="1"/>
  <c r="F27" i="1"/>
  <c r="E28" i="1"/>
  <c r="I28" i="1"/>
  <c r="J28" i="1"/>
  <c r="L28" i="1"/>
  <c r="F28" i="1"/>
  <c r="E29" i="1"/>
  <c r="I29" i="1"/>
  <c r="J29" i="1"/>
  <c r="L29" i="1"/>
  <c r="F29" i="1"/>
  <c r="E30" i="1"/>
  <c r="I30" i="1"/>
  <c r="J30" i="1"/>
  <c r="L30" i="1"/>
  <c r="F30" i="1"/>
  <c r="E31" i="1"/>
  <c r="I31" i="1"/>
  <c r="J31" i="1"/>
  <c r="L31" i="1"/>
  <c r="F31" i="1"/>
  <c r="E32" i="1"/>
  <c r="I32" i="1"/>
  <c r="J32" i="1"/>
  <c r="L32" i="1"/>
  <c r="F32" i="1"/>
  <c r="E33" i="1"/>
  <c r="I33" i="1"/>
  <c r="J33" i="1"/>
  <c r="L33" i="1"/>
  <c r="F33" i="1"/>
  <c r="E34" i="1"/>
  <c r="I34" i="1"/>
  <c r="J34" i="1"/>
  <c r="L34" i="1"/>
  <c r="F34" i="1"/>
  <c r="E35" i="1"/>
  <c r="I35" i="1"/>
  <c r="J35" i="1"/>
  <c r="L35" i="1"/>
  <c r="F35" i="1"/>
  <c r="E36" i="1"/>
  <c r="I36" i="1"/>
  <c r="J36" i="1"/>
  <c r="L36" i="1"/>
  <c r="F36" i="1"/>
  <c r="E37" i="1"/>
  <c r="I37" i="1"/>
  <c r="J37" i="1"/>
  <c r="L37" i="1"/>
  <c r="F37" i="1"/>
  <c r="E38" i="1"/>
  <c r="I38" i="1"/>
  <c r="J38" i="1"/>
  <c r="L38" i="1"/>
  <c r="F38" i="1"/>
  <c r="E39" i="1"/>
  <c r="I39" i="1"/>
  <c r="J39" i="1"/>
  <c r="L39" i="1"/>
  <c r="F39" i="1"/>
  <c r="E40" i="1"/>
  <c r="I40" i="1"/>
  <c r="J40" i="1"/>
  <c r="L40" i="1"/>
  <c r="F40" i="1"/>
  <c r="E41" i="1"/>
  <c r="I41" i="1"/>
  <c r="J41" i="1"/>
  <c r="L41" i="1"/>
  <c r="F41" i="1"/>
  <c r="E42" i="1"/>
  <c r="I42" i="1"/>
  <c r="J42" i="1"/>
  <c r="L42" i="1"/>
  <c r="F42" i="1"/>
  <c r="E43" i="1"/>
  <c r="I43" i="1"/>
  <c r="J43" i="1"/>
  <c r="L43" i="1"/>
  <c r="F43" i="1"/>
  <c r="E44" i="1"/>
  <c r="I44" i="1"/>
  <c r="J44" i="1"/>
  <c r="L44" i="1"/>
  <c r="F44" i="1"/>
  <c r="E45" i="1"/>
  <c r="I45" i="1"/>
  <c r="J45" i="1"/>
  <c r="L45" i="1"/>
  <c r="F45" i="1"/>
  <c r="E46" i="1"/>
  <c r="I46" i="1"/>
  <c r="J46" i="1"/>
  <c r="L46" i="1"/>
  <c r="F46" i="1"/>
  <c r="E47" i="1"/>
  <c r="I47" i="1"/>
  <c r="J47" i="1"/>
  <c r="L47" i="1"/>
  <c r="F47" i="1"/>
  <c r="E48" i="1"/>
  <c r="I48" i="1"/>
  <c r="J48" i="1"/>
  <c r="L48" i="1"/>
  <c r="F48" i="1"/>
  <c r="E49" i="1"/>
  <c r="I49" i="1"/>
  <c r="J49" i="1"/>
  <c r="L49" i="1"/>
  <c r="F49" i="1"/>
  <c r="E50" i="1"/>
  <c r="I50" i="1"/>
  <c r="J50" i="1"/>
  <c r="L50" i="1"/>
  <c r="F50" i="1"/>
  <c r="E51" i="1"/>
  <c r="I51" i="1"/>
  <c r="J51" i="1"/>
  <c r="L51" i="1"/>
  <c r="F51" i="1"/>
  <c r="E52" i="1"/>
  <c r="I52" i="1"/>
  <c r="J52" i="1"/>
  <c r="L52" i="1"/>
  <c r="F52" i="1"/>
  <c r="E53" i="1"/>
  <c r="I53" i="1"/>
  <c r="J53" i="1"/>
  <c r="L53" i="1"/>
  <c r="F53" i="1"/>
  <c r="E54" i="1"/>
  <c r="I54" i="1"/>
  <c r="J54" i="1"/>
  <c r="L54" i="1"/>
  <c r="F54" i="1"/>
  <c r="E55" i="1"/>
  <c r="I55" i="1"/>
  <c r="J55" i="1"/>
  <c r="L55" i="1"/>
  <c r="F55" i="1"/>
  <c r="E56" i="1"/>
  <c r="I56" i="1"/>
  <c r="J56" i="1"/>
  <c r="L56" i="1"/>
  <c r="F56" i="1"/>
  <c r="E57" i="1"/>
  <c r="I57" i="1"/>
  <c r="J57" i="1"/>
  <c r="L57" i="1"/>
  <c r="F57" i="1"/>
  <c r="E58" i="1"/>
  <c r="I58" i="1"/>
  <c r="J58" i="1"/>
  <c r="L58" i="1"/>
  <c r="F58" i="1"/>
  <c r="E59" i="1"/>
  <c r="I59" i="1"/>
  <c r="J59" i="1"/>
  <c r="L59" i="1"/>
  <c r="F59" i="1"/>
  <c r="E60" i="1"/>
  <c r="I60" i="1"/>
  <c r="J60" i="1"/>
  <c r="L60" i="1"/>
  <c r="F60" i="1"/>
  <c r="E61" i="1"/>
  <c r="I61" i="1"/>
  <c r="J61" i="1"/>
  <c r="L61" i="1"/>
  <c r="F61" i="1"/>
  <c r="E62" i="1"/>
  <c r="I62" i="1"/>
  <c r="J62" i="1"/>
  <c r="L62" i="1"/>
  <c r="F62" i="1"/>
  <c r="E63" i="1"/>
  <c r="I63" i="1"/>
  <c r="J63" i="1"/>
  <c r="L63" i="1"/>
  <c r="F63" i="1"/>
  <c r="E64" i="1"/>
  <c r="I64" i="1"/>
  <c r="J64" i="1"/>
  <c r="L64" i="1"/>
  <c r="F64" i="1"/>
  <c r="E65" i="1"/>
  <c r="I65" i="1"/>
  <c r="J65" i="1"/>
  <c r="L65" i="1"/>
  <c r="F65" i="1"/>
  <c r="E66" i="1"/>
  <c r="I66" i="1"/>
  <c r="J66" i="1"/>
  <c r="L66" i="1"/>
  <c r="F66" i="1"/>
  <c r="E67" i="1"/>
  <c r="I67" i="1"/>
  <c r="J67" i="1"/>
  <c r="L67" i="1"/>
  <c r="F67" i="1"/>
  <c r="E68" i="1"/>
  <c r="I68" i="1"/>
  <c r="J68" i="1"/>
  <c r="L68" i="1"/>
  <c r="F68" i="1"/>
  <c r="E69" i="1"/>
  <c r="I69" i="1"/>
  <c r="J69" i="1"/>
  <c r="L69" i="1"/>
  <c r="F69" i="1"/>
  <c r="E70" i="1"/>
  <c r="I70" i="1"/>
  <c r="J70" i="1"/>
  <c r="L70" i="1"/>
  <c r="F70" i="1"/>
  <c r="E71" i="1"/>
  <c r="I71" i="1"/>
  <c r="J71" i="1"/>
  <c r="L71" i="1"/>
  <c r="F71" i="1"/>
  <c r="E72" i="1"/>
  <c r="I72" i="1"/>
  <c r="J72" i="1"/>
  <c r="L72" i="1"/>
  <c r="F72" i="1"/>
  <c r="E73" i="1"/>
  <c r="I73" i="1"/>
  <c r="J73" i="1"/>
  <c r="L73" i="1"/>
  <c r="F73" i="1"/>
  <c r="E74" i="1"/>
  <c r="I74" i="1"/>
  <c r="J74" i="1"/>
  <c r="L74" i="1"/>
  <c r="F74" i="1"/>
  <c r="E75" i="1"/>
  <c r="I75" i="1"/>
  <c r="J75" i="1"/>
  <c r="L75" i="1"/>
  <c r="F75" i="1"/>
  <c r="E76" i="1"/>
  <c r="I76" i="1"/>
  <c r="J76" i="1"/>
  <c r="L76" i="1"/>
  <c r="F76" i="1"/>
  <c r="E77" i="1"/>
  <c r="I77" i="1"/>
  <c r="J77" i="1"/>
  <c r="L77" i="1"/>
  <c r="F77" i="1"/>
  <c r="E78" i="1"/>
  <c r="I78" i="1"/>
  <c r="J78" i="1"/>
  <c r="L78" i="1"/>
  <c r="F78" i="1"/>
  <c r="E79" i="1"/>
  <c r="I79" i="1"/>
  <c r="J79" i="1"/>
  <c r="L79" i="1"/>
  <c r="F79" i="1"/>
  <c r="E80" i="1"/>
  <c r="I80" i="1"/>
  <c r="J80" i="1"/>
  <c r="L80" i="1"/>
  <c r="F80" i="1"/>
  <c r="E81" i="1"/>
  <c r="I81" i="1"/>
  <c r="J81" i="1"/>
  <c r="L81" i="1"/>
  <c r="F81" i="1"/>
  <c r="E82" i="1"/>
  <c r="I82" i="1"/>
  <c r="J82" i="1"/>
  <c r="L82" i="1"/>
  <c r="F82" i="1"/>
  <c r="E83" i="1"/>
  <c r="I83" i="1"/>
  <c r="J83" i="1"/>
  <c r="L83" i="1"/>
  <c r="F83" i="1"/>
  <c r="E84" i="1"/>
  <c r="I84" i="1"/>
  <c r="J84" i="1"/>
  <c r="L84" i="1"/>
  <c r="F84" i="1"/>
  <c r="E85" i="1"/>
  <c r="I85" i="1"/>
  <c r="J85" i="1"/>
  <c r="L85" i="1"/>
  <c r="F85" i="1"/>
  <c r="E86" i="1"/>
  <c r="I86" i="1"/>
  <c r="J86" i="1"/>
  <c r="L86" i="1"/>
  <c r="F86" i="1"/>
  <c r="E87" i="1"/>
  <c r="I87" i="1"/>
  <c r="J87" i="1"/>
  <c r="L87" i="1"/>
  <c r="F87" i="1"/>
  <c r="E88" i="1"/>
  <c r="I88" i="1"/>
  <c r="J88" i="1"/>
  <c r="L88" i="1"/>
  <c r="F88" i="1"/>
  <c r="E89" i="1"/>
  <c r="I89" i="1"/>
  <c r="J89" i="1"/>
  <c r="L89" i="1"/>
  <c r="F89" i="1"/>
  <c r="E90" i="1"/>
  <c r="I90" i="1"/>
  <c r="J90" i="1"/>
  <c r="L90" i="1"/>
  <c r="F90" i="1"/>
  <c r="E91" i="1"/>
  <c r="I91" i="1"/>
  <c r="J91" i="1"/>
  <c r="L91" i="1"/>
  <c r="F91" i="1"/>
  <c r="E92" i="1"/>
  <c r="I92" i="1"/>
  <c r="J92" i="1"/>
  <c r="L92" i="1"/>
  <c r="F92" i="1"/>
  <c r="E93" i="1"/>
  <c r="I93" i="1"/>
  <c r="J93" i="1"/>
  <c r="L93" i="1"/>
  <c r="F93" i="1"/>
  <c r="E94" i="1"/>
  <c r="I94" i="1"/>
  <c r="J94" i="1"/>
  <c r="L94" i="1"/>
  <c r="F94" i="1"/>
  <c r="E95" i="1"/>
  <c r="I95" i="1"/>
  <c r="J95" i="1"/>
  <c r="L95" i="1"/>
  <c r="F95" i="1"/>
  <c r="E96" i="1"/>
  <c r="I96" i="1"/>
  <c r="J96" i="1"/>
  <c r="L96" i="1"/>
  <c r="F96" i="1"/>
  <c r="E97" i="1"/>
  <c r="I97" i="1"/>
  <c r="J97" i="1"/>
  <c r="L97" i="1"/>
  <c r="F97" i="1"/>
  <c r="E98" i="1"/>
  <c r="I98" i="1"/>
  <c r="J98" i="1"/>
  <c r="L98" i="1"/>
  <c r="F98" i="1"/>
  <c r="E99" i="1"/>
  <c r="I99" i="1"/>
  <c r="J99" i="1"/>
  <c r="L99" i="1"/>
  <c r="F99" i="1"/>
  <c r="E100" i="1"/>
  <c r="I100" i="1"/>
  <c r="J100" i="1"/>
  <c r="L100" i="1"/>
  <c r="F100" i="1"/>
  <c r="E101" i="1"/>
  <c r="I101" i="1"/>
  <c r="J101" i="1"/>
  <c r="L101" i="1"/>
  <c r="B6" i="1"/>
  <c r="P1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B5" i="1"/>
  <c r="F101" i="1"/>
  <c r="G102" i="1"/>
  <c r="Q1" i="1"/>
  <c r="O9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AG1" i="1"/>
  <c r="AH1" i="1"/>
  <c r="AI1" i="1"/>
  <c r="AJ1" i="1"/>
  <c r="P2" i="1"/>
  <c r="O4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</calcChain>
</file>

<file path=xl/sharedStrings.xml><?xml version="1.0" encoding="utf-8"?>
<sst xmlns="http://schemas.openxmlformats.org/spreadsheetml/2006/main" count="33" uniqueCount="29">
  <si>
    <t>Harvest</t>
  </si>
  <si>
    <t>cpue</t>
  </si>
  <si>
    <t>Predicted Cpue</t>
  </si>
  <si>
    <t>Dev</t>
  </si>
  <si>
    <t>Log Likelihood</t>
  </si>
  <si>
    <t>min</t>
  </si>
  <si>
    <t>max</t>
  </si>
  <si>
    <t>bins</t>
  </si>
  <si>
    <t>step</t>
  </si>
  <si>
    <t>rr</t>
  </si>
  <si>
    <t>k</t>
  </si>
  <si>
    <t>q</t>
  </si>
  <si>
    <t>sd</t>
  </si>
  <si>
    <t>nll</t>
  </si>
  <si>
    <t>Time</t>
  </si>
  <si>
    <t>Hr</t>
  </si>
  <si>
    <t>Biomass</t>
  </si>
  <si>
    <t>this is a biomass domestic model</t>
  </si>
  <si>
    <t>k is expressed in the way the harvest was removed</t>
  </si>
  <si>
    <t xml:space="preserve">normally 0-1 </t>
  </si>
  <si>
    <t>maybe 1/2 of total</t>
  </si>
  <si>
    <t>usually add a -, cause it's -</t>
  </si>
  <si>
    <t>dev2</t>
  </si>
  <si>
    <t>ss</t>
  </si>
  <si>
    <t>optimal harvest rate is about 10%, half of rr</t>
  </si>
  <si>
    <t>cpue is assumed that it is proportional to abundance</t>
  </si>
  <si>
    <t>population assessment</t>
  </si>
  <si>
    <t>assumptions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</si>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</sst>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cpue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Sheet1!$D$2:$D$101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Sheet1!$H$2:$H$101</c:f>
              <c:numCache>
                <c:formatCode>General</c:formatCode>
                <c:ptCount val="100"/>
                <c:pt idx="0">
                  <c:v>44.910566835742642</c:v>
                </c:pt>
                <c:pt idx="1">
                  <c:v>46.627863050548356</c:v>
                </c:pt>
                <c:pt idx="2">
                  <c:v>46.704012665338354</c:v>
                </c:pt>
                <c:pt idx="3">
                  <c:v>40.119670068133743</c:v>
                </c:pt>
                <c:pt idx="4">
                  <c:v>64.667213138589162</c:v>
                </c:pt>
                <c:pt idx="5">
                  <c:v>47.05981641988852</c:v>
                </c:pt>
                <c:pt idx="6">
                  <c:v>48.430000589545529</c:v>
                </c:pt>
                <c:pt idx="7">
                  <c:v>33.139490101432429</c:v>
                </c:pt>
                <c:pt idx="8">
                  <c:v>45.939702787419506</c:v>
                </c:pt>
                <c:pt idx="9">
                  <c:v>43.776956795844541</c:v>
                </c:pt>
                <c:pt idx="10">
                  <c:v>44.71320464002072</c:v>
                </c:pt>
                <c:pt idx="11">
                  <c:v>46.910743752384043</c:v>
                </c:pt>
                <c:pt idx="12">
                  <c:v>38.141053831171156</c:v>
                </c:pt>
                <c:pt idx="13">
                  <c:v>33.650636518582957</c:v>
                </c:pt>
                <c:pt idx="14">
                  <c:v>40.469959606699128</c:v>
                </c:pt>
                <c:pt idx="15">
                  <c:v>37.032220361506226</c:v>
                </c:pt>
                <c:pt idx="16">
                  <c:v>36.316309460439413</c:v>
                </c:pt>
                <c:pt idx="17">
                  <c:v>40.395499165212172</c:v>
                </c:pt>
                <c:pt idx="18">
                  <c:v>34.648176241075795</c:v>
                </c:pt>
                <c:pt idx="19">
                  <c:v>26.750404013099963</c:v>
                </c:pt>
                <c:pt idx="20">
                  <c:v>36.858706592184355</c:v>
                </c:pt>
                <c:pt idx="21">
                  <c:v>31.203013273013294</c:v>
                </c:pt>
                <c:pt idx="22">
                  <c:v>29.797577218889217</c:v>
                </c:pt>
                <c:pt idx="23">
                  <c:v>27.118759626828574</c:v>
                </c:pt>
                <c:pt idx="24">
                  <c:v>26.794065069095137</c:v>
                </c:pt>
                <c:pt idx="25">
                  <c:v>27.127093301027617</c:v>
                </c:pt>
                <c:pt idx="26">
                  <c:v>26.597313026265009</c:v>
                </c:pt>
                <c:pt idx="27">
                  <c:v>23.771606910501745</c:v>
                </c:pt>
                <c:pt idx="28">
                  <c:v>26.349274043696965</c:v>
                </c:pt>
                <c:pt idx="29">
                  <c:v>29.205256788238056</c:v>
                </c:pt>
                <c:pt idx="30">
                  <c:v>20.729771365767917</c:v>
                </c:pt>
                <c:pt idx="31">
                  <c:v>30.866228864180989</c:v>
                </c:pt>
                <c:pt idx="32">
                  <c:v>20.38217158530561</c:v>
                </c:pt>
                <c:pt idx="33">
                  <c:v>20.277208312800578</c:v>
                </c:pt>
                <c:pt idx="34">
                  <c:v>23.588000821612457</c:v>
                </c:pt>
                <c:pt idx="35">
                  <c:v>18.444440997945666</c:v>
                </c:pt>
                <c:pt idx="36">
                  <c:v>20.792728230910338</c:v>
                </c:pt>
                <c:pt idx="37">
                  <c:v>18.580400772446545</c:v>
                </c:pt>
                <c:pt idx="38">
                  <c:v>16.861339588619945</c:v>
                </c:pt>
                <c:pt idx="39">
                  <c:v>19.029895884980164</c:v>
                </c:pt>
                <c:pt idx="40">
                  <c:v>16.728736172552658</c:v>
                </c:pt>
                <c:pt idx="41">
                  <c:v>13.654975683087171</c:v>
                </c:pt>
                <c:pt idx="42">
                  <c:v>13.735663781387272</c:v>
                </c:pt>
                <c:pt idx="43">
                  <c:v>16.152634893691541</c:v>
                </c:pt>
                <c:pt idx="44">
                  <c:v>13.19059133383737</c:v>
                </c:pt>
                <c:pt idx="45">
                  <c:v>15.396327019662445</c:v>
                </c:pt>
                <c:pt idx="46">
                  <c:v>11.52818174473361</c:v>
                </c:pt>
                <c:pt idx="47">
                  <c:v>14.647737111703414</c:v>
                </c:pt>
                <c:pt idx="48">
                  <c:v>16.583828102114641</c:v>
                </c:pt>
                <c:pt idx="49">
                  <c:v>13.224334683554451</c:v>
                </c:pt>
                <c:pt idx="50">
                  <c:v>12.736353652454898</c:v>
                </c:pt>
                <c:pt idx="51">
                  <c:v>15.809912724160567</c:v>
                </c:pt>
                <c:pt idx="52">
                  <c:v>11.369873734965292</c:v>
                </c:pt>
                <c:pt idx="53">
                  <c:v>14.168268729595196</c:v>
                </c:pt>
                <c:pt idx="54">
                  <c:v>11.36029330374668</c:v>
                </c:pt>
                <c:pt idx="55">
                  <c:v>12.606488098194937</c:v>
                </c:pt>
                <c:pt idx="56">
                  <c:v>11.410869535510541</c:v>
                </c:pt>
                <c:pt idx="57">
                  <c:v>11.528871661193916</c:v>
                </c:pt>
                <c:pt idx="58">
                  <c:v>11.303246706030471</c:v>
                </c:pt>
                <c:pt idx="59">
                  <c:v>9.8863046055207544</c:v>
                </c:pt>
                <c:pt idx="60">
                  <c:v>13.574556187369035</c:v>
                </c:pt>
                <c:pt idx="61">
                  <c:v>12.220127184574604</c:v>
                </c:pt>
                <c:pt idx="62">
                  <c:v>15.249509649144192</c:v>
                </c:pt>
                <c:pt idx="63">
                  <c:v>12.66627836172375</c:v>
                </c:pt>
                <c:pt idx="64">
                  <c:v>13.197932408090663</c:v>
                </c:pt>
                <c:pt idx="65">
                  <c:v>13.844409486077387</c:v>
                </c:pt>
                <c:pt idx="66">
                  <c:v>13.682240434129028</c:v>
                </c:pt>
                <c:pt idx="67">
                  <c:v>16.037718943046222</c:v>
                </c:pt>
                <c:pt idx="68">
                  <c:v>12.536496080716734</c:v>
                </c:pt>
                <c:pt idx="69">
                  <c:v>17.110054295124613</c:v>
                </c:pt>
                <c:pt idx="70">
                  <c:v>14.400290859418353</c:v>
                </c:pt>
                <c:pt idx="71">
                  <c:v>15.077126151520362</c:v>
                </c:pt>
                <c:pt idx="72">
                  <c:v>13.283995787963025</c:v>
                </c:pt>
                <c:pt idx="73">
                  <c:v>14.770113967934885</c:v>
                </c:pt>
                <c:pt idx="74">
                  <c:v>13.458661249376378</c:v>
                </c:pt>
                <c:pt idx="75">
                  <c:v>14.746177293442321</c:v>
                </c:pt>
                <c:pt idx="76">
                  <c:v>17.692143718684292</c:v>
                </c:pt>
                <c:pt idx="77">
                  <c:v>14.215757844054762</c:v>
                </c:pt>
                <c:pt idx="78">
                  <c:v>17.129245887975181</c:v>
                </c:pt>
                <c:pt idx="79">
                  <c:v>19.231034437509926</c:v>
                </c:pt>
                <c:pt idx="80">
                  <c:v>21.544118187188811</c:v>
                </c:pt>
                <c:pt idx="81">
                  <c:v>19.821116182739196</c:v>
                </c:pt>
                <c:pt idx="82">
                  <c:v>18.001601094297378</c:v>
                </c:pt>
                <c:pt idx="83">
                  <c:v>20.892849803374972</c:v>
                </c:pt>
                <c:pt idx="84">
                  <c:v>20.863306088107922</c:v>
                </c:pt>
                <c:pt idx="85">
                  <c:v>20.733954112455557</c:v>
                </c:pt>
                <c:pt idx="86">
                  <c:v>22.654771735108586</c:v>
                </c:pt>
                <c:pt idx="87">
                  <c:v>22.988035694654695</c:v>
                </c:pt>
                <c:pt idx="88">
                  <c:v>26.459501777362807</c:v>
                </c:pt>
                <c:pt idx="89">
                  <c:v>25.277282439908983</c:v>
                </c:pt>
                <c:pt idx="90">
                  <c:v>26.595021197359461</c:v>
                </c:pt>
                <c:pt idx="91">
                  <c:v>28.665224769765651</c:v>
                </c:pt>
                <c:pt idx="92">
                  <c:v>26.932539651961566</c:v>
                </c:pt>
                <c:pt idx="93">
                  <c:v>31.159704034633489</c:v>
                </c:pt>
                <c:pt idx="94">
                  <c:v>29.814762323411713</c:v>
                </c:pt>
                <c:pt idx="95">
                  <c:v>35.541925456434932</c:v>
                </c:pt>
                <c:pt idx="96">
                  <c:v>35.217240082971522</c:v>
                </c:pt>
                <c:pt idx="97">
                  <c:v>34.055984076738639</c:v>
                </c:pt>
                <c:pt idx="98">
                  <c:v>36.638675492016759</c:v>
                </c:pt>
                <c:pt idx="99">
                  <c:v>30.948138596803581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Predicted Cpue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Sheet1!$D$2:$D$101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Sheet1!$I$2:$I$101</c:f>
              <c:numCache>
                <c:formatCode>General</c:formatCode>
                <c:ptCount val="100"/>
                <c:pt idx="0">
                  <c:v>42.294325337913257</c:v>
                </c:pt>
                <c:pt idx="1">
                  <c:v>42.250250275445374</c:v>
                </c:pt>
                <c:pt idx="2">
                  <c:v>42.031043699347919</c:v>
                </c:pt>
                <c:pt idx="3">
                  <c:v>41.675548440524302</c:v>
                </c:pt>
                <c:pt idx="4">
                  <c:v>41.296575653647444</c:v>
                </c:pt>
                <c:pt idx="5">
                  <c:v>40.429999566057575</c:v>
                </c:pt>
                <c:pt idx="6">
                  <c:v>39.848520317186832</c:v>
                </c:pt>
                <c:pt idx="7">
                  <c:v>39.162496691232441</c:v>
                </c:pt>
                <c:pt idx="8">
                  <c:v>38.851324132506733</c:v>
                </c:pt>
                <c:pt idx="9">
                  <c:v>38.052784149945772</c:v>
                </c:pt>
                <c:pt idx="10">
                  <c:v>37.294846656700038</c:v>
                </c:pt>
                <c:pt idx="11">
                  <c:v>36.456476966436767</c:v>
                </c:pt>
                <c:pt idx="12">
                  <c:v>35.481425267241413</c:v>
                </c:pt>
                <c:pt idx="13">
                  <c:v>34.892878951553179</c:v>
                </c:pt>
                <c:pt idx="14">
                  <c:v>34.473328534582642</c:v>
                </c:pt>
                <c:pt idx="15">
                  <c:v>33.598735308250092</c:v>
                </c:pt>
                <c:pt idx="16">
                  <c:v>32.887245003393694</c:v>
                </c:pt>
                <c:pt idx="17">
                  <c:v>32.16474093281299</c:v>
                </c:pt>
                <c:pt idx="18">
                  <c:v>31.108171425373527</c:v>
                </c:pt>
                <c:pt idx="19">
                  <c:v>30.418989055851789</c:v>
                </c:pt>
                <c:pt idx="20">
                  <c:v>30.258907495653371</c:v>
                </c:pt>
                <c:pt idx="21">
                  <c:v>29.205438729692048</c:v>
                </c:pt>
                <c:pt idx="22">
                  <c:v>28.572272947388299</c:v>
                </c:pt>
                <c:pt idx="23">
                  <c:v>27.989889721410041</c:v>
                </c:pt>
                <c:pt idx="24">
                  <c:v>27.577845375441129</c:v>
                </c:pt>
                <c:pt idx="25">
                  <c:v>27.118435406472148</c:v>
                </c:pt>
                <c:pt idx="26">
                  <c:v>26.550191528326049</c:v>
                </c:pt>
                <c:pt idx="27">
                  <c:v>25.963354568799232</c:v>
                </c:pt>
                <c:pt idx="28">
                  <c:v>25.605281074617107</c:v>
                </c:pt>
                <c:pt idx="29">
                  <c:v>24.885144454737109</c:v>
                </c:pt>
                <c:pt idx="30">
                  <c:v>23.764051481671935</c:v>
                </c:pt>
                <c:pt idx="31">
                  <c:v>23.571476466153836</c:v>
                </c:pt>
                <c:pt idx="32">
                  <c:v>22.059042181341411</c:v>
                </c:pt>
                <c:pt idx="33">
                  <c:v>21.778722700370583</c:v>
                </c:pt>
                <c:pt idx="34">
                  <c:v>21.434321072309537</c:v>
                </c:pt>
                <c:pt idx="35">
                  <c:v>20.566809612824944</c:v>
                </c:pt>
                <c:pt idx="36">
                  <c:v>20.317140558508907</c:v>
                </c:pt>
                <c:pt idx="37">
                  <c:v>19.659084792054408</c:v>
                </c:pt>
                <c:pt idx="38">
                  <c:v>19.235049416302925</c:v>
                </c:pt>
                <c:pt idx="39">
                  <c:v>18.988769039211892</c:v>
                </c:pt>
                <c:pt idx="40">
                  <c:v>18.337002969154252</c:v>
                </c:pt>
                <c:pt idx="41">
                  <c:v>17.957441170548105</c:v>
                </c:pt>
                <c:pt idx="42">
                  <c:v>17.998209877747215</c:v>
                </c:pt>
                <c:pt idx="43">
                  <c:v>17.973323801319921</c:v>
                </c:pt>
                <c:pt idx="44">
                  <c:v>17.48334930586519</c:v>
                </c:pt>
                <c:pt idx="45">
                  <c:v>17.42723103979738</c:v>
                </c:pt>
                <c:pt idx="46">
                  <c:v>16.925386013446797</c:v>
                </c:pt>
                <c:pt idx="47">
                  <c:v>17.044858740817954</c:v>
                </c:pt>
                <c:pt idx="48">
                  <c:v>16.545573809153563</c:v>
                </c:pt>
                <c:pt idx="49">
                  <c:v>15.599681261352277</c:v>
                </c:pt>
                <c:pt idx="50">
                  <c:v>15.188728722299514</c:v>
                </c:pt>
                <c:pt idx="51">
                  <c:v>14.797757905959509</c:v>
                </c:pt>
                <c:pt idx="52">
                  <c:v>13.837762626878222</c:v>
                </c:pt>
                <c:pt idx="53">
                  <c:v>13.713250299333113</c:v>
                </c:pt>
                <c:pt idx="54">
                  <c:v>13.104855036217371</c:v>
                </c:pt>
                <c:pt idx="55">
                  <c:v>13.013372661957231</c:v>
                </c:pt>
                <c:pt idx="56">
                  <c:v>12.73749583462978</c:v>
                </c:pt>
                <c:pt idx="57">
                  <c:v>12.695277116797039</c:v>
                </c:pt>
                <c:pt idx="58">
                  <c:v>12.674150004973434</c:v>
                </c:pt>
                <c:pt idx="59">
                  <c:v>12.733859192001857</c:v>
                </c:pt>
                <c:pt idx="60">
                  <c:v>13.072581629897057</c:v>
                </c:pt>
                <c:pt idx="61">
                  <c:v>12.896129661313919</c:v>
                </c:pt>
                <c:pt idx="62">
                  <c:v>12.966811484470002</c:v>
                </c:pt>
                <c:pt idx="63">
                  <c:v>12.636576165119473</c:v>
                </c:pt>
                <c:pt idx="64">
                  <c:v>12.715542971139056</c:v>
                </c:pt>
                <c:pt idx="65">
                  <c:v>12.775470455463116</c:v>
                </c:pt>
                <c:pt idx="66">
                  <c:v>12.802938849515984</c:v>
                </c:pt>
                <c:pt idx="67">
                  <c:v>12.908924450516585</c:v>
                </c:pt>
                <c:pt idx="68">
                  <c:v>12.770226440950589</c:v>
                </c:pt>
                <c:pt idx="69">
                  <c:v>13.125866475427992</c:v>
                </c:pt>
                <c:pt idx="70">
                  <c:v>12.99971099542981</c:v>
                </c:pt>
                <c:pt idx="71">
                  <c:v>13.251993461857809</c:v>
                </c:pt>
                <c:pt idx="72">
                  <c:v>13.503943823738959</c:v>
                </c:pt>
                <c:pt idx="73">
                  <c:v>14.03410765732511</c:v>
                </c:pt>
                <c:pt idx="74">
                  <c:v>14.497757328067289</c:v>
                </c:pt>
                <c:pt idx="75">
                  <c:v>15.187408982093221</c:v>
                </c:pt>
                <c:pt idx="76">
                  <c:v>15.84708233117869</c:v>
                </c:pt>
                <c:pt idx="77">
                  <c:v>16.322474614658717</c:v>
                </c:pt>
                <c:pt idx="78">
                  <c:v>17.20940984511061</c:v>
                </c:pt>
                <c:pt idx="79">
                  <c:v>17.937719965705234</c:v>
                </c:pt>
                <c:pt idx="80">
                  <c:v>18.584766286550742</c:v>
                </c:pt>
                <c:pt idx="81">
                  <c:v>19.14267541378516</c:v>
                </c:pt>
                <c:pt idx="82">
                  <c:v>19.928489666427396</c:v>
                </c:pt>
                <c:pt idx="83">
                  <c:v>20.935518034421424</c:v>
                </c:pt>
                <c:pt idx="84">
                  <c:v>21.824850390404279</c:v>
                </c:pt>
                <c:pt idx="85">
                  <c:v>22.795948349531898</c:v>
                </c:pt>
                <c:pt idx="86">
                  <c:v>23.845049262676323</c:v>
                </c:pt>
                <c:pt idx="87">
                  <c:v>24.844596002857529</c:v>
                </c:pt>
                <c:pt idx="88">
                  <c:v>25.882802636882719</c:v>
                </c:pt>
                <c:pt idx="89">
                  <c:v>26.79919917446497</c:v>
                </c:pt>
                <c:pt idx="90">
                  <c:v>27.822624080174315</c:v>
                </c:pt>
                <c:pt idx="91">
                  <c:v>28.827245664088078</c:v>
                </c:pt>
                <c:pt idx="92">
                  <c:v>29.78678244133442</c:v>
                </c:pt>
                <c:pt idx="93">
                  <c:v>30.834272150810087</c:v>
                </c:pt>
                <c:pt idx="94">
                  <c:v>31.768261808304047</c:v>
                </c:pt>
                <c:pt idx="95">
                  <c:v>32.759832776043389</c:v>
                </c:pt>
                <c:pt idx="96">
                  <c:v>33.636810424841471</c:v>
                </c:pt>
                <c:pt idx="97">
                  <c:v>34.549811894376369</c:v>
                </c:pt>
                <c:pt idx="98">
                  <c:v>35.494066148884819</c:v>
                </c:pt>
                <c:pt idx="99">
                  <c:v>36.414181018599116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8169072"/>
        <c:axId val="298169464"/>
      </c:scatterChart>
      <c:valAx>
        <c:axId val="298169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169464"/>
        <c:crosses val="autoZero"/>
        <c:crossBetween val="midCat"/>
      </c:valAx>
      <c:valAx>
        <c:axId val="298169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169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52070</xdr:rowOff>
    </xdr:from>
    <xdr:to>
      <xdr:col>3</xdr:col>
      <xdr:colOff>7620</xdr:colOff>
      <xdr:row>31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2"/>
  <sheetViews>
    <sheetView tabSelected="1" topLeftCell="N1" workbookViewId="0">
      <selection activeCell="P25" sqref="P25"/>
    </sheetView>
  </sheetViews>
  <sheetFormatPr defaultColWidth="11.19921875" defaultRowHeight="15.6" x14ac:dyDescent="0.3"/>
  <cols>
    <col min="3" max="3" width="28" customWidth="1"/>
    <col min="18" max="18" width="12.296875" bestFit="1" customWidth="1"/>
  </cols>
  <sheetData>
    <row r="1" spans="1:36" x14ac:dyDescent="0.3">
      <c r="A1" t="s">
        <v>9</v>
      </c>
      <c r="B1">
        <v>0.21793472440853698</v>
      </c>
      <c r="C1" t="s">
        <v>19</v>
      </c>
      <c r="D1" t="s">
        <v>14</v>
      </c>
      <c r="E1" t="s">
        <v>16</v>
      </c>
      <c r="F1" t="s">
        <v>15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22</v>
      </c>
      <c r="N1" t="s">
        <v>5</v>
      </c>
      <c r="O1">
        <v>0.15</v>
      </c>
      <c r="P1">
        <f>B6</f>
        <v>1.8159530054600443</v>
      </c>
      <c r="Q1">
        <f>O6</f>
        <v>27000</v>
      </c>
      <c r="R1">
        <f>Q1+$O$9</f>
        <v>29789.473684210527</v>
      </c>
      <c r="S1">
        <f t="shared" ref="S1:AJ1" si="0">R1+$O$9</f>
        <v>32578.947368421053</v>
      </c>
      <c r="T1">
        <f t="shared" si="0"/>
        <v>35368.42105263158</v>
      </c>
      <c r="U1">
        <f t="shared" si="0"/>
        <v>38157.894736842107</v>
      </c>
      <c r="V1">
        <f t="shared" si="0"/>
        <v>40947.368421052633</v>
      </c>
      <c r="W1">
        <f t="shared" si="0"/>
        <v>43736.84210526316</v>
      </c>
      <c r="X1">
        <f t="shared" si="0"/>
        <v>46526.315789473687</v>
      </c>
      <c r="Y1">
        <f t="shared" si="0"/>
        <v>49315.789473684214</v>
      </c>
      <c r="Z1">
        <f t="shared" si="0"/>
        <v>52105.26315789474</v>
      </c>
      <c r="AA1">
        <f t="shared" si="0"/>
        <v>54894.736842105267</v>
      </c>
      <c r="AB1">
        <f t="shared" si="0"/>
        <v>57684.210526315794</v>
      </c>
      <c r="AC1">
        <f t="shared" si="0"/>
        <v>60473.68421052632</v>
      </c>
      <c r="AD1">
        <f t="shared" si="0"/>
        <v>63263.157894736847</v>
      </c>
      <c r="AE1">
        <f t="shared" si="0"/>
        <v>66052.631578947374</v>
      </c>
      <c r="AF1">
        <f t="shared" si="0"/>
        <v>68842.105263157893</v>
      </c>
      <c r="AG1">
        <f t="shared" si="0"/>
        <v>71631.578947368413</v>
      </c>
      <c r="AH1">
        <f t="shared" si="0"/>
        <v>74421.052631578932</v>
      </c>
      <c r="AI1">
        <f t="shared" si="0"/>
        <v>77210.526315789451</v>
      </c>
      <c r="AJ1">
        <f t="shared" si="0"/>
        <v>79999.999999999971</v>
      </c>
    </row>
    <row r="2" spans="1:36" x14ac:dyDescent="0.3">
      <c r="A2" t="s">
        <v>10</v>
      </c>
      <c r="B2">
        <v>43096.073346355552</v>
      </c>
      <c r="C2" t="s">
        <v>20</v>
      </c>
      <c r="D2">
        <v>1</v>
      </c>
      <c r="E2">
        <f>k</f>
        <v>43096.073346355552</v>
      </c>
      <c r="F2">
        <f>MIN(0.99,G2/E2)</f>
        <v>1.0421034527856941E-3</v>
      </c>
      <c r="G2">
        <v>44.910566835742642</v>
      </c>
      <c r="H2">
        <v>44.910566835742642</v>
      </c>
      <c r="I2">
        <f>q*E2</f>
        <v>42.294325337913257</v>
      </c>
      <c r="J2">
        <f>MAX(-2,LN(H2/I2))</f>
        <v>6.0020184328080886E-2</v>
      </c>
      <c r="K2">
        <f>LN(_xlfn.NORM.DIST(J2,0,sd,FALSE))</f>
        <v>0.6454690976447176</v>
      </c>
      <c r="L2">
        <f>J2^2</f>
        <v>3.6024225267768063E-3</v>
      </c>
      <c r="N2" t="s">
        <v>6</v>
      </c>
      <c r="O2">
        <v>0.35</v>
      </c>
      <c r="P2">
        <f>O1</f>
        <v>0.15</v>
      </c>
      <c r="Q2">
        <f t="dataTable" ref="Q2:AJ21" dt2D="1" dtr="1" r1="B2" r2="B1"/>
        <v>526992.33039800217</v>
      </c>
      <c r="R2">
        <v>484685.83386727812</v>
      </c>
      <c r="S2">
        <v>437229.3856733205</v>
      </c>
      <c r="T2">
        <v>400299.37085572054</v>
      </c>
      <c r="U2">
        <v>364366.27510647674</v>
      </c>
      <c r="V2">
        <v>322425.35202517814</v>
      </c>
      <c r="W2">
        <v>279972.63219234103</v>
      </c>
      <c r="X2">
        <v>234776.09761908595</v>
      </c>
      <c r="Y2">
        <v>184158.75499965125</v>
      </c>
      <c r="Z2">
        <v>135777.00392233316</v>
      </c>
      <c r="AA2">
        <v>71518.811026315787</v>
      </c>
      <c r="AB2">
        <v>8.9403115917566858</v>
      </c>
      <c r="AC2">
        <v>30.291531893771566</v>
      </c>
      <c r="AD2">
        <v>47.454901407404869</v>
      </c>
      <c r="AE2">
        <v>61.909847323739982</v>
      </c>
      <c r="AF2">
        <v>74.986567487878091</v>
      </c>
      <c r="AG2">
        <v>87.228492631117874</v>
      </c>
      <c r="AH2">
        <v>98.901766961058158</v>
      </c>
      <c r="AI2">
        <v>110.15360492654527</v>
      </c>
      <c r="AJ2">
        <v>121.07281321457906</v>
      </c>
    </row>
    <row r="3" spans="1:36" x14ac:dyDescent="0.3">
      <c r="A3" t="s">
        <v>11</v>
      </c>
      <c r="B3">
        <v>9.8139626313518665E-4</v>
      </c>
      <c r="D3">
        <v>2</v>
      </c>
      <c r="E3">
        <f>E2+rr*E2*(1-E2/k)-F2*E2</f>
        <v>43051.162779519807</v>
      </c>
      <c r="F3">
        <f t="shared" ref="F3:F66" si="1">MIN(0.99,G3/E3)</f>
        <v>5.4154011227694468E-3</v>
      </c>
      <c r="G3">
        <v>233.13931525274177</v>
      </c>
      <c r="H3">
        <v>46.627863050548356</v>
      </c>
      <c r="I3">
        <f>q*E3</f>
        <v>42.250250275445374</v>
      </c>
      <c r="J3">
        <f t="shared" ref="J3:J66" si="2">MAX(-2,LN(H3/I3))</f>
        <v>9.8588004523779901E-2</v>
      </c>
      <c r="K3">
        <f>LN(_xlfn.NORM.DIST(J3,0,sd,FALSE))</f>
        <v>0.56900444627966718</v>
      </c>
      <c r="L3">
        <f t="shared" ref="L3:L66" si="3">J3^2</f>
        <v>9.7195946359808459E-3</v>
      </c>
      <c r="N3" t="s">
        <v>7</v>
      </c>
      <c r="O3">
        <v>20</v>
      </c>
      <c r="P3">
        <f>P2+$O$4</f>
        <v>0.16052631578947368</v>
      </c>
      <c r="Q3">
        <v>479645.38629760087</v>
      </c>
      <c r="R3">
        <v>437899.24831111357</v>
      </c>
      <c r="S3">
        <v>399446.52701477753</v>
      </c>
      <c r="T3">
        <v>356805.42927653558</v>
      </c>
      <c r="U3">
        <v>323560.74449832353</v>
      </c>
      <c r="V3">
        <v>282436.2672977522</v>
      </c>
      <c r="W3">
        <v>238126.67792811908</v>
      </c>
      <c r="X3">
        <v>187416.62466370265</v>
      </c>
      <c r="Y3">
        <v>137212.64251501806</v>
      </c>
      <c r="Z3">
        <v>77383.320020868923</v>
      </c>
      <c r="AA3">
        <v>6.8569266045154507</v>
      </c>
      <c r="AB3">
        <v>28.570388829824001</v>
      </c>
      <c r="AC3">
        <v>44.934151060428228</v>
      </c>
      <c r="AD3">
        <v>58.80059861817184</v>
      </c>
      <c r="AE3">
        <v>71.443129088101529</v>
      </c>
      <c r="AF3">
        <v>83.357298637854228</v>
      </c>
      <c r="AG3">
        <v>94.778799489687643</v>
      </c>
      <c r="AH3">
        <v>105.83500839075754</v>
      </c>
      <c r="AI3">
        <v>116.60124822607607</v>
      </c>
      <c r="AJ3">
        <v>127.12524086210291</v>
      </c>
    </row>
    <row r="4" spans="1:36" x14ac:dyDescent="0.3">
      <c r="A4" t="s">
        <v>12</v>
      </c>
      <c r="B4">
        <v>0.2</v>
      </c>
      <c r="D4">
        <v>3</v>
      </c>
      <c r="E4">
        <f>E3+rr*E3*(1-E3/k)-F3*E3</f>
        <v>42827.800836610862</v>
      </c>
      <c r="F4">
        <f t="shared" si="1"/>
        <v>9.8145621716986594E-3</v>
      </c>
      <c r="G4">
        <v>420.33611398804516</v>
      </c>
      <c r="H4">
        <v>46.704012665338354</v>
      </c>
      <c r="I4">
        <f>q*E4</f>
        <v>42.031043699347919</v>
      </c>
      <c r="J4">
        <f t="shared" si="2"/>
        <v>0.10542160433901825</v>
      </c>
      <c r="K4">
        <f>LN(_xlfn.NORM.DIST(J4,0,sd,FALSE))</f>
        <v>0.55157794596177134</v>
      </c>
      <c r="L4">
        <f t="shared" si="3"/>
        <v>1.111371466141251E-2</v>
      </c>
      <c r="N4" t="s">
        <v>8</v>
      </c>
      <c r="O4">
        <f>(O2-O1)/(O3-1)</f>
        <v>1.0526315789473684E-2</v>
      </c>
      <c r="P4">
        <f t="shared" ref="P4:P21" si="4">P3+$O$4</f>
        <v>0.17105263157894737</v>
      </c>
      <c r="Q4">
        <v>441226.16080920352</v>
      </c>
      <c r="R4">
        <v>398046.50715237454</v>
      </c>
      <c r="S4">
        <v>359551.42012335692</v>
      </c>
      <c r="T4">
        <v>325269.14551524341</v>
      </c>
      <c r="U4">
        <v>285841.70603665785</v>
      </c>
      <c r="V4">
        <v>243058.62839552449</v>
      </c>
      <c r="W4">
        <v>196488.02344810756</v>
      </c>
      <c r="X4">
        <v>143426.04453723287</v>
      </c>
      <c r="Y4">
        <v>89064.048590044244</v>
      </c>
      <c r="Z4">
        <v>5.0894104371840001</v>
      </c>
      <c r="AA4">
        <v>25.327508011975279</v>
      </c>
      <c r="AB4">
        <v>41.219348259904571</v>
      </c>
      <c r="AC4">
        <v>54.657640316094771</v>
      </c>
      <c r="AD4">
        <v>66.96405608651277</v>
      </c>
      <c r="AE4">
        <v>78.618841297461373</v>
      </c>
      <c r="AF4">
        <v>89.840375846747094</v>
      </c>
      <c r="AG4">
        <v>100.74249813370231</v>
      </c>
      <c r="AH4">
        <v>111.39044270443684</v>
      </c>
      <c r="AI4">
        <v>121.82440349158395</v>
      </c>
      <c r="AJ4">
        <v>132.07067821497776</v>
      </c>
    </row>
    <row r="5" spans="1:36" x14ac:dyDescent="0.3">
      <c r="A5" t="s">
        <v>13</v>
      </c>
      <c r="B5">
        <f>-SUM(K:K)</f>
        <v>-46.350525354692209</v>
      </c>
      <c r="C5" t="s">
        <v>21</v>
      </c>
      <c r="D5">
        <v>4</v>
      </c>
      <c r="E5">
        <f>E4+rr*E4*(1-E4/k)-F4*E4</f>
        <v>42465.566668642925</v>
      </c>
      <c r="F5">
        <f t="shared" si="1"/>
        <v>1.2281849785625527E-2</v>
      </c>
      <c r="G5">
        <v>521.55571088573868</v>
      </c>
      <c r="H5">
        <v>40.119670068133743</v>
      </c>
      <c r="I5">
        <f>q*E5</f>
        <v>41.675548440524302</v>
      </c>
      <c r="J5">
        <f t="shared" si="2"/>
        <v>-3.8047849056720061E-2</v>
      </c>
      <c r="K5">
        <f>LN(_xlfn.NORM.DIST(J5,0,sd,FALSE))</f>
        <v>0.67240389400639056</v>
      </c>
      <c r="L5">
        <f t="shared" si="3"/>
        <v>1.4476388178429535E-3</v>
      </c>
      <c r="P5">
        <f t="shared" si="4"/>
        <v>0.18157894736842106</v>
      </c>
      <c r="Q5">
        <v>401334.22829255933</v>
      </c>
      <c r="R5">
        <v>362745.25045774633</v>
      </c>
      <c r="S5">
        <v>325504.26265172224</v>
      </c>
      <c r="T5">
        <v>288451.41143602674</v>
      </c>
      <c r="U5">
        <v>249147.40597622195</v>
      </c>
      <c r="V5">
        <v>207044.89635690939</v>
      </c>
      <c r="W5">
        <v>155510.39283276582</v>
      </c>
      <c r="X5">
        <v>101719.6195100961</v>
      </c>
      <c r="Y5">
        <v>11704.114839818572</v>
      </c>
      <c r="Z5">
        <v>20.880866483845978</v>
      </c>
      <c r="AA5">
        <v>36.613299749515477</v>
      </c>
      <c r="AB5">
        <v>49.741015105924468</v>
      </c>
      <c r="AC5">
        <v>61.775165279587057</v>
      </c>
      <c r="AD5">
        <v>73.212808427987611</v>
      </c>
      <c r="AE5">
        <v>84.26590458774028</v>
      </c>
      <c r="AF5">
        <v>95.039371096809575</v>
      </c>
      <c r="AG5">
        <v>105.59061196257814</v>
      </c>
      <c r="AH5">
        <v>115.95351450295652</v>
      </c>
      <c r="AI5">
        <v>126.14940027616842</v>
      </c>
      <c r="AJ5">
        <v>136.19248359573612</v>
      </c>
    </row>
    <row r="6" spans="1:36" x14ac:dyDescent="0.3">
      <c r="A6" t="s">
        <v>23</v>
      </c>
      <c r="B6">
        <f>SUM(L:L)</f>
        <v>1.8159530054600443</v>
      </c>
      <c r="D6">
        <v>5</v>
      </c>
      <c r="E6">
        <f>E5+rr*E5*(1-E5/k)-F5*E5</f>
        <v>42079.40992328689</v>
      </c>
      <c r="F6">
        <f t="shared" si="1"/>
        <v>2.6125428692089045E-2</v>
      </c>
      <c r="G6">
        <v>1099.3426233560158</v>
      </c>
      <c r="H6">
        <v>64.667213138589162</v>
      </c>
      <c r="I6">
        <f>q*E6</f>
        <v>41.296575653647444</v>
      </c>
      <c r="J6">
        <f t="shared" si="2"/>
        <v>0.44847473838208468</v>
      </c>
      <c r="K6">
        <f>LN(_xlfn.NORM.DIST(J6,0,sd,FALSE))</f>
        <v>-1.8236205078565637</v>
      </c>
      <c r="L6">
        <f t="shared" si="3"/>
        <v>0.2011295909668793</v>
      </c>
      <c r="N6" t="s">
        <v>5</v>
      </c>
      <c r="O6">
        <v>27000</v>
      </c>
      <c r="P6">
        <f t="shared" si="4"/>
        <v>0.19210526315789475</v>
      </c>
      <c r="Q6">
        <v>370473.91028409591</v>
      </c>
      <c r="R6">
        <v>329522.30475698377</v>
      </c>
      <c r="S6">
        <v>291694.73088713834</v>
      </c>
      <c r="T6">
        <v>256092.87935946419</v>
      </c>
      <c r="U6">
        <v>216909.59307684292</v>
      </c>
      <c r="V6">
        <v>168899.20278426807</v>
      </c>
      <c r="W6">
        <v>116350.44731589552</v>
      </c>
      <c r="X6">
        <v>44717.246035105512</v>
      </c>
      <c r="Y6">
        <v>15.349381212681816</v>
      </c>
      <c r="Z6">
        <v>31.331849515604102</v>
      </c>
      <c r="AA6">
        <v>44.248580166283418</v>
      </c>
      <c r="AB6">
        <v>56.05105077894445</v>
      </c>
      <c r="AC6">
        <v>67.294239336545289</v>
      </c>
      <c r="AD6">
        <v>78.194716766216672</v>
      </c>
      <c r="AE6">
        <v>88.85229780179921</v>
      </c>
      <c r="AF6">
        <v>99.31808743884595</v>
      </c>
      <c r="AG6">
        <v>109.62033825611049</v>
      </c>
      <c r="AH6">
        <v>119.77570671686217</v>
      </c>
      <c r="AI6">
        <v>129.79463427848239</v>
      </c>
      <c r="AJ6">
        <v>139.68409928542025</v>
      </c>
    </row>
    <row r="7" spans="1:36" x14ac:dyDescent="0.3">
      <c r="D7">
        <v>6</v>
      </c>
      <c r="E7">
        <f>E6+rr*E6*(1-E6/k)-F6*E6</f>
        <v>41196.406675626778</v>
      </c>
      <c r="F7">
        <f t="shared" si="1"/>
        <v>2.3988891861346381E-2</v>
      </c>
      <c r="G7">
        <v>988.25614481765899</v>
      </c>
      <c r="H7">
        <v>47.05981641988852</v>
      </c>
      <c r="I7">
        <f>q*E7</f>
        <v>40.429999566057575</v>
      </c>
      <c r="J7">
        <f t="shared" si="2"/>
        <v>0.15184740939226254</v>
      </c>
      <c r="K7">
        <f>LN(_xlfn.NORM.DIST(J7,0,sd,FALSE))</f>
        <v>0.40227893249016045</v>
      </c>
      <c r="L7">
        <f t="shared" si="3"/>
        <v>2.3057635739141383E-2</v>
      </c>
      <c r="N7" t="s">
        <v>6</v>
      </c>
      <c r="O7">
        <v>80000</v>
      </c>
      <c r="P7">
        <f t="shared" si="4"/>
        <v>0.20263157894736844</v>
      </c>
      <c r="Q7">
        <v>337264.62386553176</v>
      </c>
      <c r="R7">
        <v>298524.28069231857</v>
      </c>
      <c r="S7">
        <v>265897.91104545462</v>
      </c>
      <c r="T7">
        <v>228752.01069303404</v>
      </c>
      <c r="U7">
        <v>186277.96040293173</v>
      </c>
      <c r="V7">
        <v>133911.16344021296</v>
      </c>
      <c r="W7">
        <v>75687.949199809969</v>
      </c>
      <c r="X7">
        <v>8.5118127323657156</v>
      </c>
      <c r="Y7">
        <v>25.520333348408549</v>
      </c>
      <c r="Z7">
        <v>38.337673594227951</v>
      </c>
      <c r="AA7">
        <v>49.93392632290977</v>
      </c>
      <c r="AB7">
        <v>60.989614052576783</v>
      </c>
      <c r="AC7">
        <v>71.740018410321895</v>
      </c>
      <c r="AD7">
        <v>82.283639233201228</v>
      </c>
      <c r="AE7">
        <v>92.666359629478436</v>
      </c>
      <c r="AF7">
        <v>102.9110401507662</v>
      </c>
      <c r="AG7">
        <v>113.02964388353965</v>
      </c>
      <c r="AH7">
        <v>123.02872999487744</v>
      </c>
      <c r="AI7">
        <v>132.91211934973563</v>
      </c>
      <c r="AJ7">
        <v>142.68224922270406</v>
      </c>
    </row>
    <row r="8" spans="1:36" x14ac:dyDescent="0.3">
      <c r="D8">
        <v>7</v>
      </c>
      <c r="E8">
        <f>E7+rr*E7*(1-E7/k)-F7*E7</f>
        <v>40603.904675452926</v>
      </c>
      <c r="F8">
        <f t="shared" si="1"/>
        <v>2.9818561156030803E-2</v>
      </c>
      <c r="G8">
        <v>1210.7500147386381</v>
      </c>
      <c r="H8">
        <v>48.430000589545529</v>
      </c>
      <c r="I8">
        <f>q*E8</f>
        <v>39.848520317186832</v>
      </c>
      <c r="J8">
        <f t="shared" si="2"/>
        <v>0.19503419535419739</v>
      </c>
      <c r="K8">
        <f>LN(_xlfn.NORM.DIST(J8,0,sd,FALSE))</f>
        <v>0.21502016226118728</v>
      </c>
      <c r="L8">
        <f t="shared" si="3"/>
        <v>3.8038337357459227E-2</v>
      </c>
      <c r="N8" t="s">
        <v>7</v>
      </c>
      <c r="O8">
        <v>20</v>
      </c>
      <c r="P8">
        <f t="shared" si="4"/>
        <v>0.21315789473684213</v>
      </c>
      <c r="Q8">
        <v>307896.29469278909</v>
      </c>
      <c r="R8">
        <v>272776.70548712369</v>
      </c>
      <c r="S8">
        <v>237481.4632447394</v>
      </c>
      <c r="T8">
        <v>199199.489880087</v>
      </c>
      <c r="U8">
        <v>154543.99731678999</v>
      </c>
      <c r="V8">
        <v>99496.910539175107</v>
      </c>
      <c r="W8">
        <v>4.0532208956455955</v>
      </c>
      <c r="X8">
        <v>19.235478580686724</v>
      </c>
      <c r="Y8">
        <v>32.137433103144154</v>
      </c>
      <c r="Z8">
        <v>43.546615499893271</v>
      </c>
      <c r="AA8">
        <v>54.408266582264396</v>
      </c>
      <c r="AB8">
        <v>64.998820553916602</v>
      </c>
      <c r="AC8">
        <v>75.420194488512195</v>
      </c>
      <c r="AD8">
        <v>85.713897652654779</v>
      </c>
      <c r="AE8">
        <v>95.897268824882303</v>
      </c>
      <c r="AF8">
        <v>105.97722355447701</v>
      </c>
      <c r="AG8">
        <v>115.95607364903813</v>
      </c>
      <c r="AH8">
        <v>125.83416418874293</v>
      </c>
      <c r="AI8">
        <v>135.61111353325359</v>
      </c>
      <c r="AJ8">
        <v>145.2864007715481</v>
      </c>
    </row>
    <row r="9" spans="1:36" x14ac:dyDescent="0.3">
      <c r="A9" t="s">
        <v>17</v>
      </c>
      <c r="D9">
        <v>8</v>
      </c>
      <c r="E9">
        <f>E8+rr*E8*(1-E8/k)-F8*E8</f>
        <v>39904.876513512703</v>
      </c>
      <c r="F9">
        <f t="shared" si="1"/>
        <v>2.4083402754450541E-2</v>
      </c>
      <c r="G9">
        <v>961.04521294154051</v>
      </c>
      <c r="H9">
        <v>33.139490101432429</v>
      </c>
      <c r="I9">
        <f>q*E9</f>
        <v>39.162496691232441</v>
      </c>
      <c r="J9">
        <f t="shared" si="2"/>
        <v>-0.16699394610706811</v>
      </c>
      <c r="K9">
        <f>LN(_xlfn.NORM.DIST(J9,0,sd,FALSE))</f>
        <v>0.34191215377429807</v>
      </c>
      <c r="L9">
        <f t="shared" si="3"/>
        <v>2.7886978036410368E-2</v>
      </c>
      <c r="N9" t="s">
        <v>8</v>
      </c>
      <c r="O9">
        <f>(O7-O6)/(O8-1)</f>
        <v>2789.4736842105262</v>
      </c>
      <c r="P9">
        <f t="shared" si="4"/>
        <v>0.22368421052631582</v>
      </c>
      <c r="Q9">
        <v>281153.6467168362</v>
      </c>
      <c r="R9">
        <v>245276.30993601165</v>
      </c>
      <c r="S9">
        <v>212008.9926604116</v>
      </c>
      <c r="T9">
        <v>171933.24580431069</v>
      </c>
      <c r="U9">
        <v>122823.57785725733</v>
      </c>
      <c r="V9">
        <v>58534.018810573056</v>
      </c>
      <c r="W9">
        <v>12.323704887252545</v>
      </c>
      <c r="X9">
        <v>25.750722211237505</v>
      </c>
      <c r="Y9">
        <v>37.001748378252124</v>
      </c>
      <c r="Z9">
        <v>47.651087590253773</v>
      </c>
      <c r="AA9">
        <v>58.059518546043243</v>
      </c>
      <c r="AB9">
        <v>68.339807899299259</v>
      </c>
      <c r="AC9">
        <v>78.529989336466571</v>
      </c>
      <c r="AD9">
        <v>88.641394353443928</v>
      </c>
      <c r="AE9">
        <v>98.675182428913402</v>
      </c>
      <c r="AF9">
        <v>108.62876746708159</v>
      </c>
      <c r="AG9">
        <v>118.49848195034626</v>
      </c>
      <c r="AH9">
        <v>128.2806979515459</v>
      </c>
      <c r="AI9">
        <v>137.97227538027039</v>
      </c>
      <c r="AJ9">
        <v>147.57070751409111</v>
      </c>
    </row>
    <row r="10" spans="1:36" x14ac:dyDescent="0.3">
      <c r="A10" t="s">
        <v>18</v>
      </c>
      <c r="D10">
        <v>9</v>
      </c>
      <c r="E10">
        <f>E9+rr*E9*(1-E9/k)-F9*E9</f>
        <v>39587.805244327683</v>
      </c>
      <c r="F10">
        <f t="shared" si="1"/>
        <v>3.8294878501809959E-2</v>
      </c>
      <c r="G10">
        <v>1516.0101919848437</v>
      </c>
      <c r="H10">
        <v>45.939702787419506</v>
      </c>
      <c r="I10">
        <f>q*E10</f>
        <v>38.851324132506733</v>
      </c>
      <c r="J10">
        <f t="shared" si="2"/>
        <v>0.1675875682207417</v>
      </c>
      <c r="K10">
        <f>LN(_xlfn.NORM.DIST(J10,0,sd,FALSE))</f>
        <v>0.33942946645265581</v>
      </c>
      <c r="L10">
        <f t="shared" si="3"/>
        <v>2.8085593022141753E-2</v>
      </c>
      <c r="P10">
        <f t="shared" si="4"/>
        <v>0.23421052631578951</v>
      </c>
      <c r="Q10">
        <v>257701.10920409055</v>
      </c>
      <c r="R10">
        <v>225401.78172715596</v>
      </c>
      <c r="S10">
        <v>188411.68922237682</v>
      </c>
      <c r="T10">
        <v>146725.08052903126</v>
      </c>
      <c r="U10">
        <v>90400.924446588455</v>
      </c>
      <c r="V10">
        <v>3.8508484005647192</v>
      </c>
      <c r="W10">
        <v>19.232375044402726</v>
      </c>
      <c r="X10">
        <v>30.407601932401036</v>
      </c>
      <c r="Y10">
        <v>40.817768655118385</v>
      </c>
      <c r="Z10">
        <v>51.008254324974992</v>
      </c>
      <c r="AA10">
        <v>61.116801816712162</v>
      </c>
      <c r="AB10">
        <v>71.179434504573265</v>
      </c>
      <c r="AC10">
        <v>81.200633968769409</v>
      </c>
      <c r="AD10">
        <v>91.174669092527083</v>
      </c>
      <c r="AE10">
        <v>101.0930548256908</v>
      </c>
      <c r="AF10">
        <v>110.94730713460093</v>
      </c>
      <c r="AG10">
        <v>120.72992440986711</v>
      </c>
      <c r="AH10">
        <v>130.43466140696364</v>
      </c>
      <c r="AI10">
        <v>140.05651848104421</v>
      </c>
      <c r="AJ10">
        <v>149.59162309341389</v>
      </c>
    </row>
    <row r="11" spans="1:36" x14ac:dyDescent="0.3">
      <c r="A11" t="s">
        <v>25</v>
      </c>
      <c r="D11">
        <v>10</v>
      </c>
      <c r="E11">
        <f>E10+rr*E10*(1-E10/k)-F10*E10</f>
        <v>38774.127821092006</v>
      </c>
      <c r="F11">
        <f t="shared" si="1"/>
        <v>4.1773922263833675E-2</v>
      </c>
      <c r="G11">
        <v>1619.747401446248</v>
      </c>
      <c r="H11">
        <v>43.776956795844541</v>
      </c>
      <c r="I11">
        <f>q*E11</f>
        <v>38.052784149945772</v>
      </c>
      <c r="J11">
        <f t="shared" si="2"/>
        <v>0.14013332593417993</v>
      </c>
      <c r="K11">
        <f>LN(_xlfn.NORM.DIST(J11,0,sd,FALSE))</f>
        <v>0.44503251626223894</v>
      </c>
      <c r="L11">
        <f t="shared" si="3"/>
        <v>1.9637349037375105E-2</v>
      </c>
      <c r="P11">
        <f t="shared" si="4"/>
        <v>0.2447368421052632</v>
      </c>
      <c r="Q11">
        <v>234333.8235336146</v>
      </c>
      <c r="R11">
        <v>202981.21789443237</v>
      </c>
      <c r="S11">
        <v>165511.67296141596</v>
      </c>
      <c r="T11">
        <v>118527.78362509716</v>
      </c>
      <c r="U11">
        <v>55035.067780275625</v>
      </c>
      <c r="V11">
        <v>12.47174493681031</v>
      </c>
      <c r="W11">
        <v>23.867714853977304</v>
      </c>
      <c r="X11">
        <v>34.013301282130698</v>
      </c>
      <c r="Y11">
        <v>43.934915900266546</v>
      </c>
      <c r="Z11">
        <v>53.826959957014992</v>
      </c>
      <c r="AA11">
        <v>63.726698148137373</v>
      </c>
      <c r="AB11">
        <v>73.630584462382998</v>
      </c>
      <c r="AC11">
        <v>83.52431340154267</v>
      </c>
      <c r="AD11">
        <v>93.392038519619049</v>
      </c>
      <c r="AE11">
        <v>103.21930701716458</v>
      </c>
      <c r="AF11">
        <v>112.99385928179957</v>
      </c>
      <c r="AG11">
        <v>122.70566939509268</v>
      </c>
      <c r="AH11">
        <v>132.34672718075305</v>
      </c>
      <c r="AI11">
        <v>141.91075263555481</v>
      </c>
      <c r="AJ11">
        <v>151.39291530777601</v>
      </c>
    </row>
    <row r="12" spans="1:36" x14ac:dyDescent="0.3">
      <c r="A12" t="s">
        <v>24</v>
      </c>
      <c r="D12">
        <v>11</v>
      </c>
      <c r="E12">
        <f>E11+rr*E11*(1-E11/k)-F11*E11</f>
        <v>38001.822564065231</v>
      </c>
      <c r="F12">
        <f t="shared" si="1"/>
        <v>4.824088074066149E-2</v>
      </c>
      <c r="G12">
        <v>1833.2413902408496</v>
      </c>
      <c r="H12">
        <v>44.71320464002072</v>
      </c>
      <c r="I12">
        <f>q*E12</f>
        <v>37.294846656700038</v>
      </c>
      <c r="J12">
        <f t="shared" si="2"/>
        <v>0.18141370604574517</v>
      </c>
      <c r="K12">
        <f>LN(_xlfn.NORM.DIST(J12,0,sd,FALSE))</f>
        <v>0.27911271996377734</v>
      </c>
      <c r="L12">
        <f t="shared" si="3"/>
        <v>3.2910932741252036E-2</v>
      </c>
      <c r="P12">
        <f t="shared" si="4"/>
        <v>0.25526315789473686</v>
      </c>
      <c r="Q12">
        <v>214750.11474897034</v>
      </c>
      <c r="R12">
        <v>180687.82770265065</v>
      </c>
      <c r="S12">
        <v>142754.01623531763</v>
      </c>
      <c r="T12">
        <v>89587.155551050018</v>
      </c>
      <c r="U12">
        <v>4.5113107261430958</v>
      </c>
      <c r="V12">
        <v>17.45840042164863</v>
      </c>
      <c r="W12">
        <v>27.353554984366738</v>
      </c>
      <c r="X12">
        <v>36.939505498733361</v>
      </c>
      <c r="Y12">
        <v>46.552701453669371</v>
      </c>
      <c r="Z12">
        <v>56.240031585674849</v>
      </c>
      <c r="AA12">
        <v>65.988573314523478</v>
      </c>
      <c r="AB12">
        <v>75.773024131232106</v>
      </c>
      <c r="AC12">
        <v>85.568074734955928</v>
      </c>
      <c r="AD12">
        <v>95.351674743859945</v>
      </c>
      <c r="AE12">
        <v>105.10557712203419</v>
      </c>
      <c r="AF12">
        <v>114.81504980401519</v>
      </c>
      <c r="AG12">
        <v>124.46837173463626</v>
      </c>
      <c r="AH12">
        <v>134.05632125709121</v>
      </c>
      <c r="AI12">
        <v>143.57172222431237</v>
      </c>
      <c r="AJ12">
        <v>153.0090618930758</v>
      </c>
    </row>
    <row r="13" spans="1:36" x14ac:dyDescent="0.3">
      <c r="D13">
        <v>12</v>
      </c>
      <c r="E13">
        <f>E12+rr*E12*(1-E12/k)-F12*E12</f>
        <v>37147.560405388373</v>
      </c>
      <c r="F13">
        <f t="shared" si="1"/>
        <v>5.6826974525925451E-2</v>
      </c>
      <c r="G13">
        <v>2110.9834688572819</v>
      </c>
      <c r="H13">
        <v>46.910743752384043</v>
      </c>
      <c r="I13">
        <f>q*E13</f>
        <v>36.456476966436767</v>
      </c>
      <c r="J13">
        <f t="shared" si="2"/>
        <v>0.25212758987258654</v>
      </c>
      <c r="K13">
        <f>LN(_xlfn.NORM.DIST(J13,0,sd,FALSE))</f>
        <v>-0.10410464045756238</v>
      </c>
      <c r="L13">
        <f t="shared" si="3"/>
        <v>6.3568321574959202E-2</v>
      </c>
      <c r="P13">
        <f t="shared" si="4"/>
        <v>0.26578947368421052</v>
      </c>
      <c r="Q13">
        <v>193804.10164155799</v>
      </c>
      <c r="R13">
        <v>162251.95231608994</v>
      </c>
      <c r="S13">
        <v>121970.62376393298</v>
      </c>
      <c r="T13">
        <v>62408.555238576249</v>
      </c>
      <c r="U13">
        <v>11.08895812939566</v>
      </c>
      <c r="V13">
        <v>20.966507111549294</v>
      </c>
      <c r="W13">
        <v>30.139515037460537</v>
      </c>
      <c r="X13">
        <v>39.389136401630829</v>
      </c>
      <c r="Y13">
        <v>48.796077041607482</v>
      </c>
      <c r="Z13">
        <v>58.33721393368576</v>
      </c>
      <c r="AA13">
        <v>67.972815903024681</v>
      </c>
      <c r="AB13">
        <v>77.665088511542848</v>
      </c>
      <c r="AC13">
        <v>87.382077413316964</v>
      </c>
      <c r="AD13">
        <v>97.097838477190436</v>
      </c>
      <c r="AE13">
        <v>106.79166739834642</v>
      </c>
      <c r="AF13">
        <v>116.44718756746867</v>
      </c>
      <c r="AG13">
        <v>126.05152374836237</v>
      </c>
      <c r="AH13">
        <v>135.59461201827415</v>
      </c>
      <c r="AI13">
        <v>145.06864134155447</v>
      </c>
      <c r="AJ13">
        <v>154.46760723503999</v>
      </c>
    </row>
    <row r="14" spans="1:36" x14ac:dyDescent="0.3">
      <c r="D14">
        <v>13</v>
      </c>
      <c r="E14">
        <f>E13+rr*E13*(1-E13/k)-F13*E13</f>
        <v>36154.025239399016</v>
      </c>
      <c r="F14">
        <f t="shared" si="1"/>
        <v>5.1693044560104234E-2</v>
      </c>
      <c r="G14">
        <v>1868.9116377273865</v>
      </c>
      <c r="H14">
        <v>38.141053831171156</v>
      </c>
      <c r="I14">
        <f>q*E14</f>
        <v>35.481425267241413</v>
      </c>
      <c r="J14">
        <f t="shared" si="2"/>
        <v>7.2281902753745103E-2</v>
      </c>
      <c r="K14">
        <f>LN(_xlfn.NORM.DIST(J14,0,sd,FALSE))</f>
        <v>0.62519096090815418</v>
      </c>
      <c r="L14">
        <f t="shared" si="3"/>
        <v>5.2246734657018642E-3</v>
      </c>
      <c r="P14">
        <f t="shared" si="4"/>
        <v>0.27631578947368418</v>
      </c>
      <c r="Q14">
        <v>178785.84391542507</v>
      </c>
      <c r="R14">
        <v>144234.81760462082</v>
      </c>
      <c r="S14">
        <v>98287.764245212195</v>
      </c>
      <c r="T14">
        <v>5.1923179905484353</v>
      </c>
      <c r="U14">
        <v>14.968178861247777</v>
      </c>
      <c r="V14">
        <v>23.678418211267729</v>
      </c>
      <c r="W14">
        <v>32.451889610919935</v>
      </c>
      <c r="X14">
        <v>41.485596486583198</v>
      </c>
      <c r="Y14">
        <v>50.748602631156729</v>
      </c>
      <c r="Z14">
        <v>60.181977254607276</v>
      </c>
      <c r="AA14">
        <v>69.731045401265618</v>
      </c>
      <c r="AB14">
        <v>79.350644890603348</v>
      </c>
      <c r="AC14">
        <v>89.004735139340752</v>
      </c>
      <c r="AD14">
        <v>98.664895996765821</v>
      </c>
      <c r="AE14">
        <v>108.30881536586811</v>
      </c>
      <c r="AF14">
        <v>117.91901316346525</v>
      </c>
      <c r="AG14">
        <v>127.48182191344456</v>
      </c>
      <c r="AH14">
        <v>136.98658745244597</v>
      </c>
      <c r="AI14">
        <v>146.42504530391173</v>
      </c>
      <c r="AJ14">
        <v>155.79083361244329</v>
      </c>
    </row>
    <row r="15" spans="1:36" x14ac:dyDescent="0.3">
      <c r="D15">
        <v>14</v>
      </c>
      <c r="E15">
        <f>E14+rr*E14*(1-E14/k)-F14*E14</f>
        <v>35554.322206285709</v>
      </c>
      <c r="F15">
        <f t="shared" si="1"/>
        <v>5.016222008500535E-2</v>
      </c>
      <c r="G15">
        <v>1783.4837354848967</v>
      </c>
      <c r="H15">
        <v>33.650636518582957</v>
      </c>
      <c r="I15">
        <f>q*E15</f>
        <v>34.892878951553179</v>
      </c>
      <c r="J15">
        <f t="shared" si="2"/>
        <v>-3.6250795117624905E-2</v>
      </c>
      <c r="K15">
        <f>LN(_xlfn.NORM.DIST(J15,0,sd,FALSE))</f>
        <v>0.67407287739617738</v>
      </c>
      <c r="L15">
        <f t="shared" si="3"/>
        <v>1.3141201466600177E-3</v>
      </c>
      <c r="P15">
        <f t="shared" si="4"/>
        <v>0.28684210526315784</v>
      </c>
      <c r="Q15">
        <v>161520.84997142816</v>
      </c>
      <c r="R15">
        <v>125644.97474814148</v>
      </c>
      <c r="S15">
        <v>73700.500708662046</v>
      </c>
      <c r="T15">
        <v>9.2519586892630628</v>
      </c>
      <c r="U15">
        <v>17.731699315793019</v>
      </c>
      <c r="V15">
        <v>25.887916978059234</v>
      </c>
      <c r="W15">
        <v>34.421266881119251</v>
      </c>
      <c r="X15">
        <v>43.309751787282352</v>
      </c>
      <c r="Y15">
        <v>52.468965934260886</v>
      </c>
      <c r="Z15">
        <v>61.820844836758027</v>
      </c>
      <c r="AA15">
        <v>71.302192776075472</v>
      </c>
      <c r="AB15">
        <v>80.863451269453037</v>
      </c>
      <c r="AC15">
        <v>90.46605272257608</v>
      </c>
      <c r="AD15">
        <v>100.07999832537836</v>
      </c>
      <c r="AE15">
        <v>109.68192246840522</v>
      </c>
      <c r="AF15">
        <v>119.2536036167029</v>
      </c>
      <c r="AG15">
        <v>128.78082942080735</v>
      </c>
      <c r="AH15">
        <v>138.25253090108109</v>
      </c>
      <c r="AI15">
        <v>147.66011847256718</v>
      </c>
      <c r="AJ15">
        <v>156.99696929341212</v>
      </c>
    </row>
    <row r="16" spans="1:36" x14ac:dyDescent="0.3">
      <c r="D16">
        <v>15</v>
      </c>
      <c r="E16">
        <f>E15+rr*E15*(1-E15/k)-F15*E15</f>
        <v>35126.81862518358</v>
      </c>
      <c r="F16">
        <f t="shared" si="1"/>
        <v>6.5670270974327233E-2</v>
      </c>
      <c r="G16">
        <v>2306.7876975818504</v>
      </c>
      <c r="H16">
        <v>40.469959606699128</v>
      </c>
      <c r="I16">
        <f>q*E16</f>
        <v>34.473328534582642</v>
      </c>
      <c r="J16">
        <f t="shared" si="2"/>
        <v>0.16037402168434811</v>
      </c>
      <c r="K16">
        <f>LN(_xlfn.NORM.DIST(J16,0,sd,FALSE))</f>
        <v>0.36900154383928063</v>
      </c>
      <c r="L16">
        <f t="shared" si="3"/>
        <v>2.5719826831211757E-2</v>
      </c>
      <c r="P16">
        <f t="shared" si="4"/>
        <v>0.2973684210526315</v>
      </c>
      <c r="Q16">
        <v>144333.75020082961</v>
      </c>
      <c r="R16">
        <v>108092.38645525087</v>
      </c>
      <c r="S16">
        <v>46800.872670004734</v>
      </c>
      <c r="T16">
        <v>12.478455530456147</v>
      </c>
      <c r="U16">
        <v>19.890652660690879</v>
      </c>
      <c r="V16">
        <v>27.7491014522484</v>
      </c>
      <c r="W16">
        <v>36.130187913079041</v>
      </c>
      <c r="X16">
        <v>44.917585708545097</v>
      </c>
      <c r="Y16">
        <v>53.999985284950057</v>
      </c>
      <c r="Z16">
        <v>63.288914407879112</v>
      </c>
      <c r="AA16">
        <v>72.716307089716466</v>
      </c>
      <c r="AB16">
        <v>82.229996213613504</v>
      </c>
      <c r="AC16">
        <v>91.789865882196182</v>
      </c>
      <c r="AD16">
        <v>101.36492099104102</v>
      </c>
      <c r="AE16">
        <v>110.93111205961564</v>
      </c>
      <c r="AF16">
        <v>120.46972310683825</v>
      </c>
      <c r="AG16">
        <v>129.96616902147105</v>
      </c>
      <c r="AH16">
        <v>139.40909015936569</v>
      </c>
      <c r="AI16">
        <v>148.78966402331943</v>
      </c>
      <c r="AJ16">
        <v>158.1010769599049</v>
      </c>
    </row>
    <row r="17" spans="4:36" x14ac:dyDescent="0.3">
      <c r="D17">
        <v>16</v>
      </c>
      <c r="E17">
        <f>E16+rr*E16*(1-E16/k)-F16*E16</f>
        <v>34235.646262718539</v>
      </c>
      <c r="F17">
        <f t="shared" si="1"/>
        <v>6.5982847956687088E-2</v>
      </c>
      <c r="G17">
        <v>2258.96544205188</v>
      </c>
      <c r="H17">
        <v>37.032220361506226</v>
      </c>
      <c r="I17">
        <f>q*E17</f>
        <v>33.598735308250092</v>
      </c>
      <c r="J17">
        <f t="shared" si="2"/>
        <v>9.729992765585474E-2</v>
      </c>
      <c r="K17">
        <f>LN(_xlfn.NORM.DIST(J17,0,sd,FALSE))</f>
        <v>0.57215843020649559</v>
      </c>
      <c r="L17">
        <f t="shared" si="3"/>
        <v>9.467275921834566E-3</v>
      </c>
      <c r="P17">
        <f t="shared" si="4"/>
        <v>0.30789473684210517</v>
      </c>
      <c r="Q17">
        <v>130031.47911600537</v>
      </c>
      <c r="R17">
        <v>88263.955941559281</v>
      </c>
      <c r="S17">
        <v>7.7933077436058529</v>
      </c>
      <c r="T17">
        <v>14.71686064886028</v>
      </c>
      <c r="U17">
        <v>21.666283883075558</v>
      </c>
      <c r="V17">
        <v>29.35333367595873</v>
      </c>
      <c r="W17">
        <v>37.634336271090149</v>
      </c>
      <c r="X17">
        <v>46.349521340137464</v>
      </c>
      <c r="Y17">
        <v>55.373865615750496</v>
      </c>
      <c r="Z17">
        <v>64.613298855647756</v>
      </c>
      <c r="AA17">
        <v>73.997037530350127</v>
      </c>
      <c r="AB17">
        <v>83.471412495666357</v>
      </c>
      <c r="AC17">
        <v>92.995388406209642</v>
      </c>
      <c r="AD17">
        <v>102.53735944919612</v>
      </c>
      <c r="AE17">
        <v>112.07284319476337</v>
      </c>
      <c r="AF17">
        <v>121.58280048750464</v>
      </c>
      <c r="AG17">
        <v>131.05239501085103</v>
      </c>
      <c r="AH17">
        <v>140.47006556766036</v>
      </c>
      <c r="AI17">
        <v>149.82682387787273</v>
      </c>
      <c r="AJ17">
        <v>159.11571723005451</v>
      </c>
    </row>
    <row r="18" spans="4:36" x14ac:dyDescent="0.3">
      <c r="D18">
        <v>17</v>
      </c>
      <c r="E18">
        <f>E17+rr*E17*(1-E17/k)-F17*E17</f>
        <v>33510.668665408906</v>
      </c>
      <c r="F18">
        <f t="shared" si="1"/>
        <v>7.0442047531126387E-2</v>
      </c>
      <c r="G18">
        <v>2360.5601149285617</v>
      </c>
      <c r="H18">
        <v>36.316309460439413</v>
      </c>
      <c r="I18">
        <f>q*E18</f>
        <v>32.887245003393694</v>
      </c>
      <c r="J18">
        <f t="shared" si="2"/>
        <v>9.9182044064496544E-2</v>
      </c>
      <c r="K18">
        <f>LN(_xlfn.NORM.DIST(J18,0,sd,FALSE))</f>
        <v>0.56753590591928094</v>
      </c>
      <c r="L18">
        <f t="shared" si="3"/>
        <v>9.837077864811734E-3</v>
      </c>
      <c r="P18">
        <f t="shared" si="4"/>
        <v>0.31842105263157883</v>
      </c>
      <c r="Q18">
        <v>115734.09670485063</v>
      </c>
      <c r="R18">
        <v>67482.374859196163</v>
      </c>
      <c r="S18">
        <v>10.650457285925553</v>
      </c>
      <c r="T18">
        <v>16.45039366721457</v>
      </c>
      <c r="U18">
        <v>23.174799322409591</v>
      </c>
      <c r="V18">
        <v>30.759514716348164</v>
      </c>
      <c r="W18">
        <v>38.97316097981836</v>
      </c>
      <c r="X18">
        <v>47.635733407467463</v>
      </c>
      <c r="Y18">
        <v>56.615438732001657</v>
      </c>
      <c r="Z18">
        <v>65.815362227849562</v>
      </c>
      <c r="AA18">
        <v>75.16330770631663</v>
      </c>
      <c r="AB18">
        <v>84.604803956723515</v>
      </c>
      <c r="AC18">
        <v>94.098307572901334</v>
      </c>
      <c r="AD18">
        <v>103.6118613595429</v>
      </c>
      <c r="AE18">
        <v>113.12072269254635</v>
      </c>
      <c r="AF18">
        <v>122.60564956496367</v>
      </c>
      <c r="AG18">
        <v>132.05164137330533</v>
      </c>
      <c r="AH18">
        <v>141.44700008919301</v>
      </c>
      <c r="AI18">
        <v>150.7826210892012</v>
      </c>
      <c r="AJ18">
        <v>160.05145119816271</v>
      </c>
    </row>
    <row r="19" spans="4:36" x14ac:dyDescent="0.3">
      <c r="D19">
        <v>18</v>
      </c>
      <c r="E19">
        <f>E18+rr*E18*(1-E18/k)-F18*E18</f>
        <v>32774.468521062954</v>
      </c>
      <c r="F19">
        <f t="shared" si="1"/>
        <v>8.5044535218270614E-2</v>
      </c>
      <c r="G19">
        <v>2787.2894423996399</v>
      </c>
      <c r="H19">
        <v>40.395499165212172</v>
      </c>
      <c r="I19">
        <f>q*E19</f>
        <v>32.16474093281299</v>
      </c>
      <c r="J19">
        <f t="shared" si="2"/>
        <v>0.22784752144820836</v>
      </c>
      <c r="K19">
        <f>LN(_xlfn.NORM.DIST(J19,0,sd,FALSE))</f>
        <v>4.156821635328057E-2</v>
      </c>
      <c r="L19">
        <f t="shared" si="3"/>
        <v>5.1914493030091768E-2</v>
      </c>
      <c r="P19">
        <f t="shared" si="4"/>
        <v>0.32894736842105249</v>
      </c>
      <c r="Q19">
        <v>101313.40404434323</v>
      </c>
      <c r="R19">
        <v>46252.773884759226</v>
      </c>
      <c r="S19">
        <v>12.504829627165178</v>
      </c>
      <c r="T19">
        <v>17.874362451137891</v>
      </c>
      <c r="U19">
        <v>24.485156060997721</v>
      </c>
      <c r="V19">
        <v>32.008007193774311</v>
      </c>
      <c r="W19">
        <v>40.175693996652399</v>
      </c>
      <c r="X19">
        <v>48.799361025511963</v>
      </c>
      <c r="Y19">
        <v>57.744251354159665</v>
      </c>
      <c r="Z19">
        <v>66.912224525211684</v>
      </c>
      <c r="AA19">
        <v>76.230478105199509</v>
      </c>
      <c r="AB19">
        <v>85.644188401175796</v>
      </c>
      <c r="AC19">
        <v>95.111576586010401</v>
      </c>
      <c r="AD19">
        <v>104.60051052457302</v>
      </c>
      <c r="AE19">
        <v>114.08610762345413</v>
      </c>
      <c r="AF19">
        <v>123.54900842505866</v>
      </c>
      <c r="AG19">
        <v>132.97411081069836</v>
      </c>
      <c r="AH19">
        <v>142.34962738862686</v>
      </c>
      <c r="AI19">
        <v>151.6663739549322</v>
      </c>
      <c r="AJ19">
        <v>160.91722592662637</v>
      </c>
    </row>
    <row r="20" spans="4:36" x14ac:dyDescent="0.3">
      <c r="D20">
        <v>19</v>
      </c>
      <c r="E20">
        <f>E19+rr*E19*(1-E19/k)-F19*E19</f>
        <v>31697.870262919881</v>
      </c>
      <c r="F20">
        <f t="shared" si="1"/>
        <v>7.9794536497845542E-2</v>
      </c>
      <c r="G20">
        <v>2529.3168655985332</v>
      </c>
      <c r="H20">
        <v>34.648176241075795</v>
      </c>
      <c r="I20">
        <f>q*E20</f>
        <v>31.108171425373527</v>
      </c>
      <c r="J20">
        <f t="shared" si="2"/>
        <v>0.10777455904565175</v>
      </c>
      <c r="K20">
        <f>LN(_xlfn.NORM.DIST(J20,0,sd,FALSE))</f>
        <v>0.54530743451086905</v>
      </c>
      <c r="L20">
        <f t="shared" si="3"/>
        <v>1.1615355577484675E-2</v>
      </c>
      <c r="P20">
        <f t="shared" si="4"/>
        <v>0.33947368421052615</v>
      </c>
      <c r="Q20">
        <v>87470.787385992706</v>
      </c>
      <c r="R20">
        <v>10.972494651363075</v>
      </c>
      <c r="S20">
        <v>13.878902442797431</v>
      </c>
      <c r="T20">
        <v>19.086671043664765</v>
      </c>
      <c r="U20">
        <v>25.641870762900769</v>
      </c>
      <c r="V20">
        <v>33.127782615431926</v>
      </c>
      <c r="W20">
        <v>41.263960423286548</v>
      </c>
      <c r="X20">
        <v>49.858546555452122</v>
      </c>
      <c r="Y20">
        <v>58.775961023554096</v>
      </c>
      <c r="Z20">
        <v>67.91780482968214</v>
      </c>
      <c r="AA20">
        <v>77.211173444572808</v>
      </c>
      <c r="AB20">
        <v>86.601182123991407</v>
      </c>
      <c r="AC20">
        <v>96.045998765899895</v>
      </c>
      <c r="AD20">
        <v>105.5134372567198</v>
      </c>
      <c r="AE20">
        <v>114.97855932649172</v>
      </c>
      <c r="AF20">
        <v>124.42194913765626</v>
      </c>
      <c r="AG20">
        <v>133.82844873659383</v>
      </c>
      <c r="AH20">
        <v>143.18621645356615</v>
      </c>
      <c r="AI20">
        <v>152.48601605798959</v>
      </c>
      <c r="AJ20">
        <v>161.72067361021175</v>
      </c>
    </row>
    <row r="21" spans="4:36" x14ac:dyDescent="0.3">
      <c r="D21">
        <v>20</v>
      </c>
      <c r="E21">
        <f>E20+rr*E20*(1-E20/k)-F20*E20</f>
        <v>30995.623479016238</v>
      </c>
      <c r="F21">
        <f t="shared" si="1"/>
        <v>6.6453933743360588E-2</v>
      </c>
      <c r="G21">
        <v>2059.7811090086971</v>
      </c>
      <c r="H21">
        <v>26.750404013099963</v>
      </c>
      <c r="I21">
        <f>q*E21</f>
        <v>30.418989055851789</v>
      </c>
      <c r="J21">
        <f t="shared" si="2"/>
        <v>-0.12851747687952195</v>
      </c>
      <c r="K21">
        <f>LN(_xlfn.NORM.DIST(J21,0,sd,FALSE))</f>
        <v>0.48404010593594698</v>
      </c>
      <c r="L21">
        <f t="shared" si="3"/>
        <v>1.6516741863478457E-2</v>
      </c>
      <c r="P21">
        <f t="shared" si="4"/>
        <v>0.34999999999999981</v>
      </c>
      <c r="Q21">
        <v>71683.736007680069</v>
      </c>
      <c r="R21">
        <v>11.934992741374151</v>
      </c>
      <c r="S21">
        <v>14.986670332358667</v>
      </c>
      <c r="T21">
        <v>20.143586920064205</v>
      </c>
      <c r="U21">
        <v>26.675511435145086</v>
      </c>
      <c r="V21">
        <v>34.140405637507094</v>
      </c>
      <c r="W21">
        <v>42.25508895554097</v>
      </c>
      <c r="X21">
        <v>50.827781846972556</v>
      </c>
      <c r="Y21">
        <v>59.723298691265754</v>
      </c>
      <c r="Z21">
        <v>68.843563008699178</v>
      </c>
      <c r="AA21">
        <v>78.11588434681282</v>
      </c>
      <c r="AB21">
        <v>87.485506296286829</v>
      </c>
      <c r="AC21">
        <v>96.91066549802207</v>
      </c>
      <c r="AD21">
        <v>106.35920505774348</v>
      </c>
      <c r="AE21">
        <v>115.80619036412111</v>
      </c>
      <c r="AF21">
        <v>125.23219307616611</v>
      </c>
      <c r="AG21">
        <v>134.62203282451478</v>
      </c>
      <c r="AH21">
        <v>143.96383974625937</v>
      </c>
      <c r="AI21">
        <v>153.24834636574144</v>
      </c>
      <c r="AJ21">
        <v>162.46834623285832</v>
      </c>
    </row>
    <row r="22" spans="4:36" x14ac:dyDescent="0.3">
      <c r="D22">
        <v>21</v>
      </c>
      <c r="E22">
        <f>E21+rr*E21*(1-E21/k)-F21*E21</f>
        <v>30832.507349261454</v>
      </c>
      <c r="F22">
        <f t="shared" si="1"/>
        <v>9.6831412383931434E-2</v>
      </c>
      <c r="G22">
        <v>2985.5552339669325</v>
      </c>
      <c r="H22">
        <v>36.858706592184355</v>
      </c>
      <c r="I22">
        <f>q*E22</f>
        <v>30.258907495653371</v>
      </c>
      <c r="J22">
        <f t="shared" si="2"/>
        <v>0.19730125808858273</v>
      </c>
      <c r="K22">
        <f>LN(_xlfn.NORM.DIST(J22,0,sd,FALSE))</f>
        <v>0.20390204868770848</v>
      </c>
      <c r="L22">
        <f t="shared" si="3"/>
        <v>3.8927786443337532E-2</v>
      </c>
    </row>
    <row r="23" spans="4:36" x14ac:dyDescent="0.3">
      <c r="D23">
        <v>22</v>
      </c>
      <c r="E23">
        <f>E22+rr*E22*(1-E22/k)-F22*E22</f>
        <v>29759.068611481984</v>
      </c>
      <c r="F23">
        <f t="shared" si="1"/>
        <v>8.9124298976978281E-2</v>
      </c>
      <c r="G23">
        <v>2652.2561282061301</v>
      </c>
      <c r="H23">
        <v>31.203013273013294</v>
      </c>
      <c r="I23">
        <f>q*E23</f>
        <v>29.205438729692048</v>
      </c>
      <c r="J23">
        <f t="shared" si="2"/>
        <v>6.615971961864725E-2</v>
      </c>
      <c r="K23">
        <f>LN(_xlfn.NORM.DIST(J23,0,sd,FALSE))</f>
        <v>0.63578552297920254</v>
      </c>
      <c r="L23">
        <f t="shared" si="3"/>
        <v>4.3771085000180177E-3</v>
      </c>
      <c r="P23" t="s">
        <v>26</v>
      </c>
    </row>
    <row r="24" spans="4:36" x14ac:dyDescent="0.3">
      <c r="D24">
        <v>23</v>
      </c>
      <c r="E24">
        <f>E23+rr*E23*(1-E23/k)-F23*E23</f>
        <v>29113.900287444329</v>
      </c>
      <c r="F24">
        <f t="shared" si="1"/>
        <v>9.108997236020748E-2</v>
      </c>
      <c r="G24">
        <v>2651.9843724811403</v>
      </c>
      <c r="H24">
        <v>29.797577218889217</v>
      </c>
      <c r="I24">
        <f>q*E24</f>
        <v>28.572272947388299</v>
      </c>
      <c r="J24">
        <f t="shared" si="2"/>
        <v>4.1990318612038065E-2</v>
      </c>
      <c r="K24">
        <f>LN(_xlfn.NORM.DIST(J24,0,sd,FALSE))</f>
        <v>0.66845954351517189</v>
      </c>
      <c r="L24">
        <f t="shared" si="3"/>
        <v>1.7631868571404703E-3</v>
      </c>
      <c r="P24" t="s">
        <v>27</v>
      </c>
    </row>
    <row r="25" spans="4:36" x14ac:dyDescent="0.3">
      <c r="D25">
        <v>24</v>
      </c>
      <c r="E25">
        <f>E24+rr*E24*(1-E24/k)-F24*E24</f>
        <v>28520.477174014319</v>
      </c>
      <c r="F25">
        <f t="shared" si="1"/>
        <v>8.8429258385373438E-2</v>
      </c>
      <c r="G25">
        <v>2522.0446452950573</v>
      </c>
      <c r="H25">
        <v>27.118759626828574</v>
      </c>
      <c r="I25">
        <f>q*E25</f>
        <v>27.989889721410041</v>
      </c>
      <c r="J25">
        <f t="shared" si="2"/>
        <v>-3.1617638039035702E-2</v>
      </c>
      <c r="K25">
        <f>LN(_xlfn.NORM.DIST(J25,0,sd,FALSE))</f>
        <v>0.67800344128983425</v>
      </c>
      <c r="L25">
        <f t="shared" si="3"/>
        <v>9.9967503516747744E-4</v>
      </c>
      <c r="P25" t="s">
        <v>28</v>
      </c>
    </row>
    <row r="26" spans="4:36" x14ac:dyDescent="0.3">
      <c r="D26">
        <v>25</v>
      </c>
      <c r="E26">
        <f>E25+rr*E25*(1-E25/k)-F25*E25</f>
        <v>28100.621951973237</v>
      </c>
      <c r="F26">
        <f t="shared" si="1"/>
        <v>9.2489921260256083E-2</v>
      </c>
      <c r="G26">
        <v>2599.0243117022283</v>
      </c>
      <c r="H26">
        <v>26.794065069095137</v>
      </c>
      <c r="I26">
        <f>q*E26</f>
        <v>27.577845375441129</v>
      </c>
      <c r="J26">
        <f t="shared" si="2"/>
        <v>-2.8832336248697386E-2</v>
      </c>
      <c r="K26">
        <f>LN(_xlfn.NORM.DIST(J26,0,sd,FALSE))</f>
        <v>0.68010808405995338</v>
      </c>
      <c r="L26">
        <f t="shared" si="3"/>
        <v>8.3130361355794927E-4</v>
      </c>
    </row>
    <row r="27" spans="4:36" x14ac:dyDescent="0.3">
      <c r="D27">
        <v>26</v>
      </c>
      <c r="E27">
        <f>E26+rr*E26*(1-E26/k)-F26*E26</f>
        <v>27632.503225393473</v>
      </c>
      <c r="F27">
        <f t="shared" si="1"/>
        <v>9.9152668184110032E-2</v>
      </c>
      <c r="G27">
        <v>2739.8364234037895</v>
      </c>
      <c r="H27">
        <v>27.127093301027617</v>
      </c>
      <c r="I27">
        <f>q*E27</f>
        <v>27.118435406472148</v>
      </c>
      <c r="J27">
        <f t="shared" si="2"/>
        <v>3.1921136489140167E-4</v>
      </c>
      <c r="K27">
        <f>LN(_xlfn.NORM.DIST(J27,0,sd,FALSE))</f>
        <v>0.69049810553073432</v>
      </c>
      <c r="L27">
        <f t="shared" si="3"/>
        <v>1.0189589547583159E-7</v>
      </c>
    </row>
    <row r="28" spans="4:36" x14ac:dyDescent="0.3">
      <c r="D28">
        <v>27</v>
      </c>
      <c r="E28">
        <f>E27+rr*E27*(1-E27/k)-F27*E27</f>
        <v>27053.487490881937</v>
      </c>
      <c r="F28">
        <f t="shared" si="1"/>
        <v>0.10322949559457274</v>
      </c>
      <c r="G28">
        <v>2792.7178677578258</v>
      </c>
      <c r="H28">
        <v>26.597313026265009</v>
      </c>
      <c r="I28">
        <f>q*E28</f>
        <v>26.550191528326049</v>
      </c>
      <c r="J28">
        <f t="shared" si="2"/>
        <v>1.7732351003542353E-3</v>
      </c>
      <c r="K28">
        <f>LN(_xlfn.NORM.DIST(J28,0,sd,FALSE))</f>
        <v>0.69046007469541359</v>
      </c>
      <c r="L28">
        <f t="shared" si="3"/>
        <v>3.1443627211282951E-6</v>
      </c>
    </row>
    <row r="29" spans="4:36" x14ac:dyDescent="0.3">
      <c r="D29">
        <v>28</v>
      </c>
      <c r="E29">
        <f>E28+rr*E28*(1-E28/k)-F28*E28</f>
        <v>26455.526217163515</v>
      </c>
      <c r="F29">
        <f t="shared" si="1"/>
        <v>9.7941924570892208E-2</v>
      </c>
      <c r="G29">
        <v>2591.1051532446904</v>
      </c>
      <c r="H29">
        <v>23.771606910501745</v>
      </c>
      <c r="I29">
        <f>q*E29</f>
        <v>25.963354568799232</v>
      </c>
      <c r="J29">
        <f t="shared" si="2"/>
        <v>-8.8194222617235113E-2</v>
      </c>
      <c r="K29">
        <f>LN(_xlfn.NORM.DIST(J29,0,sd,FALSE))</f>
        <v>0.59327161794119732</v>
      </c>
      <c r="L29">
        <f t="shared" si="3"/>
        <v>7.7782209030584255E-3</v>
      </c>
    </row>
    <row r="30" spans="4:36" x14ac:dyDescent="0.3">
      <c r="D30">
        <v>29</v>
      </c>
      <c r="E30">
        <f>E29+rr*E29*(1-E29/k)-F29*E29</f>
        <v>26090.664939784878</v>
      </c>
      <c r="F30">
        <f t="shared" si="1"/>
        <v>0.11412004921336845</v>
      </c>
      <c r="G30">
        <v>2977.467966937757</v>
      </c>
      <c r="H30">
        <v>26.349274043696965</v>
      </c>
      <c r="I30">
        <f>q*E30</f>
        <v>25.605281074617107</v>
      </c>
      <c r="J30">
        <f t="shared" si="2"/>
        <v>2.864210189653087E-2</v>
      </c>
      <c r="K30">
        <f>LN(_xlfn.NORM.DIST(J30,0,sd,FALSE))</f>
        <v>0.68024475421628694</v>
      </c>
      <c r="L30">
        <f t="shared" si="3"/>
        <v>8.2037000105125723E-4</v>
      </c>
    </row>
    <row r="31" spans="4:36" x14ac:dyDescent="0.3">
      <c r="D31">
        <v>30</v>
      </c>
      <c r="E31">
        <f>E30+rr*E30*(1-E30/k)-F30*E30</f>
        <v>25356.877124474231</v>
      </c>
      <c r="F31">
        <f t="shared" si="1"/>
        <v>0.13475693506933392</v>
      </c>
      <c r="G31">
        <v>3417.0150442238528</v>
      </c>
      <c r="H31">
        <v>29.205256788238056</v>
      </c>
      <c r="I31">
        <f>q*E31</f>
        <v>24.885144454737109</v>
      </c>
      <c r="J31">
        <f t="shared" si="2"/>
        <v>0.16007770288011863</v>
      </c>
      <c r="K31">
        <f>LN(_xlfn.NORM.DIST(J31,0,sd,FALSE))</f>
        <v>0.37018849223723349</v>
      </c>
      <c r="L31">
        <f t="shared" si="3"/>
        <v>2.5624870959375542E-2</v>
      </c>
    </row>
    <row r="32" spans="4:36" x14ac:dyDescent="0.3">
      <c r="D32">
        <v>31</v>
      </c>
      <c r="E32">
        <f>E31+rr*E31*(1-E31/k)-F31*E31</f>
        <v>24214.532268295843</v>
      </c>
      <c r="F32">
        <f t="shared" si="1"/>
        <v>0.1035866523237389</v>
      </c>
      <c r="G32">
        <v>2508.302335257918</v>
      </c>
      <c r="H32">
        <v>20.729771365767917</v>
      </c>
      <c r="I32">
        <f>q*E32</f>
        <v>23.764051481671935</v>
      </c>
      <c r="J32">
        <f t="shared" si="2"/>
        <v>-0.13660309962431952</v>
      </c>
      <c r="K32">
        <f>LN(_xlfn.NORM.DIST(J32,0,sd,FALSE))</f>
        <v>0.45724429389228061</v>
      </c>
      <c r="L32">
        <f t="shared" si="3"/>
        <v>1.8660406826971763E-2</v>
      </c>
    </row>
    <row r="33" spans="4:12" x14ac:dyDescent="0.3">
      <c r="D33">
        <v>32</v>
      </c>
      <c r="E33">
        <f>E32+rr*E32*(1-E32/k)-F32*E32</f>
        <v>24018.306724392816</v>
      </c>
      <c r="F33">
        <f t="shared" si="1"/>
        <v>0.16063907636353833</v>
      </c>
      <c r="G33">
        <v>3858.2786080226238</v>
      </c>
      <c r="H33">
        <v>30.866228864180989</v>
      </c>
      <c r="I33">
        <f>q*E33</f>
        <v>23.571476466153836</v>
      </c>
      <c r="J33">
        <f t="shared" si="2"/>
        <v>0.26962531247695376</v>
      </c>
      <c r="K33">
        <f>LN(_xlfn.NORM.DIST(J33,0,sd,FALSE))</f>
        <v>-0.21822323487425918</v>
      </c>
      <c r="L33">
        <f t="shared" si="3"/>
        <v>7.269780912829496E-2</v>
      </c>
    </row>
    <row r="34" spans="4:12" x14ac:dyDescent="0.3">
      <c r="D34">
        <v>33</v>
      </c>
      <c r="E34">
        <f>E33+rr*E33*(1-E33/k)-F33*E33</f>
        <v>22477.202135324202</v>
      </c>
      <c r="F34">
        <f t="shared" si="1"/>
        <v>0.11697630864707707</v>
      </c>
      <c r="G34">
        <v>2629.3001345044236</v>
      </c>
      <c r="H34">
        <v>20.38217158530561</v>
      </c>
      <c r="I34">
        <f>q*E34</f>
        <v>22.059042181341411</v>
      </c>
      <c r="J34">
        <f t="shared" si="2"/>
        <v>-7.9062017242356286E-2</v>
      </c>
      <c r="K34">
        <f>LN(_xlfn.NORM.DIST(J34,0,sd,FALSE))</f>
        <v>0.61236434709904464</v>
      </c>
      <c r="L34">
        <f t="shared" si="3"/>
        <v>6.2508025704306426E-3</v>
      </c>
    </row>
    <row r="35" spans="4:12" x14ac:dyDescent="0.3">
      <c r="D35">
        <v>34</v>
      </c>
      <c r="E35">
        <f>E34+rr*E34*(1-E34/k)-F34*E34</f>
        <v>22191.568807074804</v>
      </c>
      <c r="F35">
        <f t="shared" si="1"/>
        <v>0.1215267261656012</v>
      </c>
      <c r="G35">
        <v>2696.8687056024769</v>
      </c>
      <c r="H35">
        <v>20.277208312800578</v>
      </c>
      <c r="I35">
        <f>q*E35</f>
        <v>21.778722700370583</v>
      </c>
      <c r="J35">
        <f t="shared" si="2"/>
        <v>-7.1435958168108937E-2</v>
      </c>
      <c r="K35">
        <f>LN(_xlfn.NORM.DIST(J35,0,sd,FALSE))</f>
        <v>0.62671067773697997</v>
      </c>
      <c r="L35">
        <f t="shared" si="3"/>
        <v>5.1030961193958098E-3</v>
      </c>
    </row>
    <row r="36" spans="4:12" x14ac:dyDescent="0.3">
      <c r="D36">
        <v>35</v>
      </c>
      <c r="E36">
        <f>E35+rr*E35*(1-E35/k)-F35*E35</f>
        <v>21840.638565134799</v>
      </c>
      <c r="F36">
        <f t="shared" si="1"/>
        <v>0.14796069734515849</v>
      </c>
      <c r="G36">
        <v>3231.5561125609065</v>
      </c>
      <c r="H36">
        <v>23.588000821612457</v>
      </c>
      <c r="I36">
        <f>q*E36</f>
        <v>21.434321072309537</v>
      </c>
      <c r="J36">
        <f t="shared" si="2"/>
        <v>9.5744717211824537E-2</v>
      </c>
      <c r="K36">
        <f>LN(_xlfn.NORM.DIST(J36,0,sd,FALSE))</f>
        <v>0.5759112433047745</v>
      </c>
      <c r="L36">
        <f t="shared" si="3"/>
        <v>9.16705087397225E-3</v>
      </c>
    </row>
    <row r="37" spans="4:12" x14ac:dyDescent="0.3">
      <c r="D37">
        <v>36</v>
      </c>
      <c r="E37">
        <f>E36+rr*E36*(1-E36/k)-F36*E36</f>
        <v>20956.682214299282</v>
      </c>
      <c r="F37">
        <f t="shared" si="1"/>
        <v>0.12409722846948729</v>
      </c>
      <c r="G37">
        <v>2600.6661807103387</v>
      </c>
      <c r="H37">
        <v>18.444440997945666</v>
      </c>
      <c r="I37">
        <f>q*E37</f>
        <v>20.566809612824944</v>
      </c>
      <c r="J37">
        <f t="shared" si="2"/>
        <v>-0.10891556843760705</v>
      </c>
      <c r="K37">
        <f>LN(_xlfn.NORM.DIST(J37,0,sd,FALSE))</f>
        <v>0.54221686612833941</v>
      </c>
      <c r="L37">
        <f t="shared" si="3"/>
        <v>1.1862601048087066E-2</v>
      </c>
    </row>
    <row r="38" spans="4:12" x14ac:dyDescent="0.3">
      <c r="D38">
        <v>37</v>
      </c>
      <c r="E38">
        <f>E37+rr*E37*(1-E37/k)-F37*E37</f>
        <v>20702.280334350769</v>
      </c>
      <c r="F38">
        <f t="shared" si="1"/>
        <v>0.1456335024349649</v>
      </c>
      <c r="G38">
        <v>3014.9455934819989</v>
      </c>
      <c r="H38">
        <v>20.792728230910338</v>
      </c>
      <c r="I38">
        <f>q*E38</f>
        <v>20.317140558508907</v>
      </c>
      <c r="J38">
        <f t="shared" si="2"/>
        <v>2.3138429035896375E-2</v>
      </c>
      <c r="K38">
        <f>LN(_xlfn.NORM.DIST(J38,0,sd,FALSE))</f>
        <v>0.68380704300131234</v>
      </c>
      <c r="L38">
        <f t="shared" si="3"/>
        <v>5.3538689824921242E-4</v>
      </c>
    </row>
    <row r="39" spans="4:12" x14ac:dyDescent="0.3">
      <c r="D39">
        <v>38</v>
      </c>
      <c r="E39">
        <f>E38+rr*E38*(1-E38/k)-F38*E38</f>
        <v>20031.750201749426</v>
      </c>
      <c r="F39">
        <f t="shared" si="1"/>
        <v>0.13820458458256715</v>
      </c>
      <c r="G39">
        <v>2768.4797150945351</v>
      </c>
      <c r="H39">
        <v>18.580400772446545</v>
      </c>
      <c r="I39">
        <f>q*E39</f>
        <v>19.659084792054408</v>
      </c>
      <c r="J39">
        <f t="shared" si="2"/>
        <v>-5.6432258605511113E-2</v>
      </c>
      <c r="K39">
        <f>LN(_xlfn.NORM.DIST(J39,0,sd,FALSE))</f>
        <v>0.65069188158793667</v>
      </c>
      <c r="L39">
        <f t="shared" si="3"/>
        <v>3.1845998113192832E-3</v>
      </c>
    </row>
    <row r="40" spans="4:12" x14ac:dyDescent="0.3">
      <c r="D40">
        <v>39</v>
      </c>
      <c r="E40">
        <f>E39+rr*E39*(1-E39/k)-F39*E39</f>
        <v>19599.676643208604</v>
      </c>
      <c r="F40">
        <f t="shared" si="1"/>
        <v>0.13162385298600124</v>
      </c>
      <c r="G40">
        <v>2579.7849570588514</v>
      </c>
      <c r="H40">
        <v>16.861339588619945</v>
      </c>
      <c r="I40">
        <f>q*E40</f>
        <v>19.235049416302925</v>
      </c>
      <c r="J40">
        <f t="shared" si="2"/>
        <v>-0.13171070221127629</v>
      </c>
      <c r="K40">
        <f>LN(_xlfn.NORM.DIST(J40,0,sd,FALSE))</f>
        <v>0.47365301576708391</v>
      </c>
      <c r="L40">
        <f t="shared" si="3"/>
        <v>1.7347709076987499E-2</v>
      </c>
    </row>
    <row r="41" spans="4:12" x14ac:dyDescent="0.3">
      <c r="D41">
        <v>40</v>
      </c>
      <c r="E41">
        <f>E40+rr*E40*(1-E40/k)-F40*E40</f>
        <v>19348.727677594798</v>
      </c>
      <c r="F41">
        <f t="shared" si="1"/>
        <v>0.15441292594145808</v>
      </c>
      <c r="G41">
        <v>2987.6936539418857</v>
      </c>
      <c r="H41">
        <v>19.029895884980164</v>
      </c>
      <c r="I41">
        <f>q*E41</f>
        <v>18.988769039211892</v>
      </c>
      <c r="J41">
        <f t="shared" si="2"/>
        <v>2.1635089970880247E-3</v>
      </c>
      <c r="K41">
        <f>LN(_xlfn.NORM.DIST(J41,0,sd,FALSE))</f>
        <v>0.69044086958967155</v>
      </c>
      <c r="L41">
        <f t="shared" si="3"/>
        <v>4.6807711804808303E-6</v>
      </c>
    </row>
    <row r="42" spans="4:12" x14ac:dyDescent="0.3">
      <c r="D42">
        <v>41</v>
      </c>
      <c r="E42">
        <f>E41+rr*E41*(1-E41/k)-F41*E41</f>
        <v>18684.606471370211</v>
      </c>
      <c r="F42">
        <f t="shared" si="1"/>
        <v>0.14414681561037268</v>
      </c>
      <c r="G42">
        <v>2693.3265237809778</v>
      </c>
      <c r="H42">
        <v>16.728736172552658</v>
      </c>
      <c r="I42">
        <f>q*E42</f>
        <v>18.337002969154252</v>
      </c>
      <c r="J42">
        <f t="shared" si="2"/>
        <v>-9.179306892826801E-2</v>
      </c>
      <c r="K42">
        <f>LN(_xlfn.NORM.DIST(J42,0,sd,FALSE))</f>
        <v>0.58517478543855561</v>
      </c>
      <c r="L42">
        <f t="shared" si="3"/>
        <v>8.4259675032697622E-3</v>
      </c>
    </row>
    <row r="43" spans="4:12" x14ac:dyDescent="0.3">
      <c r="D43">
        <v>42</v>
      </c>
      <c r="E43">
        <f>E42+rr*E42*(1-E42/k)-F42*E42</f>
        <v>18297.8495487449</v>
      </c>
      <c r="F43">
        <f t="shared" si="1"/>
        <v>0.12313310270189251</v>
      </c>
      <c r="G43">
        <v>2253.0709877093832</v>
      </c>
      <c r="H43">
        <v>13.654975683087171</v>
      </c>
      <c r="I43">
        <f>q*E43</f>
        <v>17.957441170548105</v>
      </c>
      <c r="J43">
        <f t="shared" si="2"/>
        <v>-0.27390060480590323</v>
      </c>
      <c r="K43">
        <f>LN(_xlfn.NORM.DIST(J43,0,sd,FALSE))</f>
        <v>-0.24726988718356691</v>
      </c>
      <c r="L43">
        <f t="shared" si="3"/>
        <v>7.5021541313039578E-2</v>
      </c>
    </row>
    <row r="44" spans="4:12" x14ac:dyDescent="0.3">
      <c r="D44">
        <v>43</v>
      </c>
      <c r="E44">
        <f>E43+rr*E43*(1-E43/k)-F43*E43</f>
        <v>18339.391083729828</v>
      </c>
      <c r="F44">
        <f t="shared" si="1"/>
        <v>0.12657602253293254</v>
      </c>
      <c r="G44">
        <v>2321.3271790544491</v>
      </c>
      <c r="H44">
        <v>13.735663781387272</v>
      </c>
      <c r="I44">
        <f>q*E44</f>
        <v>17.998209877747215</v>
      </c>
      <c r="J44">
        <f t="shared" si="2"/>
        <v>-0.27027665560366204</v>
      </c>
      <c r="K44">
        <f>LN(_xlfn.NORM.DIST(J44,0,sd,FALSE))</f>
        <v>-0.22261900282432906</v>
      </c>
      <c r="L44">
        <f t="shared" si="3"/>
        <v>7.3049470564300542E-2</v>
      </c>
    </row>
    <row r="45" spans="4:12" x14ac:dyDescent="0.3">
      <c r="D45">
        <v>44</v>
      </c>
      <c r="E45">
        <f>E44+rr*E44*(1-E44/k)-F44*E44</f>
        <v>18314.033256965955</v>
      </c>
      <c r="F45">
        <f t="shared" si="1"/>
        <v>0.15258276521616296</v>
      </c>
      <c r="G45">
        <v>2794.4058366086365</v>
      </c>
      <c r="H45">
        <v>16.152634893691541</v>
      </c>
      <c r="I45">
        <f>q*E45</f>
        <v>17.973323801319921</v>
      </c>
      <c r="J45">
        <f t="shared" si="2"/>
        <v>-0.1068054599207014</v>
      </c>
      <c r="K45">
        <f>LN(_xlfn.NORM.DIST(J45,0,sd,FALSE))</f>
        <v>0.54790680086852073</v>
      </c>
      <c r="L45">
        <f t="shared" si="3"/>
        <v>1.1407406268872553E-2</v>
      </c>
    </row>
    <row r="46" spans="4:12" x14ac:dyDescent="0.3">
      <c r="D46">
        <v>45</v>
      </c>
      <c r="E46">
        <f>E45+rr*E45*(1-E45/k)-F45*E45</f>
        <v>17814.770610612028</v>
      </c>
      <c r="F46">
        <f t="shared" si="1"/>
        <v>0.13105611725914917</v>
      </c>
      <c r="G46">
        <v>2334.7346660892144</v>
      </c>
      <c r="H46">
        <v>13.19059133383737</v>
      </c>
      <c r="I46">
        <f>q*E46</f>
        <v>17.48334930586519</v>
      </c>
      <c r="J46">
        <f t="shared" si="2"/>
        <v>-0.28174516205406236</v>
      </c>
      <c r="K46">
        <f>LN(_xlfn.NORM.DIST(J46,0,sd,FALSE))</f>
        <v>-0.30175482503144557</v>
      </c>
      <c r="L46">
        <f t="shared" si="3"/>
        <v>7.9380336340869856E-2</v>
      </c>
    </row>
    <row r="47" spans="4:12" x14ac:dyDescent="0.3">
      <c r="D47">
        <v>46</v>
      </c>
      <c r="E47">
        <f>E46+rr*E46*(1-E46/k)-F46*E46</f>
        <v>17757.588544431612</v>
      </c>
      <c r="F47">
        <f t="shared" si="1"/>
        <v>0.15693207349557389</v>
      </c>
      <c r="G47">
        <v>2786.7351905589026</v>
      </c>
      <c r="H47">
        <v>15.396327019662445</v>
      </c>
      <c r="I47">
        <f>q*E47</f>
        <v>17.42723103979738</v>
      </c>
      <c r="J47">
        <f t="shared" si="2"/>
        <v>-0.12390500941182978</v>
      </c>
      <c r="K47">
        <f>LN(_xlfn.NORM.DIST(J47,0,sd,FALSE))</f>
        <v>0.49859373726260725</v>
      </c>
      <c r="L47">
        <f t="shared" si="3"/>
        <v>1.5352451357345625E-2</v>
      </c>
    </row>
    <row r="48" spans="4:12" x14ac:dyDescent="0.3">
      <c r="D48">
        <v>47</v>
      </c>
      <c r="E48">
        <f>E47+rr*E47*(1-E47/k)-F47*E47</f>
        <v>17246.230344689357</v>
      </c>
      <c r="F48">
        <f t="shared" si="1"/>
        <v>0.12366259641385607</v>
      </c>
      <c r="G48">
        <v>2132.7136227757178</v>
      </c>
      <c r="H48">
        <v>11.52818174473361</v>
      </c>
      <c r="I48">
        <f>q*E48</f>
        <v>16.925386013446797</v>
      </c>
      <c r="J48">
        <f t="shared" si="2"/>
        <v>-0.38402000175476075</v>
      </c>
      <c r="K48">
        <f>LN(_xlfn.NORM.DIST(J48,0,sd,FALSE))</f>
        <v>-1.1528926426171526</v>
      </c>
      <c r="L48">
        <f t="shared" si="3"/>
        <v>0.14747136174772646</v>
      </c>
    </row>
    <row r="49" spans="4:12" x14ac:dyDescent="0.3">
      <c r="D49">
        <v>48</v>
      </c>
      <c r="E49">
        <f>E48+rr*E48*(1-E48/k)-F48*E48</f>
        <v>17367.967844473071</v>
      </c>
      <c r="F49">
        <f t="shared" si="1"/>
        <v>0.15939817132911882</v>
      </c>
      <c r="G49">
        <v>2768.4223141119451</v>
      </c>
      <c r="H49">
        <v>14.647737111703414</v>
      </c>
      <c r="I49">
        <f>q*E49</f>
        <v>17.044858740817954</v>
      </c>
      <c r="J49">
        <f t="shared" si="2"/>
        <v>-0.15156275796175334</v>
      </c>
      <c r="K49">
        <f>LN(_xlfn.NORM.DIST(J49,0,sd,FALSE))</f>
        <v>0.40335850921726479</v>
      </c>
      <c r="L49">
        <f t="shared" si="3"/>
        <v>2.2971269600973024E-2</v>
      </c>
    </row>
    <row r="50" spans="4:12" x14ac:dyDescent="0.3">
      <c r="D50">
        <v>49</v>
      </c>
      <c r="E50">
        <f>E49+rr*E49*(1-E49/k)-F49*E49</f>
        <v>16859.218269587422</v>
      </c>
      <c r="F50">
        <f t="shared" si="1"/>
        <v>0.18984740410425047</v>
      </c>
      <c r="G50">
        <v>3200.6788237081255</v>
      </c>
      <c r="H50">
        <v>16.583828102114641</v>
      </c>
      <c r="I50">
        <f>q*E50</f>
        <v>16.545573809153563</v>
      </c>
      <c r="J50">
        <f t="shared" si="2"/>
        <v>2.3093872968331462E-3</v>
      </c>
      <c r="K50">
        <f>LN(_xlfn.NORM.DIST(J50,0,sd,FALSE))</f>
        <v>0.69043271335834289</v>
      </c>
      <c r="L50">
        <f t="shared" si="3"/>
        <v>5.3332696867743056E-6</v>
      </c>
    </row>
    <row r="51" spans="4:12" x14ac:dyDescent="0.3">
      <c r="D51">
        <v>50</v>
      </c>
      <c r="E51">
        <f>E50+rr*E50*(1-E50/k)-F50*E50</f>
        <v>15895.395007432826</v>
      </c>
      <c r="F51">
        <f t="shared" si="1"/>
        <v>0.1638961429673195</v>
      </c>
      <c r="G51">
        <v>2605.1939326602269</v>
      </c>
      <c r="H51">
        <v>13.224334683554451</v>
      </c>
      <c r="I51">
        <f>q*E51</f>
        <v>15.599681261352277</v>
      </c>
      <c r="J51">
        <f t="shared" si="2"/>
        <v>-0.16519181308496403</v>
      </c>
      <c r="K51">
        <f>LN(_xlfn.NORM.DIST(J51,0,sd,FALSE))</f>
        <v>0.34939519035070649</v>
      </c>
      <c r="L51">
        <f t="shared" si="3"/>
        <v>2.7288335110297691E-2</v>
      </c>
    </row>
    <row r="52" spans="4:12" x14ac:dyDescent="0.3">
      <c r="D52">
        <v>51</v>
      </c>
      <c r="E52">
        <f>E51+rr*E51*(1-E51/k)-F51*E51</f>
        <v>15476.652289032892</v>
      </c>
      <c r="F52">
        <f t="shared" si="1"/>
        <v>0.16541090646311887</v>
      </c>
      <c r="G52">
        <v>2560.0070841434344</v>
      </c>
      <c r="H52">
        <v>12.736353652454898</v>
      </c>
      <c r="I52">
        <f>q*E52</f>
        <v>15.188728722299514</v>
      </c>
      <c r="J52">
        <f t="shared" si="2"/>
        <v>-0.1760932246999147</v>
      </c>
      <c r="K52">
        <f>LN(_xlfn.NORM.DIST(J52,0,sd,FALSE))</f>
        <v>0.30288908191424452</v>
      </c>
      <c r="L52">
        <f t="shared" si="3"/>
        <v>3.1008823785214648E-2</v>
      </c>
    </row>
    <row r="53" spans="4:12" x14ac:dyDescent="0.3">
      <c r="D53">
        <v>52</v>
      </c>
      <c r="E53">
        <f>E52+rr*E52*(1-E52/k)-F52*E52</f>
        <v>15078.270074807824</v>
      </c>
      <c r="F53">
        <f t="shared" si="1"/>
        <v>0.20655902774041054</v>
      </c>
      <c r="G53">
        <v>3114.5528066596316</v>
      </c>
      <c r="H53">
        <v>15.809912724160567</v>
      </c>
      <c r="I53">
        <f>q*E53</f>
        <v>14.797757905959509</v>
      </c>
      <c r="J53">
        <f t="shared" si="2"/>
        <v>6.616145445939825E-2</v>
      </c>
      <c r="K53">
        <f>LN(_xlfn.NORM.DIST(J53,0,sd,FALSE))</f>
        <v>0.63578265352713959</v>
      </c>
      <c r="L53">
        <f t="shared" si="3"/>
        <v>4.3773380561830284E-3</v>
      </c>
    </row>
    <row r="54" spans="4:12" x14ac:dyDescent="0.3">
      <c r="D54">
        <v>53</v>
      </c>
      <c r="E54">
        <f>E53+rr*E53*(1-E53/k)-F53*E53</f>
        <v>14100.076744404803</v>
      </c>
      <c r="F54">
        <f t="shared" si="1"/>
        <v>0.15562933951540925</v>
      </c>
      <c r="G54">
        <v>2194.3856308483014</v>
      </c>
      <c r="H54">
        <v>11.369873734965292</v>
      </c>
      <c r="I54">
        <f>q*E54</f>
        <v>13.837762626878222</v>
      </c>
      <c r="J54">
        <f t="shared" si="2"/>
        <v>-0.19643407461692269</v>
      </c>
      <c r="K54">
        <f>LN(_xlfn.NORM.DIST(J54,0,sd,FALSE))</f>
        <v>0.20817005834684313</v>
      </c>
      <c r="L54">
        <f t="shared" si="3"/>
        <v>3.8586345670606752E-2</v>
      </c>
    </row>
    <row r="55" spans="4:12" x14ac:dyDescent="0.3">
      <c r="D55">
        <v>54</v>
      </c>
      <c r="E55">
        <f>E54+rr*E54*(1-E54/k)-F54*E54</f>
        <v>13973.204111787129</v>
      </c>
      <c r="F55">
        <f t="shared" si="1"/>
        <v>0.19163842225954641</v>
      </c>
      <c r="G55">
        <v>2677.802789893492</v>
      </c>
      <c r="H55">
        <v>14.168268729595196</v>
      </c>
      <c r="I55">
        <f>q*E55</f>
        <v>13.713250299333113</v>
      </c>
      <c r="J55">
        <f t="shared" si="2"/>
        <v>3.2642327108018003E-2</v>
      </c>
      <c r="K55">
        <f>LN(_xlfn.NORM.DIST(J55,0,sd,FALSE))</f>
        <v>0.67718036024159201</v>
      </c>
      <c r="L55">
        <f t="shared" si="3"/>
        <v>1.0655215190268469E-3</v>
      </c>
    </row>
    <row r="56" spans="4:12" x14ac:dyDescent="0.3">
      <c r="D56">
        <v>55</v>
      </c>
      <c r="E56">
        <f>E55+rr*E55*(1-E55/k)-F55*E55</f>
        <v>13353.275866725189</v>
      </c>
      <c r="F56">
        <f t="shared" si="1"/>
        <v>0.15738866493653544</v>
      </c>
      <c r="G56">
        <v>2101.6542611931359</v>
      </c>
      <c r="H56">
        <v>11.36029330374668</v>
      </c>
      <c r="I56">
        <f>q*E56</f>
        <v>13.104855036217371</v>
      </c>
      <c r="J56">
        <f t="shared" si="2"/>
        <v>-0.14285854304712592</v>
      </c>
      <c r="K56">
        <f>LN(_xlfn.NORM.DIST(J56,0,sd,FALSE))</f>
        <v>0.43539233771008357</v>
      </c>
      <c r="L56">
        <f t="shared" si="3"/>
        <v>2.0408563321547529E-2</v>
      </c>
    </row>
    <row r="57" spans="4:12" x14ac:dyDescent="0.3">
      <c r="D57">
        <v>56</v>
      </c>
      <c r="E57">
        <f>E56+rr*E56*(1-E56/k)-F56*E56</f>
        <v>13260.059316289293</v>
      </c>
      <c r="F57">
        <f t="shared" si="1"/>
        <v>0.17207874349176119</v>
      </c>
      <c r="G57">
        <v>2281.7743457732836</v>
      </c>
      <c r="H57">
        <v>12.606488098194937</v>
      </c>
      <c r="I57">
        <f>q*E57</f>
        <v>13.013372661957231</v>
      </c>
      <c r="J57">
        <f t="shared" si="2"/>
        <v>-3.1765885195853091E-2</v>
      </c>
      <c r="K57">
        <f>LN(_xlfn.NORM.DIST(J57,0,sd,FALSE))</f>
        <v>0.67788598595097616</v>
      </c>
      <c r="L57">
        <f t="shared" si="3"/>
        <v>1.0090714622761185E-3</v>
      </c>
    </row>
    <row r="58" spans="4:12" x14ac:dyDescent="0.3">
      <c r="D58">
        <v>57</v>
      </c>
      <c r="E58">
        <f>E57+rr*E57*(1-E57/k)-F57*E57</f>
        <v>12978.952858388047</v>
      </c>
      <c r="F58">
        <f t="shared" si="1"/>
        <v>0.15561532042086559</v>
      </c>
      <c r="G58">
        <v>2019.7239077853656</v>
      </c>
      <c r="H58">
        <v>11.410869535510541</v>
      </c>
      <c r="I58">
        <f>q*E58</f>
        <v>12.73749583462978</v>
      </c>
      <c r="J58">
        <f t="shared" si="2"/>
        <v>-0.10998370236670467</v>
      </c>
      <c r="K58">
        <f>LN(_xlfn.NORM.DIST(J58,0,sd,FALSE))</f>
        <v>0.53929419440082904</v>
      </c>
      <c r="L58">
        <f t="shared" si="3"/>
        <v>1.2096414786287878E-2</v>
      </c>
    </row>
    <row r="59" spans="4:12" x14ac:dyDescent="0.3">
      <c r="D59">
        <v>58</v>
      </c>
      <c r="E59">
        <f>E58+rr*E58*(1-E58/k)-F58*E58</f>
        <v>12935.933825792725</v>
      </c>
      <c r="F59">
        <f t="shared" si="1"/>
        <v>0.15418251393724358</v>
      </c>
      <c r="G59">
        <v>1994.4947973865474</v>
      </c>
      <c r="H59">
        <v>11.528871661193916</v>
      </c>
      <c r="I59">
        <f>q*E59</f>
        <v>12.695277116797039</v>
      </c>
      <c r="J59">
        <f t="shared" si="2"/>
        <v>-9.6375575368423422E-2</v>
      </c>
      <c r="K59">
        <f>LN(_xlfn.NORM.DIST(J59,0,sd,FALSE))</f>
        <v>0.57439623513449445</v>
      </c>
      <c r="L59">
        <f t="shared" si="3"/>
        <v>9.2882515275946632E-3</v>
      </c>
    </row>
    <row r="60" spans="4:12" x14ac:dyDescent="0.3">
      <c r="D60">
        <v>59</v>
      </c>
      <c r="E60">
        <f>E59+rr*E59*(1-E59/k)-F59*E59</f>
        <v>12914.406220056677</v>
      </c>
      <c r="F60">
        <f t="shared" si="1"/>
        <v>0.14791610707989378</v>
      </c>
      <c r="G60">
        <v>1910.2486933191497</v>
      </c>
      <c r="H60">
        <v>11.303246706030471</v>
      </c>
      <c r="I60">
        <f>q*E60</f>
        <v>12.674150004973434</v>
      </c>
      <c r="J60">
        <f t="shared" si="2"/>
        <v>-0.11447448290916878</v>
      </c>
      <c r="K60">
        <f>LN(_xlfn.NORM.DIST(J60,0,sd,FALSE))</f>
        <v>0.52669428876290814</v>
      </c>
      <c r="L60">
        <f t="shared" si="3"/>
        <v>1.3104407237321576E-2</v>
      </c>
    </row>
    <row r="61" spans="4:12" x14ac:dyDescent="0.3">
      <c r="D61">
        <v>60</v>
      </c>
      <c r="E61">
        <f>E60+rr*E60*(1-E60/k)-F60*E60</f>
        <v>12975.247278119885</v>
      </c>
      <c r="F61">
        <f t="shared" si="1"/>
        <v>0.12571939670557794</v>
      </c>
      <c r="G61">
        <v>1631.2402599109244</v>
      </c>
      <c r="H61">
        <v>9.8863046055207544</v>
      </c>
      <c r="I61">
        <f>q*E61</f>
        <v>12.733859192001857</v>
      </c>
      <c r="J61">
        <f t="shared" si="2"/>
        <v>-0.25311409767611703</v>
      </c>
      <c r="K61">
        <f>LN(_xlfn.NORM.DIST(J61,0,sd,FALSE))</f>
        <v>-0.11033495130050891</v>
      </c>
      <c r="L61">
        <f t="shared" si="3"/>
        <v>6.406674644239492E-2</v>
      </c>
    </row>
    <row r="62" spans="4:12" x14ac:dyDescent="0.3">
      <c r="D62">
        <v>61</v>
      </c>
      <c r="E62">
        <f>E61+rr*E61*(1-E61/k)-F61*E61</f>
        <v>13320.390672912434</v>
      </c>
      <c r="F62">
        <f t="shared" si="1"/>
        <v>0.16407203060573342</v>
      </c>
      <c r="G62">
        <v>2185.5035461664147</v>
      </c>
      <c r="H62">
        <v>13.574556187369035</v>
      </c>
      <c r="I62">
        <f>q*E62</f>
        <v>13.072581629897057</v>
      </c>
      <c r="J62">
        <f t="shared" si="2"/>
        <v>3.7680140446771856E-2</v>
      </c>
      <c r="K62">
        <f>LN(_xlfn.NORM.DIST(J62,0,sd,FALSE))</f>
        <v>0.67275196692832195</v>
      </c>
      <c r="L62">
        <f t="shared" si="3"/>
        <v>1.4197929840884525E-3</v>
      </c>
    </row>
    <row r="63" spans="4:12" x14ac:dyDescent="0.3">
      <c r="D63">
        <v>62</v>
      </c>
      <c r="E63">
        <f>E62+rr*E62*(1-E62/k)-F62*E62</f>
        <v>13140.593810817769</v>
      </c>
      <c r="F63">
        <f t="shared" si="1"/>
        <v>0.14600253197072352</v>
      </c>
      <c r="G63">
        <v>1918.5599679782129</v>
      </c>
      <c r="H63">
        <v>12.220127184574604</v>
      </c>
      <c r="I63">
        <f>q*E63</f>
        <v>12.896129661313919</v>
      </c>
      <c r="J63">
        <f t="shared" si="2"/>
        <v>-5.384287850372748E-2</v>
      </c>
      <c r="K63">
        <f>LN(_xlfn.NORM.DIST(J63,0,sd,FALSE))</f>
        <v>0.65426118465983807</v>
      </c>
      <c r="L63">
        <f t="shared" si="3"/>
        <v>2.8990555655671589E-3</v>
      </c>
    </row>
    <row r="64" spans="4:12" x14ac:dyDescent="0.3">
      <c r="D64">
        <v>63</v>
      </c>
      <c r="E64">
        <f>E63+rr*E63*(1-E63/k)-F63*E63</f>
        <v>13212.615506651702</v>
      </c>
      <c r="F64">
        <f t="shared" si="1"/>
        <v>0.17658691234483118</v>
      </c>
      <c r="G64">
        <v>2333.1749763190614</v>
      </c>
      <c r="H64">
        <v>15.249509649144192</v>
      </c>
      <c r="I64">
        <f>q*E64</f>
        <v>12.966811484470002</v>
      </c>
      <c r="J64">
        <f t="shared" si="2"/>
        <v>0.16215421801993804</v>
      </c>
      <c r="K64">
        <f>LN(_xlfn.NORM.DIST(J64,0,sd,FALSE))</f>
        <v>0.36182449895870777</v>
      </c>
      <c r="L64">
        <f t="shared" si="3"/>
        <v>2.6293990421657597E-2</v>
      </c>
    </row>
    <row r="65" spans="4:12" x14ac:dyDescent="0.3">
      <c r="D65">
        <v>64</v>
      </c>
      <c r="E65">
        <f>E64+rr*E64*(1-E64/k)-F64*E64</f>
        <v>12876.120115589632</v>
      </c>
      <c r="F65">
        <f t="shared" si="1"/>
        <v>0.14657175134704117</v>
      </c>
      <c r="G65">
        <v>1887.2754758968388</v>
      </c>
      <c r="H65">
        <v>12.66627836172375</v>
      </c>
      <c r="I65">
        <f>q*E65</f>
        <v>12.636576165119473</v>
      </c>
      <c r="J65">
        <f t="shared" si="2"/>
        <v>2.3477359217028751E-3</v>
      </c>
      <c r="K65">
        <f>LN(_xlfn.NORM.DIST(J65,0,sd,FALSE))</f>
        <v>0.69043048092995196</v>
      </c>
      <c r="L65">
        <f t="shared" si="3"/>
        <v>5.5118639580540488E-6</v>
      </c>
    </row>
    <row r="66" spans="4:12" x14ac:dyDescent="0.3">
      <c r="D66">
        <v>65</v>
      </c>
      <c r="E66">
        <f>E65+rr*E65*(1-E65/k)-F65*E65</f>
        <v>12956.58384770872</v>
      </c>
      <c r="F66">
        <f t="shared" si="1"/>
        <v>0.14770098520309968</v>
      </c>
      <c r="G66">
        <v>1913.7001991731461</v>
      </c>
      <c r="H66">
        <v>13.197932408090663</v>
      </c>
      <c r="I66">
        <f>q*E66</f>
        <v>12.715542971139056</v>
      </c>
      <c r="J66">
        <f t="shared" si="2"/>
        <v>3.7235080414479337E-2</v>
      </c>
      <c r="K66">
        <f>LN(_xlfn.NORM.DIST(J66,0,sd,FALSE))</f>
        <v>0.67316873906101837</v>
      </c>
      <c r="L66">
        <f t="shared" si="3"/>
        <v>1.3864512134727427E-3</v>
      </c>
    </row>
    <row r="67" spans="4:12" x14ac:dyDescent="0.3">
      <c r="D67">
        <v>66</v>
      </c>
      <c r="E67">
        <f>E66+rr*E66*(1-E66/k)-F66*E66</f>
        <v>13017.647341197695</v>
      </c>
      <c r="F67">
        <f t="shared" ref="F67:F101" si="5">MIN(0.99,G67/E67)</f>
        <v>0.14995503306954014</v>
      </c>
      <c r="G67">
        <v>1952.0617375369116</v>
      </c>
      <c r="H67">
        <v>13.844409486077387</v>
      </c>
      <c r="I67">
        <f>q*E67</f>
        <v>12.775470455463116</v>
      </c>
      <c r="J67">
        <f t="shared" ref="J67:J101" si="6">MAX(-2,LN(H67/I67))</f>
        <v>8.0354542260210798E-2</v>
      </c>
      <c r="K67">
        <f>LN(_xlfn.NORM.DIST(J67,0,sd,FALSE))</f>
        <v>0.60978872345632773</v>
      </c>
      <c r="L67">
        <f t="shared" ref="L67:L101" si="7">J67^2</f>
        <v>6.4568524618480033E-3</v>
      </c>
    </row>
    <row r="68" spans="4:12" x14ac:dyDescent="0.3">
      <c r="D68">
        <v>67</v>
      </c>
      <c r="E68">
        <f>E67+rr*E67*(1-E67/k)-F67*E67</f>
        <v>13045.636437024406</v>
      </c>
      <c r="F68">
        <f t="shared" si="5"/>
        <v>0.14368535782246789</v>
      </c>
      <c r="G68">
        <v>1874.4669394756768</v>
      </c>
      <c r="H68">
        <v>13.682240434129028</v>
      </c>
      <c r="I68">
        <f>q*E68</f>
        <v>12.802938849515984</v>
      </c>
      <c r="J68">
        <f t="shared" si="6"/>
        <v>6.6423931018965668E-2</v>
      </c>
      <c r="K68">
        <f>LN(_xlfn.NORM.DIST(J68,0,sd,FALSE))</f>
        <v>0.63534764657927378</v>
      </c>
      <c r="L68">
        <f t="shared" si="7"/>
        <v>4.4121386120123092E-3</v>
      </c>
    </row>
    <row r="69" spans="4:12" x14ac:dyDescent="0.3">
      <c r="D69">
        <v>68</v>
      </c>
      <c r="E69">
        <f>E68+rr*E68*(1-E68/k)-F68*E68</f>
        <v>13153.631143120003</v>
      </c>
      <c r="F69">
        <f t="shared" si="5"/>
        <v>0.16216180887365236</v>
      </c>
      <c r="G69">
        <v>2133.0166194251474</v>
      </c>
      <c r="H69">
        <v>16.037718943046222</v>
      </c>
      <c r="I69">
        <f>q*E69</f>
        <v>12.908924450516585</v>
      </c>
      <c r="J69">
        <f t="shared" si="6"/>
        <v>0.2170244917507535</v>
      </c>
      <c r="K69">
        <f>LN(_xlfn.NORM.DIST(J69,0,sd,FALSE))</f>
        <v>0.10175400398351693</v>
      </c>
      <c r="L69">
        <f t="shared" si="7"/>
        <v>4.7099630019672871E-2</v>
      </c>
    </row>
    <row r="70" spans="4:12" x14ac:dyDescent="0.3">
      <c r="D70">
        <v>69</v>
      </c>
      <c r="E70">
        <f>E69+rr*E69*(1-E69/k)-F69*E69</f>
        <v>13012.303919065869</v>
      </c>
      <c r="F70">
        <f t="shared" si="5"/>
        <v>0.12428298666179288</v>
      </c>
      <c r="G70">
        <v>1617.2079944124587</v>
      </c>
      <c r="H70">
        <v>12.536496080716734</v>
      </c>
      <c r="I70">
        <f>q*E70</f>
        <v>12.770226440950589</v>
      </c>
      <c r="J70">
        <f t="shared" si="6"/>
        <v>-1.8472325387159594E-2</v>
      </c>
      <c r="K70">
        <f>LN(_xlfn.NORM.DIST(J70,0,sd,FALSE))</f>
        <v>0.68623404416431388</v>
      </c>
      <c r="L70">
        <f t="shared" si="7"/>
        <v>3.4122680520910081E-4</v>
      </c>
    </row>
    <row r="71" spans="4:12" x14ac:dyDescent="0.3">
      <c r="D71">
        <v>70</v>
      </c>
      <c r="E71">
        <f>E70+rr*E70*(1-E70/k)-F70*E70</f>
        <v>13374.685607112317</v>
      </c>
      <c r="F71">
        <f t="shared" si="5"/>
        <v>0.15991080835225319</v>
      </c>
      <c r="G71">
        <v>2138.7567868905767</v>
      </c>
      <c r="H71">
        <v>17.110054295124613</v>
      </c>
      <c r="I71">
        <f>q*E71</f>
        <v>13.125866475427992</v>
      </c>
      <c r="J71">
        <f t="shared" si="6"/>
        <v>0.26508143772270798</v>
      </c>
      <c r="K71">
        <f>LN(_xlfn.NORM.DIST(J71,0,sd,FALSE))</f>
        <v>-0.18785272858479635</v>
      </c>
      <c r="L71">
        <f t="shared" si="7"/>
        <v>7.0268168625137906E-2</v>
      </c>
    </row>
    <row r="72" spans="4:12" x14ac:dyDescent="0.3">
      <c r="D72">
        <v>71</v>
      </c>
      <c r="E72">
        <f>E71+rr*E71*(1-E71/k)-F71*E71</f>
        <v>13246.138673791862</v>
      </c>
      <c r="F72">
        <f t="shared" si="5"/>
        <v>0.13154287727918135</v>
      </c>
      <c r="G72">
        <v>1742.4351939896208</v>
      </c>
      <c r="H72">
        <v>14.400290859418353</v>
      </c>
      <c r="I72">
        <f>q*E72</f>
        <v>12.99971099542981</v>
      </c>
      <c r="J72">
        <f t="shared" si="6"/>
        <v>0.1023212788550476</v>
      </c>
      <c r="K72">
        <f>LN(_xlfn.NORM.DIST(J72,0,sd,FALSE))</f>
        <v>0.55962882789777246</v>
      </c>
      <c r="L72">
        <f t="shared" si="7"/>
        <v>1.0469644106532412E-2</v>
      </c>
    </row>
    <row r="73" spans="4:12" x14ac:dyDescent="0.3">
      <c r="D73">
        <v>72</v>
      </c>
      <c r="E73">
        <f>E72+rr*E72*(1-E72/k)-F72*E72</f>
        <v>13503.203506729022</v>
      </c>
      <c r="F73">
        <f t="shared" si="5"/>
        <v>0.13063742680385587</v>
      </c>
      <c r="G73">
        <v>1764.0237597278824</v>
      </c>
      <c r="H73">
        <v>15.077126151520362</v>
      </c>
      <c r="I73">
        <f>q*E73</f>
        <v>13.251993461857809</v>
      </c>
      <c r="J73">
        <f t="shared" si="6"/>
        <v>0.12903077984445954</v>
      </c>
      <c r="K73">
        <f>LN(_xlfn.NORM.DIST(J73,0,sd,FALSE))</f>
        <v>0.48238760238856021</v>
      </c>
      <c r="L73">
        <f t="shared" si="7"/>
        <v>1.6648942147269388E-2</v>
      </c>
    </row>
    <row r="74" spans="4:12" x14ac:dyDescent="0.3">
      <c r="D74">
        <v>73</v>
      </c>
      <c r="E74">
        <f>E73+rr*E73*(1-E73/k)-F73*E73</f>
        <v>13759.929939613801</v>
      </c>
      <c r="F74">
        <f t="shared" si="5"/>
        <v>0.10909150923205593</v>
      </c>
      <c r="G74">
        <v>1501.0915240398219</v>
      </c>
      <c r="H74">
        <v>13.283995787963025</v>
      </c>
      <c r="I74">
        <f>q*E74</f>
        <v>13.503943823738959</v>
      </c>
      <c r="J74">
        <f t="shared" si="6"/>
        <v>-1.6421791434515574E-2</v>
      </c>
      <c r="K74">
        <f>LN(_xlfn.NORM.DIST(J74,0,sd,FALSE))</f>
        <v>0.68712843880544361</v>
      </c>
      <c r="L74">
        <f t="shared" si="7"/>
        <v>2.696752339187291E-4</v>
      </c>
    </row>
    <row r="75" spans="4:12" x14ac:dyDescent="0.3">
      <c r="D75">
        <v>74</v>
      </c>
      <c r="E75">
        <f>E74+rr*E74*(1-E74/k)-F74*E74</f>
        <v>14300.1437691351</v>
      </c>
      <c r="F75">
        <f t="shared" si="5"/>
        <v>0.11258225431129877</v>
      </c>
      <c r="G75">
        <v>1609.9424225049024</v>
      </c>
      <c r="H75">
        <v>14.770113967934885</v>
      </c>
      <c r="I75">
        <f>q*E75</f>
        <v>14.03410765732511</v>
      </c>
      <c r="J75">
        <f t="shared" si="6"/>
        <v>5.1115184710955046E-2</v>
      </c>
      <c r="K75">
        <f>LN(_xlfn.NORM.DIST(J75,0,sd,FALSE))</f>
        <v>0.65783985287898961</v>
      </c>
      <c r="L75">
        <f t="shared" si="7"/>
        <v>2.6127621080350525E-3</v>
      </c>
    </row>
    <row r="76" spans="4:12" x14ac:dyDescent="0.3">
      <c r="D76">
        <v>75</v>
      </c>
      <c r="E76">
        <f>E75+rr*E75*(1-E75/k)-F75*E75</f>
        <v>14772.58256695668</v>
      </c>
      <c r="F76">
        <f t="shared" si="5"/>
        <v>9.5660960077859056E-2</v>
      </c>
      <c r="G76">
        <v>1413.1594311845197</v>
      </c>
      <c r="H76">
        <v>13.458661249376378</v>
      </c>
      <c r="I76">
        <f>q*E76</f>
        <v>14.497757328067289</v>
      </c>
      <c r="J76">
        <f t="shared" si="6"/>
        <v>-7.4371112577885479E-2</v>
      </c>
      <c r="K76">
        <f>LN(_xlfn.NORM.DIST(J76,0,sd,FALSE))</f>
        <v>0.62136109940352113</v>
      </c>
      <c r="L76">
        <f t="shared" si="7"/>
        <v>5.5310623860725158E-3</v>
      </c>
    </row>
    <row r="77" spans="4:12" x14ac:dyDescent="0.3">
      <c r="D77">
        <v>76</v>
      </c>
      <c r="E77">
        <f>E76+rr*E76*(1-E76/k)-F76*E76</f>
        <v>15475.307531307733</v>
      </c>
      <c r="F77">
        <f t="shared" si="5"/>
        <v>9.6241312402004092E-2</v>
      </c>
      <c r="G77">
        <v>1489.3639066376743</v>
      </c>
      <c r="H77">
        <v>14.746177293442321</v>
      </c>
      <c r="I77">
        <f>q*E77</f>
        <v>15.187408982093221</v>
      </c>
      <c r="J77">
        <f t="shared" si="6"/>
        <v>-2.9482845484122368E-2</v>
      </c>
      <c r="K77">
        <f>LN(_xlfn.NORM.DIST(J77,0,sd,FALSE))</f>
        <v>0.67963390200641971</v>
      </c>
      <c r="L77">
        <f t="shared" si="7"/>
        <v>8.6923817784063473E-4</v>
      </c>
    </row>
    <row r="78" spans="4:12" x14ac:dyDescent="0.3">
      <c r="D78">
        <v>77</v>
      </c>
      <c r="E78">
        <f>E77+rr*E77*(1-E77/k)-F77*E77</f>
        <v>16147.485910078063</v>
      </c>
      <c r="F78">
        <f t="shared" si="5"/>
        <v>0.10627895576247509</v>
      </c>
      <c r="G78">
        <v>1716.1379407123763</v>
      </c>
      <c r="H78">
        <v>17.692143718684292</v>
      </c>
      <c r="I78">
        <f>q*E78</f>
        <v>15.84708233117869</v>
      </c>
      <c r="J78">
        <f t="shared" si="6"/>
        <v>0.11013528001768397</v>
      </c>
      <c r="K78">
        <f>LN(_xlfn.NORM.DIST(J78,0,sd,FALSE))</f>
        <v>0.53887713042225693</v>
      </c>
      <c r="L78">
        <f t="shared" si="7"/>
        <v>1.2129779904573658E-2</v>
      </c>
    </row>
    <row r="79" spans="4:12" x14ac:dyDescent="0.3">
      <c r="D79">
        <v>78</v>
      </c>
      <c r="E79">
        <f>E78+rr*E78*(1-E78/k)-F78*E78</f>
        <v>16631.889918262616</v>
      </c>
      <c r="F79">
        <f t="shared" si="5"/>
        <v>7.9489792560820241E-2</v>
      </c>
      <c r="G79">
        <v>1322.0654794970928</v>
      </c>
      <c r="H79">
        <v>14.215757844054762</v>
      </c>
      <c r="I79">
        <f>q*E79</f>
        <v>16.322474614658717</v>
      </c>
      <c r="J79">
        <f t="shared" si="6"/>
        <v>-0.1381919121763634</v>
      </c>
      <c r="K79">
        <f>LN(_xlfn.NORM.DIST(J79,0,sd,FALSE))</f>
        <v>0.45178682184243096</v>
      </c>
      <c r="L79">
        <f t="shared" si="7"/>
        <v>1.9097004590959733E-2</v>
      </c>
    </row>
    <row r="80" spans="4:12" x14ac:dyDescent="0.3">
      <c r="D80">
        <v>79</v>
      </c>
      <c r="E80">
        <f>E79+rr*E79*(1-E79/k)-F79*E79</f>
        <v>17535.638244772923</v>
      </c>
      <c r="F80">
        <f t="shared" si="5"/>
        <v>8.6937405000597545E-2</v>
      </c>
      <c r="G80">
        <v>1524.5028840297912</v>
      </c>
      <c r="H80">
        <v>17.129245887975181</v>
      </c>
      <c r="I80">
        <f>q*E80</f>
        <v>17.20940984511061</v>
      </c>
      <c r="J80">
        <f t="shared" si="6"/>
        <v>-4.6690297598486995E-3</v>
      </c>
      <c r="K80">
        <f>LN(_xlfn.NORM.DIST(J80,0,sd,FALSE))</f>
        <v>0.6902268812431982</v>
      </c>
      <c r="L80">
        <f t="shared" si="7"/>
        <v>2.1799838898352805E-5</v>
      </c>
    </row>
    <row r="81" spans="4:12" x14ac:dyDescent="0.3">
      <c r="D81">
        <v>80</v>
      </c>
      <c r="E81">
        <f>E80+rr*E80*(1-E80/k)-F80*E80</f>
        <v>18277.754500920008</v>
      </c>
      <c r="F81">
        <f t="shared" si="5"/>
        <v>8.9433191976950155E-2</v>
      </c>
      <c r="G81">
        <v>1634.6379271883438</v>
      </c>
      <c r="H81">
        <v>19.231034437509926</v>
      </c>
      <c r="I81">
        <f>q*E81</f>
        <v>17.937719965705234</v>
      </c>
      <c r="J81">
        <f t="shared" si="6"/>
        <v>6.9619594715024144E-2</v>
      </c>
      <c r="K81">
        <f>LN(_xlfn.NORM.DIST(J81,0,sd,FALSE))</f>
        <v>0.62991327962587496</v>
      </c>
      <c r="L81">
        <f t="shared" si="7"/>
        <v>4.8468879682842178E-3</v>
      </c>
    </row>
    <row r="82" spans="4:12" x14ac:dyDescent="0.3">
      <c r="D82">
        <v>81</v>
      </c>
      <c r="E82">
        <f>E81+rr*E81*(1-E81/k)-F81*E81</f>
        <v>18937.066488494162</v>
      </c>
      <c r="F82">
        <f t="shared" si="5"/>
        <v>9.2151209070452947E-2</v>
      </c>
      <c r="G82">
        <v>1745.0735731622938</v>
      </c>
      <c r="H82">
        <v>21.544118187188811</v>
      </c>
      <c r="I82">
        <f>q*E82</f>
        <v>18.584766286550742</v>
      </c>
      <c r="J82">
        <f t="shared" si="6"/>
        <v>0.14776061305643934</v>
      </c>
      <c r="K82">
        <f>LN(_xlfn.NORM.DIST(J82,0,sd,FALSE))</f>
        <v>0.4175843945942429</v>
      </c>
      <c r="L82">
        <f t="shared" si="7"/>
        <v>2.1833198770814792E-2</v>
      </c>
    </row>
    <row r="83" spans="4:12" x14ac:dyDescent="0.3">
      <c r="D83">
        <v>82</v>
      </c>
      <c r="E83">
        <f>E82+rr*E82*(1-E82/k)-F82*E82</f>
        <v>19505.551562456141</v>
      </c>
      <c r="F83">
        <f t="shared" si="5"/>
        <v>7.8245721028907714E-2</v>
      </c>
      <c r="G83">
        <v>1526.2259460709181</v>
      </c>
      <c r="H83">
        <v>19.821116182739196</v>
      </c>
      <c r="I83">
        <f>q*E83</f>
        <v>19.14267541378516</v>
      </c>
      <c r="J83">
        <f t="shared" si="6"/>
        <v>3.482768575613758E-2</v>
      </c>
      <c r="K83">
        <f>LN(_xlfn.NORM.DIST(J83,0,sd,FALSE))</f>
        <v>0.67533728304032425</v>
      </c>
      <c r="L83">
        <f t="shared" si="7"/>
        <v>1.2129676951282684E-3</v>
      </c>
    </row>
    <row r="84" spans="4:12" x14ac:dyDescent="0.3">
      <c r="D84">
        <v>83</v>
      </c>
      <c r="E84">
        <f>E83+rr*E83*(1-E83/k)-F83*E83</f>
        <v>20306.262021788705</v>
      </c>
      <c r="F84">
        <f t="shared" si="5"/>
        <v>6.4714858819100024E-2</v>
      </c>
      <c r="G84">
        <v>1314.1168798837086</v>
      </c>
      <c r="H84">
        <v>18.001601094297378</v>
      </c>
      <c r="I84">
        <f>q*E84</f>
        <v>19.928489666427396</v>
      </c>
      <c r="J84">
        <f t="shared" si="6"/>
        <v>-0.10168964581421114</v>
      </c>
      <c r="K84">
        <f>LN(_xlfn.NORM.DIST(J84,0,sd,FALSE))</f>
        <v>0.56123957840668137</v>
      </c>
      <c r="L84">
        <f t="shared" si="7"/>
        <v>1.0340784065819709E-2</v>
      </c>
    </row>
    <row r="85" spans="4:12" x14ac:dyDescent="0.3">
      <c r="D85">
        <v>84</v>
      </c>
      <c r="E85">
        <f>E84+rr*E84*(1-E84/k)-F84*E84</f>
        <v>21332.380018995009</v>
      </c>
      <c r="F85">
        <f t="shared" si="5"/>
        <v>6.7578330929283184E-2</v>
      </c>
      <c r="G85">
        <v>1441.6066364328731</v>
      </c>
      <c r="H85">
        <v>20.892849803374972</v>
      </c>
      <c r="I85">
        <f>q*E85</f>
        <v>20.935518034421424</v>
      </c>
      <c r="J85">
        <f t="shared" si="6"/>
        <v>-2.0401582969505343E-3</v>
      </c>
      <c r="K85">
        <f>LN(_xlfn.NORM.DIST(J85,0,sd,FALSE))</f>
        <v>0.69044735115597</v>
      </c>
      <c r="L85">
        <f t="shared" si="7"/>
        <v>4.1622458766161044E-6</v>
      </c>
    </row>
    <row r="86" spans="4:12" x14ac:dyDescent="0.3">
      <c r="D86">
        <v>85</v>
      </c>
      <c r="E86">
        <f>E85+rr*E85*(1-E85/k)-F85*E85</f>
        <v>22238.570911898736</v>
      </c>
      <c r="F86">
        <f t="shared" si="5"/>
        <v>6.0980307642044859E-2</v>
      </c>
      <c r="G86">
        <v>1356.114895727015</v>
      </c>
      <c r="H86">
        <v>20.863306088107922</v>
      </c>
      <c r="I86">
        <f>q*E86</f>
        <v>21.824850390404279</v>
      </c>
      <c r="J86">
        <f t="shared" si="6"/>
        <v>-4.5057320360566276E-2</v>
      </c>
      <c r="K86">
        <f>LN(_xlfn.NORM.DIST(J86,0,sd,FALSE))</f>
        <v>0.66512235275349385</v>
      </c>
      <c r="L86">
        <f t="shared" si="7"/>
        <v>2.0301621180747005E-3</v>
      </c>
    </row>
    <row r="87" spans="4:12" x14ac:dyDescent="0.3">
      <c r="D87">
        <v>86</v>
      </c>
      <c r="E87">
        <f>E86+rr*E86*(1-E86/k)-F86*E86</f>
        <v>23228.077389155264</v>
      </c>
      <c r="F87">
        <f t="shared" si="5"/>
        <v>5.4450102764436542E-2</v>
      </c>
      <c r="G87">
        <v>1264.7712008597889</v>
      </c>
      <c r="H87">
        <v>20.733954112455557</v>
      </c>
      <c r="I87">
        <f>q*E87</f>
        <v>22.795948349531898</v>
      </c>
      <c r="J87">
        <f t="shared" si="6"/>
        <v>-9.4810164457257415E-2</v>
      </c>
      <c r="K87">
        <f>LN(_xlfn.NORM.DIST(J87,0,sd,FALSE))</f>
        <v>0.57813728817427523</v>
      </c>
      <c r="L87">
        <f t="shared" si="7"/>
        <v>8.9889672844121974E-3</v>
      </c>
    </row>
    <row r="88" spans="4:12" x14ac:dyDescent="0.3">
      <c r="D88">
        <v>87</v>
      </c>
      <c r="E88">
        <f>E87+rr*E87*(1-E87/k)-F87*E87</f>
        <v>24297.065475367195</v>
      </c>
      <c r="F88">
        <f t="shared" si="5"/>
        <v>5.3147240773185347E-2</v>
      </c>
      <c r="G88">
        <v>1291.3219889011893</v>
      </c>
      <c r="H88">
        <v>22.654771735108586</v>
      </c>
      <c r="I88">
        <f>q*E88</f>
        <v>23.845049262676323</v>
      </c>
      <c r="J88">
        <f t="shared" si="6"/>
        <v>-5.1206115329781435E-2</v>
      </c>
      <c r="K88">
        <f>LN(_xlfn.NORM.DIST(J88,0,sd,FALSE))</f>
        <v>0.6577235511398416</v>
      </c>
      <c r="L88">
        <f t="shared" si="7"/>
        <v>2.6220662471668774E-3</v>
      </c>
    </row>
    <row r="89" spans="4:12" x14ac:dyDescent="0.3">
      <c r="D89">
        <v>88</v>
      </c>
      <c r="E89">
        <f>E88+rr*E88*(1-E88/k)-F88*E88</f>
        <v>25315.56002005604</v>
      </c>
      <c r="F89">
        <f t="shared" si="5"/>
        <v>4.8127155427391641E-2</v>
      </c>
      <c r="G89">
        <v>1218.3658918166989</v>
      </c>
      <c r="H89">
        <v>22.988035694654695</v>
      </c>
      <c r="I89">
        <f>q*E89</f>
        <v>24.844596002857529</v>
      </c>
      <c r="J89">
        <f t="shared" si="6"/>
        <v>-7.7666370824096387E-2</v>
      </c>
      <c r="K89">
        <f>LN(_xlfn.NORM.DIST(J89,0,sd,FALSE))</f>
        <v>0.6150985647671019</v>
      </c>
      <c r="L89">
        <f t="shared" si="7"/>
        <v>6.0320651569860505E-3</v>
      </c>
    </row>
    <row r="90" spans="4:12" x14ac:dyDescent="0.3">
      <c r="D90">
        <v>89</v>
      </c>
      <c r="E90">
        <f>E89+rr*E89*(1-E89/k)-F89*E89</f>
        <v>26373.447310872205</v>
      </c>
      <c r="F90">
        <f t="shared" si="5"/>
        <v>4.9159883113054435E-2</v>
      </c>
      <c r="G90">
        <v>1296.5155870907774</v>
      </c>
      <c r="H90">
        <v>26.459501777362807</v>
      </c>
      <c r="I90">
        <f>q*E90</f>
        <v>25.882802636882719</v>
      </c>
      <c r="J90">
        <f t="shared" si="6"/>
        <v>2.2036571921768271E-2</v>
      </c>
      <c r="K90">
        <f>LN(_xlfn.NORM.DIST(J90,0,sd,FALSE))</f>
        <v>0.68442924795363691</v>
      </c>
      <c r="L90">
        <f t="shared" si="7"/>
        <v>4.8561050206326572E-4</v>
      </c>
    </row>
    <row r="91" spans="4:12" x14ac:dyDescent="0.3">
      <c r="D91">
        <v>90</v>
      </c>
      <c r="E91">
        <f>E90+rr*E90*(1-E90/k)-F90*E90</f>
        <v>27307.215424737562</v>
      </c>
      <c r="F91">
        <f t="shared" si="5"/>
        <v>4.1654840748261174E-2</v>
      </c>
      <c r="G91">
        <v>1137.4777097959043</v>
      </c>
      <c r="H91">
        <v>25.277282439908983</v>
      </c>
      <c r="I91">
        <f>q*E91</f>
        <v>26.79919917446497</v>
      </c>
      <c r="J91">
        <f t="shared" si="6"/>
        <v>-5.846594044156863E-2</v>
      </c>
      <c r="K91">
        <f>LN(_xlfn.NORM.DIST(J91,0,sd,FALSE))</f>
        <v>0.64777105183296457</v>
      </c>
      <c r="L91">
        <f t="shared" si="7"/>
        <v>3.4182661917170503E-3</v>
      </c>
    </row>
    <row r="92" spans="4:12" x14ac:dyDescent="0.3">
      <c r="D92">
        <v>91</v>
      </c>
      <c r="E92">
        <f>E91+rr*E91*(1-E91/k)-F91*E91</f>
        <v>28350.0407789323</v>
      </c>
      <c r="F92">
        <f t="shared" si="5"/>
        <v>3.8461880093733102E-2</v>
      </c>
      <c r="G92">
        <v>1090.3958690917379</v>
      </c>
      <c r="H92">
        <v>26.595021197359461</v>
      </c>
      <c r="I92">
        <f>q*E92</f>
        <v>27.822624080174315</v>
      </c>
      <c r="J92">
        <f t="shared" si="6"/>
        <v>-4.5125480324650885E-2</v>
      </c>
      <c r="K92">
        <f>LN(_xlfn.NORM.DIST(J92,0,sd,FALSE))</f>
        <v>0.66504551704779691</v>
      </c>
      <c r="L92">
        <f t="shared" si="7"/>
        <v>2.0363089745304543E-3</v>
      </c>
    </row>
    <row r="93" spans="4:12" x14ac:dyDescent="0.3">
      <c r="D93">
        <v>92</v>
      </c>
      <c r="E93">
        <f>E92+rr*E92*(1-E92/k)-F92*E92</f>
        <v>29373.706368104587</v>
      </c>
      <c r="F93">
        <f t="shared" si="5"/>
        <v>3.6107575366552826E-2</v>
      </c>
      <c r="G93">
        <v>1060.6133164813291</v>
      </c>
      <c r="H93">
        <v>28.665224769765651</v>
      </c>
      <c r="I93">
        <f>q*E93</f>
        <v>28.827245664088078</v>
      </c>
      <c r="J93">
        <f t="shared" si="6"/>
        <v>-5.636262349329472E-3</v>
      </c>
      <c r="K93">
        <f>LN(_xlfn.NORM.DIST(J93,0,sd,FALSE))</f>
        <v>0.69010228606354684</v>
      </c>
      <c r="L93">
        <f t="shared" si="7"/>
        <v>3.1767453270468979E-5</v>
      </c>
    </row>
    <row r="94" spans="4:12" x14ac:dyDescent="0.3">
      <c r="D94">
        <v>93</v>
      </c>
      <c r="E94">
        <f>E93+rr*E93*(1-E93/k)-F93*E93</f>
        <v>30351.43250513</v>
      </c>
      <c r="F94">
        <f t="shared" si="5"/>
        <v>2.9282763123767257E-2</v>
      </c>
      <c r="G94">
        <v>888.77380851473163</v>
      </c>
      <c r="H94">
        <v>26.932539651961566</v>
      </c>
      <c r="I94">
        <f>q*E94</f>
        <v>29.78678244133442</v>
      </c>
      <c r="J94">
        <f t="shared" si="6"/>
        <v>-0.10072954482332958</v>
      </c>
      <c r="K94">
        <f>LN(_xlfn.NORM.DIST(J94,0,sd,FALSE))</f>
        <v>0.56366886422548812</v>
      </c>
      <c r="L94">
        <f t="shared" si="7"/>
        <v>1.0146441200315163E-2</v>
      </c>
    </row>
    <row r="95" spans="4:12" x14ac:dyDescent="0.3">
      <c r="D95">
        <v>94</v>
      </c>
      <c r="E95">
        <f>E94+rr*E94*(1-E94/k)-F94*E94</f>
        <v>31418.778845057295</v>
      </c>
      <c r="F95">
        <f t="shared" si="5"/>
        <v>2.8760870098123743E-2</v>
      </c>
      <c r="G95">
        <v>903.6314170043712</v>
      </c>
      <c r="H95">
        <v>31.159704034633489</v>
      </c>
      <c r="I95">
        <f>q*E95</f>
        <v>30.834272150810087</v>
      </c>
      <c r="J95">
        <f t="shared" si="6"/>
        <v>1.0498919189644211E-2</v>
      </c>
      <c r="K95">
        <f>LN(_xlfn.NORM.DIST(J95,0,sd,FALSE))</f>
        <v>0.68912153792754416</v>
      </c>
      <c r="L95">
        <f t="shared" si="7"/>
        <v>1.1022730415067946E-4</v>
      </c>
    </row>
    <row r="96" spans="4:12" x14ac:dyDescent="0.3">
      <c r="D96">
        <v>95</v>
      </c>
      <c r="E96">
        <f>E95+rr*E95*(1-E95/k)-F95*E95</f>
        <v>32370.473580994258</v>
      </c>
      <c r="F96">
        <f t="shared" si="5"/>
        <v>2.3026201832367473E-2</v>
      </c>
      <c r="G96">
        <v>745.36905808529286</v>
      </c>
      <c r="H96">
        <v>29.814762323411713</v>
      </c>
      <c r="I96">
        <f>q*E96</f>
        <v>31.768261808304047</v>
      </c>
      <c r="J96">
        <f t="shared" si="6"/>
        <v>-6.3464084222155479E-2</v>
      </c>
      <c r="K96">
        <f>LN(_xlfn.NORM.DIST(J96,0,sd,FALSE))</f>
        <v>0.64015325440246718</v>
      </c>
      <c r="L96">
        <f t="shared" si="7"/>
        <v>4.0276899861568438E-3</v>
      </c>
    </row>
    <row r="97" spans="4:12" x14ac:dyDescent="0.3">
      <c r="D97">
        <v>96</v>
      </c>
      <c r="E97">
        <f>E96+rr*E96*(1-E96/k)-F96*E96</f>
        <v>33380.841161334996</v>
      </c>
      <c r="F97">
        <f t="shared" si="5"/>
        <v>2.2359545434393231E-2</v>
      </c>
      <c r="G97">
        <v>746.38043458513357</v>
      </c>
      <c r="H97">
        <v>35.541925456434932</v>
      </c>
      <c r="I97">
        <f>q*E97</f>
        <v>32.759832776043389</v>
      </c>
      <c r="J97">
        <f t="shared" si="6"/>
        <v>8.1509843968257251E-2</v>
      </c>
      <c r="K97">
        <f>LN(_xlfn.NORM.DIST(J97,0,sd,FALSE))</f>
        <v>0.60745119593280716</v>
      </c>
      <c r="L97">
        <f t="shared" si="7"/>
        <v>6.6438546637296427E-3</v>
      </c>
    </row>
    <row r="98" spans="4:12" x14ac:dyDescent="0.3">
      <c r="D98">
        <v>97</v>
      </c>
      <c r="E98">
        <f>E97+rr*E97*(1-E97/k)-F97*E97</f>
        <v>34274.443146323683</v>
      </c>
      <c r="F98">
        <f t="shared" si="5"/>
        <v>1.7467623875159367E-2</v>
      </c>
      <c r="G98">
        <v>598.6930814105159</v>
      </c>
      <c r="H98">
        <v>35.217240082971522</v>
      </c>
      <c r="I98">
        <f>q*E98</f>
        <v>33.636810424841471</v>
      </c>
      <c r="J98">
        <f t="shared" si="6"/>
        <v>4.5914722135425877E-2</v>
      </c>
      <c r="K98">
        <f>LN(_xlfn.NORM.DIST(J98,0,sd,FALSE))</f>
        <v>0.66414735786976054</v>
      </c>
      <c r="L98">
        <f t="shared" si="7"/>
        <v>2.1081617087733671E-3</v>
      </c>
    </row>
    <row r="99" spans="4:12" x14ac:dyDescent="0.3">
      <c r="D99">
        <v>98</v>
      </c>
      <c r="E99">
        <f>E98+rr*E98*(1-E98/k)-F98*E98</f>
        <v>35204.75183388502</v>
      </c>
      <c r="F99">
        <f t="shared" si="5"/>
        <v>1.2575796446077236E-2</v>
      </c>
      <c r="G99">
        <v>442.72779299760231</v>
      </c>
      <c r="H99">
        <v>34.055984076738639</v>
      </c>
      <c r="I99">
        <f>q*E99</f>
        <v>34.549811894376369</v>
      </c>
      <c r="J99">
        <f t="shared" si="6"/>
        <v>-1.4396344787816919E-2</v>
      </c>
      <c r="K99">
        <f>LN(_xlfn.NORM.DIST(J99,0,sd,FALSE))</f>
        <v>0.68790869493880624</v>
      </c>
      <c r="L99">
        <f t="shared" si="7"/>
        <v>2.0725474324970338E-4</v>
      </c>
    </row>
    <row r="100" spans="4:12" x14ac:dyDescent="0.3">
      <c r="D100">
        <v>99</v>
      </c>
      <c r="E100">
        <f>E99+rr*E99*(1-E99/k)-F99*E99</f>
        <v>36166.905746609242</v>
      </c>
      <c r="F100">
        <f t="shared" si="5"/>
        <v>9.1173981467592303E-3</v>
      </c>
      <c r="G100">
        <v>329.74807942815085</v>
      </c>
      <c r="H100">
        <v>36.638675492016759</v>
      </c>
      <c r="I100">
        <f>q*E100</f>
        <v>35.494066148884819</v>
      </c>
      <c r="J100">
        <f t="shared" si="6"/>
        <v>3.1738858142689563E-2</v>
      </c>
      <c r="K100">
        <f>LN(_xlfn.NORM.DIST(J100,0,sd,FALSE))</f>
        <v>0.67790744027690553</v>
      </c>
      <c r="L100">
        <f t="shared" si="7"/>
        <v>1.0073551162017717E-3</v>
      </c>
    </row>
    <row r="101" spans="4:12" x14ac:dyDescent="0.3">
      <c r="D101">
        <v>100</v>
      </c>
      <c r="E101">
        <f>E100+rr*E100*(1-E100/k)-F100*E100</f>
        <v>37104.46267878553</v>
      </c>
      <c r="F101">
        <f t="shared" si="5"/>
        <v>4.1704065175020271E-3</v>
      </c>
      <c r="G101">
        <v>154.7406929840179</v>
      </c>
      <c r="H101">
        <v>30.948138596803581</v>
      </c>
      <c r="I101">
        <f>q*E101</f>
        <v>36.414181018599116</v>
      </c>
      <c r="J101">
        <f t="shared" si="6"/>
        <v>-0.16264543214195509</v>
      </c>
      <c r="K101">
        <f>LN(_xlfn.NORM.DIST(J101,0,sd,FALSE))</f>
        <v>0.35983017177138621</v>
      </c>
      <c r="L101">
        <f t="shared" si="7"/>
        <v>2.6453536596643318E-2</v>
      </c>
    </row>
    <row r="102" spans="4:12" x14ac:dyDescent="0.3">
      <c r="G102">
        <f>SUM(G2:G101)</f>
        <v>191919.53957066362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k</vt:lpstr>
      <vt:lpstr>nll</vt:lpstr>
      <vt:lpstr>q</vt:lpstr>
      <vt:lpstr>rr</vt:lpstr>
      <vt:lpstr>sd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UF</cp:lastModifiedBy>
  <dcterms:created xsi:type="dcterms:W3CDTF">2017-11-15T18:06:56Z</dcterms:created>
  <dcterms:modified xsi:type="dcterms:W3CDTF">2017-11-15T21:43:34Z</dcterms:modified>
</cp:coreProperties>
</file>