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80" yWindow="456" windowWidth="24960" windowHeight="13836" tabRatio="500" activeTab="1"/>
  </bookViews>
  <sheets>
    <sheet name="Ptarmagin" sheetId="1" r:id="rId1"/>
    <sheet name="Trout" sheetId="2" r:id="rId2"/>
    <sheet name="Harp Seal" sheetId="3" r:id="rId3"/>
  </sheets>
  <definedNames>
    <definedName name="br">Ptarmagin!$B$7</definedName>
    <definedName name="br2_">Trout!$B$5</definedName>
    <definedName name="br3_">'Harp Seal'!$B$4</definedName>
    <definedName name="brmax">Ptarmagin!$B$7</definedName>
    <definedName name="brmax3">'Harp Seal'!$B$6</definedName>
    <definedName name="brslp">Ptarmagin!$B$6</definedName>
    <definedName name="brslp3">'Harp Seal'!$B$5</definedName>
    <definedName name="eggs">Trout!$B$9</definedName>
    <definedName name="heq">Ptarmagin!$B$9</definedName>
    <definedName name="heq2_">Trout!$B$7</definedName>
    <definedName name="heq3_">'Harp Seal'!$B$8</definedName>
    <definedName name="hreq">Ptarmagin!$B$8</definedName>
    <definedName name="hreq2">Trout!$B$6</definedName>
    <definedName name="hreq3">'Harp Seal'!$B$7</definedName>
    <definedName name="lambda" localSheetId="1">Trout!$B$10</definedName>
    <definedName name="lambda">Ptarmagin!$B$11</definedName>
    <definedName name="neq">Ptarmagin!$B$10</definedName>
    <definedName name="neq2_">Trout!$B$8</definedName>
    <definedName name="neq3_">'Harp Seal'!$B$9</definedName>
    <definedName name="sa">Trout!$B$2</definedName>
    <definedName name="sa2_" localSheetId="1">Trout!$B$2</definedName>
    <definedName name="sa2_">'Harp Seal'!$B$2</definedName>
    <definedName name="sa3_">'Harp Seal'!$B$2</definedName>
    <definedName name="sas">Ptarmagin!$B$2</definedName>
    <definedName name="saw">Ptarmagin!$B$3</definedName>
    <definedName name="sj">Trout!$B$3</definedName>
    <definedName name="sj2_" localSheetId="1">Trout!$B$3</definedName>
    <definedName name="sj2_">'Harp Seal'!$B$3</definedName>
    <definedName name="sj3_">'Harp Seal'!$B$3</definedName>
    <definedName name="sjs">Ptarmagin!$B$4</definedName>
    <definedName name="sjslp">Ptarmagin!$B$6</definedName>
    <definedName name="sjslp2">Trout!$B$4</definedName>
    <definedName name="sjw">Ptarmagin!$B$5</definedName>
    <definedName name="Total_H" localSheetId="1">Trout!$B$11</definedName>
    <definedName name="Total_H">Ptarmagin!$B$12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2" l="1"/>
  <c r="B7" i="2" s="1"/>
  <c r="K1" i="2" s="1"/>
  <c r="B9" i="3"/>
  <c r="E3" i="3"/>
  <c r="G3" i="3" s="1"/>
  <c r="E4" i="3"/>
  <c r="G2" i="3"/>
  <c r="E3" i="2"/>
  <c r="G3" i="2" s="1"/>
  <c r="G2" i="2"/>
  <c r="B10" i="1"/>
  <c r="B9" i="1" s="1"/>
  <c r="K1" i="1" s="1"/>
  <c r="G2" i="1"/>
  <c r="E3" i="1"/>
  <c r="G3" i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E45" i="1"/>
  <c r="G45" i="1"/>
  <c r="E46" i="1"/>
  <c r="G46" i="1"/>
  <c r="E47" i="1"/>
  <c r="G47" i="1"/>
  <c r="E48" i="1"/>
  <c r="G48" i="1"/>
  <c r="E49" i="1"/>
  <c r="G49" i="1"/>
  <c r="E50" i="1"/>
  <c r="G50" i="1"/>
  <c r="E51" i="1"/>
  <c r="G51" i="1"/>
  <c r="E52" i="1"/>
  <c r="G52" i="1"/>
  <c r="E53" i="1"/>
  <c r="G53" i="1"/>
  <c r="E54" i="1"/>
  <c r="G54" i="1"/>
  <c r="E55" i="1"/>
  <c r="G55" i="1"/>
  <c r="E56" i="1"/>
  <c r="G56" i="1"/>
  <c r="E57" i="1"/>
  <c r="G57" i="1"/>
  <c r="E58" i="1"/>
  <c r="G58" i="1"/>
  <c r="E59" i="1"/>
  <c r="G59" i="1"/>
  <c r="E60" i="1"/>
  <c r="G60" i="1"/>
  <c r="E61" i="1"/>
  <c r="G61" i="1"/>
  <c r="E62" i="1"/>
  <c r="G62" i="1"/>
  <c r="E63" i="1"/>
  <c r="G63" i="1"/>
  <c r="E64" i="1"/>
  <c r="G64" i="1"/>
  <c r="E65" i="1"/>
  <c r="G65" i="1"/>
  <c r="E66" i="1"/>
  <c r="G66" i="1"/>
  <c r="E67" i="1"/>
  <c r="G67" i="1"/>
  <c r="E68" i="1"/>
  <c r="G68" i="1"/>
  <c r="E69" i="1"/>
  <c r="G69" i="1"/>
  <c r="E70" i="1"/>
  <c r="G70" i="1"/>
  <c r="E71" i="1"/>
  <c r="G71" i="1"/>
  <c r="E72" i="1"/>
  <c r="G72" i="1"/>
  <c r="E73" i="1"/>
  <c r="G73" i="1"/>
  <c r="E74" i="1"/>
  <c r="G74" i="1"/>
  <c r="E75" i="1"/>
  <c r="G75" i="1"/>
  <c r="E76" i="1"/>
  <c r="G76" i="1"/>
  <c r="E77" i="1"/>
  <c r="G77" i="1"/>
  <c r="E78" i="1"/>
  <c r="G78" i="1"/>
  <c r="E79" i="1"/>
  <c r="G79" i="1"/>
  <c r="E80" i="1"/>
  <c r="G80" i="1"/>
  <c r="E81" i="1"/>
  <c r="G81" i="1"/>
  <c r="E82" i="1"/>
  <c r="G82" i="1"/>
  <c r="E83" i="1"/>
  <c r="G83" i="1"/>
  <c r="E84" i="1"/>
  <c r="G84" i="1"/>
  <c r="E85" i="1"/>
  <c r="G85" i="1"/>
  <c r="E86" i="1"/>
  <c r="G86" i="1"/>
  <c r="E87" i="1"/>
  <c r="G87" i="1"/>
  <c r="E88" i="1"/>
  <c r="G88" i="1"/>
  <c r="E89" i="1"/>
  <c r="G89" i="1"/>
  <c r="E90" i="1"/>
  <c r="G90" i="1"/>
  <c r="E91" i="1"/>
  <c r="G91" i="1"/>
  <c r="E92" i="1"/>
  <c r="G92" i="1"/>
  <c r="E93" i="1"/>
  <c r="G93" i="1"/>
  <c r="E94" i="1"/>
  <c r="G94" i="1"/>
  <c r="E95" i="1"/>
  <c r="G95" i="1"/>
  <c r="E96" i="1"/>
  <c r="G96" i="1"/>
  <c r="E97" i="1"/>
  <c r="G97" i="1"/>
  <c r="E98" i="1"/>
  <c r="G98" i="1"/>
  <c r="E99" i="1"/>
  <c r="G99" i="1"/>
  <c r="E100" i="1"/>
  <c r="G100" i="1"/>
  <c r="E101" i="1"/>
  <c r="G101" i="1"/>
  <c r="B8" i="3"/>
  <c r="K1" i="3" s="1"/>
  <c r="J1" i="3"/>
  <c r="H2" i="2"/>
  <c r="J1" i="2"/>
  <c r="J1" i="1"/>
  <c r="B12" i="1" l="1"/>
  <c r="G4" i="3"/>
  <c r="E5" i="3"/>
  <c r="H3" i="2"/>
  <c r="E4" i="2"/>
  <c r="G5" i="3" l="1"/>
  <c r="E6" i="3"/>
  <c r="G4" i="2"/>
  <c r="E5" i="2"/>
  <c r="H4" i="2"/>
  <c r="G5" i="2" l="1"/>
  <c r="E6" i="2"/>
  <c r="H5" i="2"/>
  <c r="G6" i="3"/>
  <c r="E7" i="3"/>
  <c r="G7" i="3" l="1"/>
  <c r="E8" i="3"/>
  <c r="G6" i="2"/>
  <c r="E7" i="2"/>
  <c r="H6" i="2"/>
  <c r="G7" i="2" l="1"/>
  <c r="E8" i="2"/>
  <c r="H7" i="2"/>
  <c r="G8" i="3"/>
  <c r="E9" i="3"/>
  <c r="G9" i="3" l="1"/>
  <c r="E10" i="3"/>
  <c r="G8" i="2"/>
  <c r="E9" i="2"/>
  <c r="H8" i="2"/>
  <c r="G9" i="2" l="1"/>
  <c r="E10" i="2"/>
  <c r="H9" i="2"/>
  <c r="G10" i="3"/>
  <c r="E11" i="3"/>
  <c r="G11" i="3" l="1"/>
  <c r="E12" i="3"/>
  <c r="G10" i="2"/>
  <c r="E11" i="2"/>
  <c r="H10" i="2"/>
  <c r="G11" i="2" l="1"/>
  <c r="E12" i="2"/>
  <c r="H11" i="2"/>
  <c r="G12" i="3"/>
  <c r="E13" i="3"/>
  <c r="G13" i="3" l="1"/>
  <c r="E14" i="3"/>
  <c r="G12" i="2"/>
  <c r="E13" i="2"/>
  <c r="H12" i="2"/>
  <c r="G13" i="2" l="1"/>
  <c r="E14" i="2"/>
  <c r="H13" i="2"/>
  <c r="G14" i="3"/>
  <c r="E15" i="3"/>
  <c r="G15" i="3" l="1"/>
  <c r="E16" i="3"/>
  <c r="G14" i="2"/>
  <c r="E15" i="2"/>
  <c r="H14" i="2"/>
  <c r="G15" i="2" l="1"/>
  <c r="E16" i="2"/>
  <c r="H15" i="2"/>
  <c r="G16" i="3"/>
  <c r="E17" i="3"/>
  <c r="G17" i="3" l="1"/>
  <c r="E18" i="3"/>
  <c r="G16" i="2"/>
  <c r="E17" i="2"/>
  <c r="H16" i="2"/>
  <c r="G17" i="2" l="1"/>
  <c r="E18" i="2"/>
  <c r="H17" i="2"/>
  <c r="G18" i="3"/>
  <c r="E19" i="3"/>
  <c r="G19" i="3" l="1"/>
  <c r="E20" i="3"/>
  <c r="G18" i="2"/>
  <c r="E19" i="2"/>
  <c r="H18" i="2"/>
  <c r="G19" i="2" l="1"/>
  <c r="E20" i="2"/>
  <c r="H19" i="2"/>
  <c r="G20" i="3"/>
  <c r="E21" i="3"/>
  <c r="G21" i="3" l="1"/>
  <c r="E22" i="3"/>
  <c r="G20" i="2"/>
  <c r="E21" i="2"/>
  <c r="H20" i="2"/>
  <c r="G21" i="2" l="1"/>
  <c r="E22" i="2"/>
  <c r="H21" i="2"/>
  <c r="G22" i="3"/>
  <c r="E23" i="3"/>
  <c r="G23" i="3" l="1"/>
  <c r="E24" i="3"/>
  <c r="G22" i="2"/>
  <c r="E23" i="2"/>
  <c r="H22" i="2"/>
  <c r="G23" i="2" l="1"/>
  <c r="E24" i="2"/>
  <c r="H23" i="2"/>
  <c r="G24" i="3"/>
  <c r="E25" i="3"/>
  <c r="G25" i="3" l="1"/>
  <c r="E26" i="3"/>
  <c r="G24" i="2"/>
  <c r="E25" i="2"/>
  <c r="H24" i="2"/>
  <c r="G25" i="2" l="1"/>
  <c r="E26" i="2"/>
  <c r="H25" i="2"/>
  <c r="G26" i="3"/>
  <c r="E27" i="3"/>
  <c r="G27" i="3" l="1"/>
  <c r="E28" i="3"/>
  <c r="G26" i="2"/>
  <c r="E27" i="2"/>
  <c r="H26" i="2"/>
  <c r="G27" i="2" l="1"/>
  <c r="E28" i="2"/>
  <c r="H27" i="2"/>
  <c r="G28" i="3"/>
  <c r="E29" i="3"/>
  <c r="G29" i="3" l="1"/>
  <c r="E30" i="3"/>
  <c r="G28" i="2"/>
  <c r="E29" i="2"/>
  <c r="H28" i="2"/>
  <c r="G29" i="2" l="1"/>
  <c r="E30" i="2"/>
  <c r="H29" i="2"/>
  <c r="G30" i="3"/>
  <c r="E31" i="3"/>
  <c r="G31" i="3" l="1"/>
  <c r="E32" i="3"/>
  <c r="G30" i="2"/>
  <c r="E31" i="2"/>
  <c r="H30" i="2"/>
  <c r="G31" i="2" l="1"/>
  <c r="E32" i="2"/>
  <c r="H31" i="2"/>
  <c r="G32" i="3"/>
  <c r="E33" i="3"/>
  <c r="G33" i="3" l="1"/>
  <c r="E34" i="3"/>
  <c r="G32" i="2"/>
  <c r="E33" i="2"/>
  <c r="H32" i="2"/>
  <c r="G33" i="2" l="1"/>
  <c r="E34" i="2"/>
  <c r="H33" i="2"/>
  <c r="G34" i="3"/>
  <c r="E35" i="3"/>
  <c r="G35" i="3" l="1"/>
  <c r="E36" i="3"/>
  <c r="G34" i="2"/>
  <c r="E35" i="2"/>
  <c r="H34" i="2"/>
  <c r="G35" i="2" l="1"/>
  <c r="E36" i="2"/>
  <c r="H35" i="2"/>
  <c r="G36" i="3"/>
  <c r="E37" i="3"/>
  <c r="G37" i="3" l="1"/>
  <c r="E38" i="3"/>
  <c r="G36" i="2"/>
  <c r="E37" i="2"/>
  <c r="H36" i="2"/>
  <c r="G37" i="2" l="1"/>
  <c r="E38" i="2"/>
  <c r="H37" i="2"/>
  <c r="G38" i="3"/>
  <c r="E39" i="3"/>
  <c r="G39" i="3" l="1"/>
  <c r="E40" i="3"/>
  <c r="G38" i="2"/>
  <c r="E39" i="2"/>
  <c r="H38" i="2"/>
  <c r="G39" i="2" l="1"/>
  <c r="E40" i="2"/>
  <c r="H39" i="2"/>
  <c r="G40" i="3"/>
  <c r="E41" i="3"/>
  <c r="G41" i="3" l="1"/>
  <c r="E42" i="3"/>
  <c r="G40" i="2"/>
  <c r="E41" i="2"/>
  <c r="H40" i="2"/>
  <c r="G41" i="2" l="1"/>
  <c r="E42" i="2"/>
  <c r="H41" i="2"/>
  <c r="G42" i="3"/>
  <c r="E43" i="3"/>
  <c r="G43" i="3" l="1"/>
  <c r="E44" i="3"/>
  <c r="G42" i="2"/>
  <c r="E43" i="2"/>
  <c r="H42" i="2"/>
  <c r="G43" i="2" l="1"/>
  <c r="E44" i="2"/>
  <c r="H43" i="2"/>
  <c r="G44" i="3"/>
  <c r="E45" i="3"/>
  <c r="G45" i="3" l="1"/>
  <c r="E46" i="3"/>
  <c r="G44" i="2"/>
  <c r="E45" i="2"/>
  <c r="H44" i="2"/>
  <c r="G45" i="2" l="1"/>
  <c r="E46" i="2"/>
  <c r="H45" i="2"/>
  <c r="G46" i="3"/>
  <c r="E47" i="3"/>
  <c r="G47" i="3" l="1"/>
  <c r="E48" i="3"/>
  <c r="G46" i="2"/>
  <c r="E47" i="2"/>
  <c r="H46" i="2"/>
  <c r="G47" i="2" l="1"/>
  <c r="E48" i="2"/>
  <c r="H47" i="2"/>
  <c r="G48" i="3"/>
  <c r="E49" i="3"/>
  <c r="G49" i="3" l="1"/>
  <c r="E50" i="3"/>
  <c r="G48" i="2"/>
  <c r="E49" i="2"/>
  <c r="H48" i="2"/>
  <c r="G49" i="2" l="1"/>
  <c r="E50" i="2"/>
  <c r="H49" i="2"/>
  <c r="G50" i="3"/>
  <c r="E51" i="3"/>
  <c r="G51" i="3" l="1"/>
  <c r="E52" i="3"/>
  <c r="G50" i="2"/>
  <c r="E51" i="2"/>
  <c r="H50" i="2"/>
  <c r="G51" i="2" l="1"/>
  <c r="E52" i="2"/>
  <c r="H51" i="2"/>
  <c r="G52" i="3"/>
  <c r="E53" i="3"/>
  <c r="G53" i="3" l="1"/>
  <c r="E54" i="3"/>
  <c r="G52" i="2"/>
  <c r="E53" i="2"/>
  <c r="H52" i="2"/>
  <c r="G53" i="2" l="1"/>
  <c r="E54" i="2"/>
  <c r="H53" i="2"/>
  <c r="G54" i="3"/>
  <c r="E55" i="3"/>
  <c r="G55" i="3" l="1"/>
  <c r="E56" i="3"/>
  <c r="G54" i="2"/>
  <c r="E55" i="2"/>
  <c r="H54" i="2"/>
  <c r="G55" i="2" l="1"/>
  <c r="E56" i="2"/>
  <c r="H55" i="2"/>
  <c r="G56" i="3"/>
  <c r="E57" i="3"/>
  <c r="G57" i="3" l="1"/>
  <c r="E58" i="3"/>
  <c r="G56" i="2"/>
  <c r="E57" i="2"/>
  <c r="H56" i="2"/>
  <c r="G57" i="2" l="1"/>
  <c r="E58" i="2"/>
  <c r="H57" i="2"/>
  <c r="G58" i="3"/>
  <c r="E59" i="3"/>
  <c r="G59" i="3" l="1"/>
  <c r="E60" i="3"/>
  <c r="G58" i="2"/>
  <c r="E59" i="2"/>
  <c r="H58" i="2"/>
  <c r="G59" i="2" l="1"/>
  <c r="E60" i="2"/>
  <c r="H59" i="2"/>
  <c r="G60" i="3"/>
  <c r="E61" i="3"/>
  <c r="G61" i="3" l="1"/>
  <c r="E62" i="3"/>
  <c r="G60" i="2"/>
  <c r="E61" i="2"/>
  <c r="H60" i="2"/>
  <c r="G61" i="2" l="1"/>
  <c r="E62" i="2"/>
  <c r="H61" i="2"/>
  <c r="G62" i="3"/>
  <c r="E63" i="3"/>
  <c r="G63" i="3" l="1"/>
  <c r="E64" i="3"/>
  <c r="G62" i="2"/>
  <c r="E63" i="2"/>
  <c r="H62" i="2"/>
  <c r="G63" i="2" l="1"/>
  <c r="E64" i="2"/>
  <c r="H63" i="2"/>
  <c r="G64" i="3"/>
  <c r="E65" i="3"/>
  <c r="G65" i="3" l="1"/>
  <c r="E66" i="3"/>
  <c r="G64" i="2"/>
  <c r="E65" i="2"/>
  <c r="H64" i="2"/>
  <c r="G65" i="2" l="1"/>
  <c r="E66" i="2"/>
  <c r="H65" i="2"/>
  <c r="G66" i="3"/>
  <c r="E67" i="3"/>
  <c r="G67" i="3" l="1"/>
  <c r="E68" i="3"/>
  <c r="G66" i="2"/>
  <c r="E67" i="2"/>
  <c r="H66" i="2"/>
  <c r="G67" i="2" l="1"/>
  <c r="E68" i="2"/>
  <c r="H67" i="2"/>
  <c r="G68" i="3"/>
  <c r="E69" i="3"/>
  <c r="G69" i="3" l="1"/>
  <c r="E70" i="3"/>
  <c r="G68" i="2"/>
  <c r="E69" i="2"/>
  <c r="H68" i="2"/>
  <c r="G69" i="2" l="1"/>
  <c r="E70" i="2"/>
  <c r="H69" i="2"/>
  <c r="G70" i="3"/>
  <c r="E71" i="3"/>
  <c r="G71" i="3" l="1"/>
  <c r="E72" i="3"/>
  <c r="G70" i="2"/>
  <c r="E71" i="2"/>
  <c r="H70" i="2"/>
  <c r="G71" i="2" l="1"/>
  <c r="E72" i="2"/>
  <c r="H71" i="2"/>
  <c r="G72" i="3"/>
  <c r="E73" i="3"/>
  <c r="G73" i="3" l="1"/>
  <c r="E74" i="3"/>
  <c r="G72" i="2"/>
  <c r="E73" i="2"/>
  <c r="H72" i="2"/>
  <c r="G73" i="2" l="1"/>
  <c r="E74" i="2"/>
  <c r="H73" i="2"/>
  <c r="G74" i="3"/>
  <c r="E75" i="3"/>
  <c r="G75" i="3" l="1"/>
  <c r="E76" i="3"/>
  <c r="G74" i="2"/>
  <c r="E75" i="2"/>
  <c r="H74" i="2"/>
  <c r="G75" i="2" l="1"/>
  <c r="E76" i="2"/>
  <c r="H75" i="2"/>
  <c r="G76" i="3"/>
  <c r="E77" i="3"/>
  <c r="G77" i="3" l="1"/>
  <c r="E78" i="3"/>
  <c r="G76" i="2"/>
  <c r="E77" i="2"/>
  <c r="H76" i="2"/>
  <c r="G77" i="2" l="1"/>
  <c r="E78" i="2"/>
  <c r="H77" i="2"/>
  <c r="G78" i="3"/>
  <c r="E79" i="3"/>
  <c r="G79" i="3" l="1"/>
  <c r="E80" i="3"/>
  <c r="G78" i="2"/>
  <c r="E79" i="2"/>
  <c r="H78" i="2"/>
  <c r="G79" i="2" l="1"/>
  <c r="H79" i="2"/>
  <c r="E80" i="2"/>
  <c r="G80" i="3"/>
  <c r="E81" i="3"/>
  <c r="G81" i="3" l="1"/>
  <c r="E82" i="3"/>
  <c r="G80" i="2"/>
  <c r="H80" i="2"/>
  <c r="E81" i="2"/>
  <c r="G81" i="2" l="1"/>
  <c r="H81" i="2"/>
  <c r="E82" i="2"/>
  <c r="G82" i="3"/>
  <c r="E83" i="3"/>
  <c r="G83" i="3" l="1"/>
  <c r="E84" i="3"/>
  <c r="G82" i="2"/>
  <c r="E83" i="2"/>
  <c r="H82" i="2"/>
  <c r="G83" i="2" l="1"/>
  <c r="H83" i="2"/>
  <c r="E84" i="2"/>
  <c r="G84" i="3"/>
  <c r="E85" i="3"/>
  <c r="G85" i="3" l="1"/>
  <c r="E86" i="3"/>
  <c r="G84" i="2"/>
  <c r="H84" i="2"/>
  <c r="E85" i="2"/>
  <c r="G85" i="2" l="1"/>
  <c r="H85" i="2"/>
  <c r="E86" i="2"/>
  <c r="G86" i="3"/>
  <c r="E87" i="3"/>
  <c r="E88" i="3" l="1"/>
  <c r="G87" i="3"/>
  <c r="G86" i="2"/>
  <c r="E87" i="2"/>
  <c r="H86" i="2"/>
  <c r="E89" i="3" l="1"/>
  <c r="G88" i="3"/>
  <c r="G87" i="2"/>
  <c r="H87" i="2"/>
  <c r="E88" i="2"/>
  <c r="G88" i="2" l="1"/>
  <c r="H88" i="2"/>
  <c r="E89" i="2"/>
  <c r="E90" i="3"/>
  <c r="G89" i="3"/>
  <c r="G89" i="2" l="1"/>
  <c r="H89" i="2"/>
  <c r="E90" i="2"/>
  <c r="E91" i="3"/>
  <c r="G90" i="3"/>
  <c r="G90" i="2" l="1"/>
  <c r="E91" i="2"/>
  <c r="H90" i="2"/>
  <c r="E92" i="3"/>
  <c r="G91" i="3"/>
  <c r="E93" i="3" l="1"/>
  <c r="G92" i="3"/>
  <c r="G91" i="2"/>
  <c r="H91" i="2"/>
  <c r="E92" i="2"/>
  <c r="G92" i="2" l="1"/>
  <c r="H92" i="2"/>
  <c r="E93" i="2"/>
  <c r="E94" i="3"/>
  <c r="G93" i="3"/>
  <c r="G93" i="2" l="1"/>
  <c r="H93" i="2"/>
  <c r="E94" i="2"/>
  <c r="E95" i="3"/>
  <c r="G94" i="3"/>
  <c r="G94" i="2" l="1"/>
  <c r="E95" i="2"/>
  <c r="H94" i="2"/>
  <c r="E96" i="3"/>
  <c r="G95" i="3"/>
  <c r="E97" i="3" l="1"/>
  <c r="G96" i="3"/>
  <c r="G95" i="2"/>
  <c r="H95" i="2"/>
  <c r="E96" i="2"/>
  <c r="G96" i="2" l="1"/>
  <c r="H96" i="2"/>
  <c r="E97" i="2"/>
  <c r="E98" i="3"/>
  <c r="G97" i="3"/>
  <c r="G97" i="2" l="1"/>
  <c r="H97" i="2"/>
  <c r="E98" i="2"/>
  <c r="E99" i="3"/>
  <c r="G98" i="3"/>
  <c r="G98" i="2" l="1"/>
  <c r="E99" i="2"/>
  <c r="H98" i="2"/>
  <c r="E100" i="3"/>
  <c r="G99" i="3"/>
  <c r="E101" i="3" l="1"/>
  <c r="G101" i="3" s="1"/>
  <c r="G100" i="3"/>
  <c r="G99" i="2"/>
  <c r="H99" i="2"/>
  <c r="E100" i="2"/>
  <c r="B11" i="3" l="1"/>
  <c r="G100" i="2"/>
  <c r="H100" i="2"/>
  <c r="E101" i="2"/>
  <c r="G101" i="2" l="1"/>
  <c r="B10" i="2" s="1"/>
  <c r="H101" i="2"/>
</calcChain>
</file>

<file path=xl/sharedStrings.xml><?xml version="1.0" encoding="utf-8"?>
<sst xmlns="http://schemas.openxmlformats.org/spreadsheetml/2006/main" count="48" uniqueCount="38">
  <si>
    <t>sas</t>
  </si>
  <si>
    <t>A: Ptarmigan</t>
  </si>
  <si>
    <t>saw</t>
  </si>
  <si>
    <t>sjs</t>
  </si>
  <si>
    <t>sjw</t>
  </si>
  <si>
    <t>hreq</t>
  </si>
  <si>
    <t>heq</t>
  </si>
  <si>
    <t>neq</t>
  </si>
  <si>
    <t>lambda</t>
  </si>
  <si>
    <t>Total H</t>
  </si>
  <si>
    <t>Time</t>
  </si>
  <si>
    <t>Population</t>
  </si>
  <si>
    <t>hr</t>
  </si>
  <si>
    <t>Harvest</t>
  </si>
  <si>
    <t>B: Lake Trout</t>
  </si>
  <si>
    <t>sjslp2</t>
  </si>
  <si>
    <t>br2</t>
  </si>
  <si>
    <t>hreq2</t>
  </si>
  <si>
    <t>heq2</t>
  </si>
  <si>
    <t>neq2</t>
  </si>
  <si>
    <t>Eggs</t>
  </si>
  <si>
    <t>C: Harp Seals</t>
  </si>
  <si>
    <t>sa2</t>
  </si>
  <si>
    <t>1-0.482x</t>
  </si>
  <si>
    <t>sj2</t>
  </si>
  <si>
    <t>br3</t>
  </si>
  <si>
    <t>hreq3</t>
  </si>
  <si>
    <t>heq3</t>
  </si>
  <si>
    <t>neq3</t>
  </si>
  <si>
    <t>brslp</t>
  </si>
  <si>
    <t>brmax</t>
  </si>
  <si>
    <t>brslp3</t>
  </si>
  <si>
    <t>brmax3</t>
  </si>
  <si>
    <t>sa3</t>
  </si>
  <si>
    <t>sj3</t>
  </si>
  <si>
    <t>Total Harvest</t>
  </si>
  <si>
    <t>Lambda</t>
  </si>
  <si>
    <t>1500x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</si>
</sst>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Ptarmagin Population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Ptarmagin!$I$2:$I$86</c:f>
              <c:numCache>
                <c:formatCode>General</c:formatCode>
                <c:ptCount val="85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2.75E-2</c:v>
                </c:pt>
                <c:pt idx="5">
                  <c:v>3.4000000000000002E-2</c:v>
                </c:pt>
                <c:pt idx="6">
                  <c:v>4.0500000000000001E-2</c:v>
                </c:pt>
                <c:pt idx="7">
                  <c:v>4.7E-2</c:v>
                </c:pt>
                <c:pt idx="8">
                  <c:v>5.3499999999999999E-2</c:v>
                </c:pt>
                <c:pt idx="9">
                  <c:v>0.06</c:v>
                </c:pt>
                <c:pt idx="10">
                  <c:v>6.6500000000000004E-2</c:v>
                </c:pt>
                <c:pt idx="11">
                  <c:v>7.2999999999999995E-2</c:v>
                </c:pt>
                <c:pt idx="12">
                  <c:v>7.9500000000000001E-2</c:v>
                </c:pt>
                <c:pt idx="13">
                  <c:v>8.5999999999999993E-2</c:v>
                </c:pt>
                <c:pt idx="14">
                  <c:v>9.2499999999999999E-2</c:v>
                </c:pt>
                <c:pt idx="15">
                  <c:v>9.9000000000000005E-2</c:v>
                </c:pt>
                <c:pt idx="16">
                  <c:v>0.1055</c:v>
                </c:pt>
                <c:pt idx="17">
                  <c:v>0.112</c:v>
                </c:pt>
                <c:pt idx="18">
                  <c:v>0.11849999999999999</c:v>
                </c:pt>
                <c:pt idx="19">
                  <c:v>0.125</c:v>
                </c:pt>
                <c:pt idx="20">
                  <c:v>0.13150000000000001</c:v>
                </c:pt>
                <c:pt idx="21">
                  <c:v>0.13800000000000001</c:v>
                </c:pt>
                <c:pt idx="22">
                  <c:v>0.14449999999999999</c:v>
                </c:pt>
                <c:pt idx="23">
                  <c:v>0.151</c:v>
                </c:pt>
                <c:pt idx="24">
                  <c:v>0.1575</c:v>
                </c:pt>
                <c:pt idx="25">
                  <c:v>0.16400000000000001</c:v>
                </c:pt>
                <c:pt idx="26">
                  <c:v>0.17050000000000001</c:v>
                </c:pt>
                <c:pt idx="27">
                  <c:v>0.17699999999999999</c:v>
                </c:pt>
                <c:pt idx="28">
                  <c:v>0.1835</c:v>
                </c:pt>
                <c:pt idx="29">
                  <c:v>0.19</c:v>
                </c:pt>
                <c:pt idx="30">
                  <c:v>0.19650000000000001</c:v>
                </c:pt>
                <c:pt idx="31">
                  <c:v>0.20300000000000001</c:v>
                </c:pt>
                <c:pt idx="32">
                  <c:v>0.20949999999999999</c:v>
                </c:pt>
                <c:pt idx="33">
                  <c:v>0.216</c:v>
                </c:pt>
                <c:pt idx="34">
                  <c:v>0.2225</c:v>
                </c:pt>
                <c:pt idx="35">
                  <c:v>0.22900000000000001</c:v>
                </c:pt>
                <c:pt idx="36">
                  <c:v>0.23549999999999999</c:v>
                </c:pt>
                <c:pt idx="37">
                  <c:v>0.24199999999999999</c:v>
                </c:pt>
                <c:pt idx="38">
                  <c:v>0.2485</c:v>
                </c:pt>
                <c:pt idx="39">
                  <c:v>0.255</c:v>
                </c:pt>
                <c:pt idx="40">
                  <c:v>0.26150000000000001</c:v>
                </c:pt>
                <c:pt idx="41">
                  <c:v>0.26800000000000002</c:v>
                </c:pt>
                <c:pt idx="42">
                  <c:v>0.27450000000000002</c:v>
                </c:pt>
                <c:pt idx="43">
                  <c:v>0.28100000000000003</c:v>
                </c:pt>
                <c:pt idx="44">
                  <c:v>0.28749999999999998</c:v>
                </c:pt>
                <c:pt idx="45">
                  <c:v>0.29399999999999998</c:v>
                </c:pt>
                <c:pt idx="46">
                  <c:v>0.30049999999999999</c:v>
                </c:pt>
                <c:pt idx="47">
                  <c:v>0.307</c:v>
                </c:pt>
                <c:pt idx="48">
                  <c:v>0.3135</c:v>
                </c:pt>
                <c:pt idx="49">
                  <c:v>0.32</c:v>
                </c:pt>
                <c:pt idx="50">
                  <c:v>0.32650000000000001</c:v>
                </c:pt>
                <c:pt idx="51">
                  <c:v>0.33300000000000002</c:v>
                </c:pt>
                <c:pt idx="52">
                  <c:v>0.33950000000000002</c:v>
                </c:pt>
                <c:pt idx="53">
                  <c:v>0.34599999999999997</c:v>
                </c:pt>
                <c:pt idx="54">
                  <c:v>0.35249999999999998</c:v>
                </c:pt>
                <c:pt idx="55">
                  <c:v>0.35899999999999999</c:v>
                </c:pt>
                <c:pt idx="56">
                  <c:v>0.36549999999999999</c:v>
                </c:pt>
                <c:pt idx="57">
                  <c:v>0.372</c:v>
                </c:pt>
                <c:pt idx="58">
                  <c:v>0.3785</c:v>
                </c:pt>
                <c:pt idx="59">
                  <c:v>0.38500000000000001</c:v>
                </c:pt>
                <c:pt idx="60">
                  <c:v>0.39150000000000001</c:v>
                </c:pt>
                <c:pt idx="61">
                  <c:v>0.39800000000000002</c:v>
                </c:pt>
                <c:pt idx="62">
                  <c:v>0.40450000000000003</c:v>
                </c:pt>
                <c:pt idx="63">
                  <c:v>0.41099999999999998</c:v>
                </c:pt>
                <c:pt idx="64">
                  <c:v>0.41749999999999998</c:v>
                </c:pt>
                <c:pt idx="65">
                  <c:v>0.42399999999999999</c:v>
                </c:pt>
                <c:pt idx="66">
                  <c:v>0.43049999999999999</c:v>
                </c:pt>
                <c:pt idx="67">
                  <c:v>0.437</c:v>
                </c:pt>
                <c:pt idx="68">
                  <c:v>0.44350000000000001</c:v>
                </c:pt>
                <c:pt idx="69">
                  <c:v>0.45</c:v>
                </c:pt>
                <c:pt idx="70">
                  <c:v>0.45650000000000002</c:v>
                </c:pt>
                <c:pt idx="71">
                  <c:v>0.46300000000000002</c:v>
                </c:pt>
                <c:pt idx="72">
                  <c:v>0.46949999999999997</c:v>
                </c:pt>
                <c:pt idx="73">
                  <c:v>0.47599999999999998</c:v>
                </c:pt>
                <c:pt idx="74">
                  <c:v>0.48249999999999998</c:v>
                </c:pt>
                <c:pt idx="75">
                  <c:v>0.48899999999999999</c:v>
                </c:pt>
                <c:pt idx="76">
                  <c:v>0.4955</c:v>
                </c:pt>
                <c:pt idx="77">
                  <c:v>0.502</c:v>
                </c:pt>
                <c:pt idx="78">
                  <c:v>0.50849999999999995</c:v>
                </c:pt>
                <c:pt idx="79">
                  <c:v>0.51500000000000001</c:v>
                </c:pt>
                <c:pt idx="80">
                  <c:v>0.52149999999999996</c:v>
                </c:pt>
                <c:pt idx="81">
                  <c:v>0.52800000000000002</c:v>
                </c:pt>
                <c:pt idx="82">
                  <c:v>0.53449999999999998</c:v>
                </c:pt>
                <c:pt idx="83">
                  <c:v>0.54100000000000004</c:v>
                </c:pt>
                <c:pt idx="84">
                  <c:v>0.54749999999999999</c:v>
                </c:pt>
              </c:numCache>
            </c:numRef>
          </c:xVal>
          <c:yVal>
            <c:numRef>
              <c:f>Ptarmagin!$J$2:$J$86</c:f>
              <c:numCache>
                <c:formatCode>General</c:formatCode>
                <c:ptCount val="85"/>
                <c:pt idx="0">
                  <c:v>5.0580431177446092</c:v>
                </c:pt>
                <c:pt idx="1">
                  <c:v>5.0161649664137213</c:v>
                </c:pt>
                <c:pt idx="2">
                  <c:v>4.9949070215757079</c:v>
                </c:pt>
                <c:pt idx="3">
                  <c:v>4.9734321589332238</c:v>
                </c:pt>
                <c:pt idx="4">
                  <c:v>4.9408058252013278</c:v>
                </c:pt>
                <c:pt idx="5">
                  <c:v>4.9121198699394668</c:v>
                </c:pt>
                <c:pt idx="6">
                  <c:v>4.8830452566073559</c:v>
                </c:pt>
                <c:pt idx="7">
                  <c:v>4.8535740326002017</c:v>
                </c:pt>
                <c:pt idx="8">
                  <c:v>4.8236980268581364</c:v>
                </c:pt>
                <c:pt idx="9">
                  <c:v>4.7934088423132559</c:v>
                </c:pt>
                <c:pt idx="10">
                  <c:v>4.7626978480210962</c:v>
                </c:pt>
                <c:pt idx="11">
                  <c:v>4.7315561709610874</c:v>
                </c:pt>
                <c:pt idx="12">
                  <c:v>4.6999746874895836</c:v>
                </c:pt>
                <c:pt idx="13">
                  <c:v>4.6679440144282234</c:v>
                </c:pt>
                <c:pt idx="14">
                  <c:v>4.6354544997692884</c:v>
                </c:pt>
                <c:pt idx="15">
                  <c:v>4.6024962129787603</c:v>
                </c:pt>
                <c:pt idx="16">
                  <c:v>4.5690589348765753</c:v>
                </c:pt>
                <c:pt idx="17">
                  <c:v>4.5351321470724448</c:v>
                </c:pt>
                <c:pt idx="18">
                  <c:v>4.5007050209342756</c:v>
                </c:pt>
                <c:pt idx="19">
                  <c:v>4.4657664060649127</c:v>
                </c:pt>
                <c:pt idx="20">
                  <c:v>4.4303048182614075</c:v>
                </c:pt>
                <c:pt idx="21">
                  <c:v>4.3943084269295429</c:v>
                </c:pt>
                <c:pt idx="22">
                  <c:v>4.3577650419246057</c:v>
                </c:pt>
                <c:pt idx="23">
                  <c:v>4.3206620997876728</c:v>
                </c:pt>
                <c:pt idx="24">
                  <c:v>4.2829866493447692</c:v>
                </c:pt>
                <c:pt idx="25">
                  <c:v>4.2447253366342119</c:v>
                </c:pt>
                <c:pt idx="26">
                  <c:v>4.2058643891252991</c:v>
                </c:pt>
                <c:pt idx="27">
                  <c:v>4.1663895991891478</c:v>
                </c:pt>
                <c:pt idx="28">
                  <c:v>4.1262863067800399</c:v>
                </c:pt>
                <c:pt idx="29">
                  <c:v>4.0855393812828851</c:v>
                </c:pt>
                <c:pt idx="30">
                  <c:v>4.0441332024796148</c:v>
                </c:pt>
                <c:pt idx="31">
                  <c:v>4.0020516405841962</c:v>
                </c:pt>
                <c:pt idx="32">
                  <c:v>3.9592780352926478</c:v>
                </c:pt>
                <c:pt idx="33">
                  <c:v>3.9157951737909085</c:v>
                </c:pt>
                <c:pt idx="34">
                  <c:v>3.8715852676595577</c:v>
                </c:pt>
                <c:pt idx="35">
                  <c:v>3.826629928610298</c:v>
                </c:pt>
                <c:pt idx="36">
                  <c:v>3.780910142984661</c:v>
                </c:pt>
                <c:pt idx="37">
                  <c:v>3.7344062449406432</c:v>
                </c:pt>
                <c:pt idx="38">
                  <c:v>3.6870978882478269</c:v>
                </c:pt>
                <c:pt idx="39">
                  <c:v>3.6389640166060069</c:v>
                </c:pt>
                <c:pt idx="40">
                  <c:v>3.5899828323963554</c:v>
                </c:pt>
                <c:pt idx="41">
                  <c:v>3.5401317637676817</c:v>
                </c:pt>
                <c:pt idx="42">
                  <c:v>3.4893874299533794</c:v>
                </c:pt>
                <c:pt idx="43">
                  <c:v>3.4377256047071074</c:v>
                </c:pt>
                <c:pt idx="44">
                  <c:v>3.3851211777370449</c:v>
                </c:pt>
                <c:pt idx="45">
                  <c:v>3.3315481140097418</c:v>
                </c:pt>
                <c:pt idx="46">
                  <c:v>3.2769794107850068</c:v>
                </c:pt>
                <c:pt idx="47">
                  <c:v>3.221387052232823</c:v>
                </c:pt>
                <c:pt idx="48">
                  <c:v>3.1647419614720755</c:v>
                </c:pt>
                <c:pt idx="49">
                  <c:v>3.107013949858549</c:v>
                </c:pt>
                <c:pt idx="50">
                  <c:v>3.0481716633363729</c:v>
                </c:pt>
                <c:pt idx="51">
                  <c:v>2.9881825256525958</c:v>
                </c:pt>
                <c:pt idx="52">
                  <c:v>2.9270126782187962</c:v>
                </c:pt>
                <c:pt idx="53">
                  <c:v>2.8646269163864662</c:v>
                </c:pt>
                <c:pt idx="54">
                  <c:v>2.8009886218841431</c:v>
                </c:pt>
                <c:pt idx="55">
                  <c:v>2.7360596911438635</c:v>
                </c:pt>
                <c:pt idx="56">
                  <c:v>2.6698004592221447</c:v>
                </c:pt>
                <c:pt idx="57">
                  <c:v>2.6021696189963124</c:v>
                </c:pt>
                <c:pt idx="58">
                  <c:v>2.5331241352902945</c:v>
                </c:pt>
                <c:pt idx="59">
                  <c:v>2.4626191535547188</c:v>
                </c:pt>
                <c:pt idx="60">
                  <c:v>2.3906079026941431</c:v>
                </c:pt>
                <c:pt idx="61">
                  <c:v>2.3170415915990361</c:v>
                </c:pt>
                <c:pt idx="62">
                  <c:v>2.2418692989015163</c:v>
                </c:pt>
                <c:pt idx="63">
                  <c:v>2.1650378554313874</c:v>
                </c:pt>
                <c:pt idx="64">
                  <c:v>2.086491718802268</c:v>
                </c:pt>
                <c:pt idx="65">
                  <c:v>2.0061728395061724</c:v>
                </c:pt>
                <c:pt idx="66">
                  <c:v>1.9240205178380843</c:v>
                </c:pt>
                <c:pt idx="67">
                  <c:v>1.839971250909453</c:v>
                </c:pt>
                <c:pt idx="68">
                  <c:v>1.7539585689402633</c:v>
                </c:pt>
                <c:pt idx="69">
                  <c:v>1.66591285994271</c:v>
                </c:pt>
                <c:pt idx="70">
                  <c:v>1.5757611818246997</c:v>
                </c:pt>
                <c:pt idx="71">
                  <c:v>1.4834270608472204</c:v>
                </c:pt>
                <c:pt idx="72">
                  <c:v>1.388830275265206</c:v>
                </c:pt>
                <c:pt idx="73">
                  <c:v>1.2918866228653167</c:v>
                </c:pt>
                <c:pt idx="74">
                  <c:v>1.1925076709848506</c:v>
                </c:pt>
                <c:pt idx="75">
                  <c:v>1.0906004874518465</c:v>
                </c:pt>
                <c:pt idx="76">
                  <c:v>0.9860673507257216</c:v>
                </c:pt>
                <c:pt idx="77">
                  <c:v>0.87880543733807392</c:v>
                </c:pt>
                <c:pt idx="78">
                  <c:v>0.76870648453223889</c:v>
                </c:pt>
                <c:pt idx="79">
                  <c:v>0.65565642577490357</c:v>
                </c:pt>
                <c:pt idx="80">
                  <c:v>0.53953499656021442</c:v>
                </c:pt>
                <c:pt idx="81">
                  <c:v>0.42021530764257653</c:v>
                </c:pt>
                <c:pt idx="82">
                  <c:v>0.2975633825145651</c:v>
                </c:pt>
                <c:pt idx="83">
                  <c:v>0.17143765558554275</c:v>
                </c:pt>
                <c:pt idx="84">
                  <c:v>4.1688427109387027E-2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72912"/>
        <c:axId val="238074872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Ptarmagin!$I$2:$I$86</c:f>
              <c:numCache>
                <c:formatCode>General</c:formatCode>
                <c:ptCount val="85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2.75E-2</c:v>
                </c:pt>
                <c:pt idx="5">
                  <c:v>3.4000000000000002E-2</c:v>
                </c:pt>
                <c:pt idx="6">
                  <c:v>4.0500000000000001E-2</c:v>
                </c:pt>
                <c:pt idx="7">
                  <c:v>4.7E-2</c:v>
                </c:pt>
                <c:pt idx="8">
                  <c:v>5.3499999999999999E-2</c:v>
                </c:pt>
                <c:pt idx="9">
                  <c:v>0.06</c:v>
                </c:pt>
                <c:pt idx="10">
                  <c:v>6.6500000000000004E-2</c:v>
                </c:pt>
                <c:pt idx="11">
                  <c:v>7.2999999999999995E-2</c:v>
                </c:pt>
                <c:pt idx="12">
                  <c:v>7.9500000000000001E-2</c:v>
                </c:pt>
                <c:pt idx="13">
                  <c:v>8.5999999999999993E-2</c:v>
                </c:pt>
                <c:pt idx="14">
                  <c:v>9.2499999999999999E-2</c:v>
                </c:pt>
                <c:pt idx="15">
                  <c:v>9.9000000000000005E-2</c:v>
                </c:pt>
                <c:pt idx="16">
                  <c:v>0.1055</c:v>
                </c:pt>
                <c:pt idx="17">
                  <c:v>0.112</c:v>
                </c:pt>
                <c:pt idx="18">
                  <c:v>0.11849999999999999</c:v>
                </c:pt>
                <c:pt idx="19">
                  <c:v>0.125</c:v>
                </c:pt>
                <c:pt idx="20">
                  <c:v>0.13150000000000001</c:v>
                </c:pt>
                <c:pt idx="21">
                  <c:v>0.13800000000000001</c:v>
                </c:pt>
                <c:pt idx="22">
                  <c:v>0.14449999999999999</c:v>
                </c:pt>
                <c:pt idx="23">
                  <c:v>0.151</c:v>
                </c:pt>
                <c:pt idx="24">
                  <c:v>0.1575</c:v>
                </c:pt>
                <c:pt idx="25">
                  <c:v>0.16400000000000001</c:v>
                </c:pt>
                <c:pt idx="26">
                  <c:v>0.17050000000000001</c:v>
                </c:pt>
                <c:pt idx="27">
                  <c:v>0.17699999999999999</c:v>
                </c:pt>
                <c:pt idx="28">
                  <c:v>0.1835</c:v>
                </c:pt>
                <c:pt idx="29">
                  <c:v>0.19</c:v>
                </c:pt>
                <c:pt idx="30">
                  <c:v>0.19650000000000001</c:v>
                </c:pt>
                <c:pt idx="31">
                  <c:v>0.20300000000000001</c:v>
                </c:pt>
                <c:pt idx="32">
                  <c:v>0.20949999999999999</c:v>
                </c:pt>
                <c:pt idx="33">
                  <c:v>0.216</c:v>
                </c:pt>
                <c:pt idx="34">
                  <c:v>0.2225</c:v>
                </c:pt>
                <c:pt idx="35">
                  <c:v>0.22900000000000001</c:v>
                </c:pt>
                <c:pt idx="36">
                  <c:v>0.23549999999999999</c:v>
                </c:pt>
                <c:pt idx="37">
                  <c:v>0.24199999999999999</c:v>
                </c:pt>
                <c:pt idx="38">
                  <c:v>0.2485</c:v>
                </c:pt>
                <c:pt idx="39">
                  <c:v>0.255</c:v>
                </c:pt>
                <c:pt idx="40">
                  <c:v>0.26150000000000001</c:v>
                </c:pt>
                <c:pt idx="41">
                  <c:v>0.26800000000000002</c:v>
                </c:pt>
                <c:pt idx="42">
                  <c:v>0.27450000000000002</c:v>
                </c:pt>
                <c:pt idx="43">
                  <c:v>0.28100000000000003</c:v>
                </c:pt>
                <c:pt idx="44">
                  <c:v>0.28749999999999998</c:v>
                </c:pt>
                <c:pt idx="45">
                  <c:v>0.29399999999999998</c:v>
                </c:pt>
                <c:pt idx="46">
                  <c:v>0.30049999999999999</c:v>
                </c:pt>
                <c:pt idx="47">
                  <c:v>0.307</c:v>
                </c:pt>
                <c:pt idx="48">
                  <c:v>0.3135</c:v>
                </c:pt>
                <c:pt idx="49">
                  <c:v>0.32</c:v>
                </c:pt>
                <c:pt idx="50">
                  <c:v>0.32650000000000001</c:v>
                </c:pt>
                <c:pt idx="51">
                  <c:v>0.33300000000000002</c:v>
                </c:pt>
                <c:pt idx="52">
                  <c:v>0.33950000000000002</c:v>
                </c:pt>
                <c:pt idx="53">
                  <c:v>0.34599999999999997</c:v>
                </c:pt>
                <c:pt idx="54">
                  <c:v>0.35249999999999998</c:v>
                </c:pt>
                <c:pt idx="55">
                  <c:v>0.35899999999999999</c:v>
                </c:pt>
                <c:pt idx="56">
                  <c:v>0.36549999999999999</c:v>
                </c:pt>
                <c:pt idx="57">
                  <c:v>0.372</c:v>
                </c:pt>
                <c:pt idx="58">
                  <c:v>0.3785</c:v>
                </c:pt>
                <c:pt idx="59">
                  <c:v>0.38500000000000001</c:v>
                </c:pt>
                <c:pt idx="60">
                  <c:v>0.39150000000000001</c:v>
                </c:pt>
                <c:pt idx="61">
                  <c:v>0.39800000000000002</c:v>
                </c:pt>
                <c:pt idx="62">
                  <c:v>0.40450000000000003</c:v>
                </c:pt>
                <c:pt idx="63">
                  <c:v>0.41099999999999998</c:v>
                </c:pt>
                <c:pt idx="64">
                  <c:v>0.41749999999999998</c:v>
                </c:pt>
                <c:pt idx="65">
                  <c:v>0.42399999999999999</c:v>
                </c:pt>
                <c:pt idx="66">
                  <c:v>0.43049999999999999</c:v>
                </c:pt>
                <c:pt idx="67">
                  <c:v>0.437</c:v>
                </c:pt>
                <c:pt idx="68">
                  <c:v>0.44350000000000001</c:v>
                </c:pt>
                <c:pt idx="69">
                  <c:v>0.45</c:v>
                </c:pt>
                <c:pt idx="70">
                  <c:v>0.45650000000000002</c:v>
                </c:pt>
                <c:pt idx="71">
                  <c:v>0.46300000000000002</c:v>
                </c:pt>
                <c:pt idx="72">
                  <c:v>0.46949999999999997</c:v>
                </c:pt>
                <c:pt idx="73">
                  <c:v>0.47599999999999998</c:v>
                </c:pt>
                <c:pt idx="74">
                  <c:v>0.48249999999999998</c:v>
                </c:pt>
                <c:pt idx="75">
                  <c:v>0.48899999999999999</c:v>
                </c:pt>
                <c:pt idx="76">
                  <c:v>0.4955</c:v>
                </c:pt>
                <c:pt idx="77">
                  <c:v>0.502</c:v>
                </c:pt>
                <c:pt idx="78">
                  <c:v>0.50849999999999995</c:v>
                </c:pt>
                <c:pt idx="79">
                  <c:v>0.51500000000000001</c:v>
                </c:pt>
                <c:pt idx="80">
                  <c:v>0.52149999999999996</c:v>
                </c:pt>
                <c:pt idx="81">
                  <c:v>0.52800000000000002</c:v>
                </c:pt>
                <c:pt idx="82">
                  <c:v>0.53449999999999998</c:v>
                </c:pt>
                <c:pt idx="83">
                  <c:v>0.54100000000000004</c:v>
                </c:pt>
                <c:pt idx="84">
                  <c:v>0.54749999999999999</c:v>
                </c:pt>
              </c:numCache>
            </c:numRef>
          </c:xVal>
          <c:yVal>
            <c:numRef>
              <c:f>Ptarmagin!$K$2:$K$86</c:f>
              <c:numCache>
                <c:formatCode>General</c:formatCode>
                <c:ptCount val="85"/>
                <c:pt idx="0">
                  <c:v>0</c:v>
                </c:pt>
                <c:pt idx="1">
                  <c:v>8.4447221656796675E-2</c:v>
                </c:pt>
                <c:pt idx="2">
                  <c:v>0.12677428988770834</c:v>
                </c:pt>
                <c:pt idx="3">
                  <c:v>0.16916435914738859</c:v>
                </c:pt>
                <c:pt idx="4">
                  <c:v>0.2328571725673291</c:v>
                </c:pt>
                <c:pt idx="5">
                  <c:v>0.28815057898195634</c:v>
                </c:pt>
                <c:pt idx="6">
                  <c:v>0.34351803524856345</c:v>
                </c:pt>
                <c:pt idx="7">
                  <c:v>0.398947148534819</c:v>
                </c:pt>
                <c:pt idx="8">
                  <c:v>0.45442480091021364</c:v>
                </c:pt>
                <c:pt idx="9">
                  <c:v>0.50993711088438898</c:v>
                </c:pt>
                <c:pt idx="10">
                  <c:v>0.56546939277522401</c:v>
                </c:pt>
                <c:pt idx="11">
                  <c:v>0.62100611377231096</c:v>
                </c:pt>
                <c:pt idx="12">
                  <c:v>0.67653084855227574</c:v>
                </c:pt>
                <c:pt idx="13">
                  <c:v>0.73202623129253674</c:v>
                </c:pt>
                <c:pt idx="14">
                  <c:v>0.78747390491948444</c:v>
                </c:pt>
                <c:pt idx="15">
                  <c:v>0.8428544674156444</c:v>
                </c:pt>
                <c:pt idx="16">
                  <c:v>0.89814741499809725</c:v>
                </c:pt>
                <c:pt idx="17">
                  <c:v>0.95333108196718064</c:v>
                </c:pt>
                <c:pt idx="18">
                  <c:v>1.0083825770102322</c:v>
                </c:pt>
                <c:pt idx="19">
                  <c:v>1.0632777157297413</c:v>
                </c:pt>
                <c:pt idx="20">
                  <c:v>1.1179909491486764</c:v>
                </c:pt>
                <c:pt idx="21">
                  <c:v>1.1724952879278367</c:v>
                </c:pt>
                <c:pt idx="22">
                  <c:v>1.2267622220107257</c:v>
                </c:pt>
                <c:pt idx="23">
                  <c:v>1.2807616353905351</c:v>
                </c:pt>
                <c:pt idx="24">
                  <c:v>1.3344617156712191</c:v>
                </c:pt>
                <c:pt idx="25">
                  <c:v>1.3878288580701972</c:v>
                </c:pt>
                <c:pt idx="26">
                  <c:v>1.4408275634837526</c:v>
                </c:pt>
                <c:pt idx="27">
                  <c:v>1.493420330207532</c:v>
                </c:pt>
                <c:pt idx="28">
                  <c:v>1.5455675388735202</c:v>
                </c:pt>
                <c:pt idx="29">
                  <c:v>1.597227330131169</c:v>
                </c:pt>
                <c:pt idx="30">
                  <c:v>1.6483554745638758</c:v>
                </c:pt>
                <c:pt idx="31">
                  <c:v>1.6989052342923296</c:v>
                </c:pt>
                <c:pt idx="32">
                  <c:v>1.7488272156732236</c:v>
                </c:pt>
                <c:pt idx="33">
                  <c:v>1.7980692124550091</c:v>
                </c:pt>
                <c:pt idx="34">
                  <c:v>1.846576038701504</c:v>
                </c:pt>
                <c:pt idx="35">
                  <c:v>1.8942893507387772</c:v>
                </c:pt>
                <c:pt idx="36">
                  <c:v>1.9411474573204446</c:v>
                </c:pt>
                <c:pt idx="37">
                  <c:v>1.9870851171407999</c:v>
                </c:pt>
                <c:pt idx="38">
                  <c:v>2.0320333227535707</c:v>
                </c:pt>
                <c:pt idx="39">
                  <c:v>2.0759190698759102</c:v>
                </c:pt>
                <c:pt idx="40">
                  <c:v>2.1186651109718966</c:v>
                </c:pt>
                <c:pt idx="41">
                  <c:v>2.1601896919165275</c:v>
                </c:pt>
                <c:pt idx="42">
                  <c:v>2.2004062704392435</c:v>
                </c:pt>
                <c:pt idx="43">
                  <c:v>2.2392232149343938</c:v>
                </c:pt>
                <c:pt idx="44">
                  <c:v>2.2765434821038606</c:v>
                </c:pt>
                <c:pt idx="45">
                  <c:v>2.3122642717631359</c:v>
                </c:pt>
                <c:pt idx="46">
                  <c:v>2.3462766569952214</c:v>
                </c:pt>
                <c:pt idx="47">
                  <c:v>2.3784651876755087</c:v>
                </c:pt>
                <c:pt idx="48">
                  <c:v>2.408707465213634</c:v>
                </c:pt>
                <c:pt idx="49">
                  <c:v>2.4368736861635685</c:v>
                </c:pt>
                <c:pt idx="50">
                  <c:v>2.4628261521388914</c:v>
                </c:pt>
                <c:pt idx="51">
                  <c:v>2.4864187432341693</c:v>
                </c:pt>
                <c:pt idx="52">
                  <c:v>2.5074963518932161</c:v>
                </c:pt>
                <c:pt idx="53">
                  <c:v>2.525894273877975</c:v>
                </c:pt>
                <c:pt idx="54">
                  <c:v>2.5414375526748016</c:v>
                </c:pt>
                <c:pt idx="55">
                  <c:v>2.5539402733246153</c:v>
                </c:pt>
                <c:pt idx="56">
                  <c:v>2.5632048012757918</c:v>
                </c:pt>
                <c:pt idx="57">
                  <c:v>2.5690209614294806</c:v>
                </c:pt>
                <c:pt idx="58">
                  <c:v>2.5711651520712699</c:v>
                </c:pt>
                <c:pt idx="59">
                  <c:v>2.5693993878551948</c:v>
                </c:pt>
                <c:pt idx="60">
                  <c:v>2.5634702654197676</c:v>
                </c:pt>
                <c:pt idx="61">
                  <c:v>2.5531078445637219</c:v>
                </c:pt>
                <c:pt idx="62">
                  <c:v>2.5380244371834975</c:v>
                </c:pt>
                <c:pt idx="63">
                  <c:v>2.5179132953658754</c:v>
                </c:pt>
                <c:pt idx="64">
                  <c:v>2.4924471891271724</c:v>
                </c:pt>
                <c:pt idx="65">
                  <c:v>2.4612768632830355</c:v>
                </c:pt>
                <c:pt idx="66">
                  <c:v>2.4240293618065416</c:v>
                </c:pt>
                <c:pt idx="67">
                  <c:v>2.3803062067715546</c:v>
                </c:pt>
                <c:pt idx="68">
                  <c:v>2.3296814175651597</c:v>
                </c:pt>
                <c:pt idx="69">
                  <c:v>2.2716993544673318</c:v>
                </c:pt>
                <c:pt idx="70">
                  <c:v>2.2058723689143682</c:v>
                </c:pt>
                <c:pt idx="71">
                  <c:v>2.1316782407581107</c:v>
                </c:pt>
                <c:pt idx="72">
                  <c:v>2.0485573805749739</c:v>
                </c:pt>
                <c:pt idx="73">
                  <c:v>1.9559097725314591</c:v>
                </c:pt>
                <c:pt idx="74">
                  <c:v>1.8530916304353955</c:v>
                </c:pt>
                <c:pt idx="75">
                  <c:v>1.7394117363468786</c:v>
                </c:pt>
                <c:pt idx="76">
                  <c:v>1.6141274274350683</c:v>
                </c:pt>
                <c:pt idx="77">
                  <c:v>1.4764401925827082</c:v>
                </c:pt>
                <c:pt idx="78">
                  <c:v>1.3254908354853963</c:v>
                </c:pt>
                <c:pt idx="79">
                  <c:v>1.1603541555810151</c:v>
                </c:pt>
                <c:pt idx="80">
                  <c:v>0.98003309197545041</c:v>
                </c:pt>
                <c:pt idx="81">
                  <c:v>0.7834522684861599</c:v>
                </c:pt>
                <c:pt idx="82">
                  <c:v>0.56945086986765148</c:v>
                </c:pt>
                <c:pt idx="83">
                  <c:v>0.33677477005003131</c:v>
                </c:pt>
                <c:pt idx="84">
                  <c:v>8.4067822623902028E-2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53976"/>
        <c:axId val="238075264"/>
      </c:scatterChart>
      <c:valAx>
        <c:axId val="238072912"/>
        <c:scaling>
          <c:orientation val="minMax"/>
          <c:max val="0.5699999999999999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Harvest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74872"/>
        <c:crosses val="autoZero"/>
        <c:crossBetween val="midCat"/>
      </c:valAx>
      <c:valAx>
        <c:axId val="238074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Equilibrium</a:t>
                </a:r>
                <a:r>
                  <a:rPr lang="en-US" baseline="0"/>
                  <a:t> 1+ Populaiton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72912"/>
        <c:crosses val="autoZero"/>
        <c:crossBetween val="midCat"/>
      </c:valAx>
      <c:valAx>
        <c:axId val="2380752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Equilibrium</a:t>
                </a:r>
                <a:r>
                  <a:rPr lang="en-US" baseline="0"/>
                  <a:t> Harvest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53976"/>
        <c:crosses val="max"/>
        <c:crossBetween val="midCat"/>
      </c:valAx>
      <c:valAx>
        <c:axId val="23685397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23807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Trout Population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Trout!$I$2:$I$109</c:f>
              <c:numCache>
                <c:formatCode>General</c:formatCode>
                <c:ptCount val="108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2.75E-2</c:v>
                </c:pt>
                <c:pt idx="5">
                  <c:v>3.4000000000000002E-2</c:v>
                </c:pt>
                <c:pt idx="6">
                  <c:v>4.0500000000000001E-2</c:v>
                </c:pt>
                <c:pt idx="7">
                  <c:v>4.7E-2</c:v>
                </c:pt>
                <c:pt idx="8">
                  <c:v>5.3499999999999999E-2</c:v>
                </c:pt>
                <c:pt idx="9">
                  <c:v>0.06</c:v>
                </c:pt>
                <c:pt idx="10">
                  <c:v>6.6500000000000004E-2</c:v>
                </c:pt>
                <c:pt idx="11">
                  <c:v>7.2999999999999995E-2</c:v>
                </c:pt>
                <c:pt idx="12">
                  <c:v>7.9500000000000001E-2</c:v>
                </c:pt>
                <c:pt idx="13">
                  <c:v>8.5999999999999993E-2</c:v>
                </c:pt>
                <c:pt idx="14">
                  <c:v>9.2499999999999999E-2</c:v>
                </c:pt>
                <c:pt idx="15">
                  <c:v>9.9000000000000005E-2</c:v>
                </c:pt>
                <c:pt idx="16">
                  <c:v>0.1055</c:v>
                </c:pt>
                <c:pt idx="17">
                  <c:v>0.112</c:v>
                </c:pt>
                <c:pt idx="18">
                  <c:v>0.11849999999999999</c:v>
                </c:pt>
                <c:pt idx="19">
                  <c:v>0.125</c:v>
                </c:pt>
                <c:pt idx="20">
                  <c:v>0.13150000000000001</c:v>
                </c:pt>
                <c:pt idx="21">
                  <c:v>0.13800000000000001</c:v>
                </c:pt>
                <c:pt idx="22">
                  <c:v>0.14449999999999999</c:v>
                </c:pt>
                <c:pt idx="23">
                  <c:v>0.151</c:v>
                </c:pt>
                <c:pt idx="24">
                  <c:v>0.1575</c:v>
                </c:pt>
                <c:pt idx="25">
                  <c:v>0.16400000000000001</c:v>
                </c:pt>
                <c:pt idx="26">
                  <c:v>0.17050000000000001</c:v>
                </c:pt>
                <c:pt idx="27">
                  <c:v>0.17699999999999999</c:v>
                </c:pt>
                <c:pt idx="28">
                  <c:v>0.1835</c:v>
                </c:pt>
                <c:pt idx="29">
                  <c:v>0.19</c:v>
                </c:pt>
                <c:pt idx="30">
                  <c:v>0.19650000000000001</c:v>
                </c:pt>
                <c:pt idx="31">
                  <c:v>0.20300000000000001</c:v>
                </c:pt>
                <c:pt idx="32">
                  <c:v>0.20949999999999999</c:v>
                </c:pt>
                <c:pt idx="33">
                  <c:v>0.216</c:v>
                </c:pt>
                <c:pt idx="34">
                  <c:v>0.2225</c:v>
                </c:pt>
                <c:pt idx="35">
                  <c:v>0.22900000000000001</c:v>
                </c:pt>
                <c:pt idx="36">
                  <c:v>0.23549999999999999</c:v>
                </c:pt>
                <c:pt idx="37">
                  <c:v>0.24199999999999999</c:v>
                </c:pt>
                <c:pt idx="38">
                  <c:v>0.2485</c:v>
                </c:pt>
                <c:pt idx="39">
                  <c:v>0.255</c:v>
                </c:pt>
                <c:pt idx="40">
                  <c:v>0.26150000000000001</c:v>
                </c:pt>
                <c:pt idx="41">
                  <c:v>0.26800000000000002</c:v>
                </c:pt>
                <c:pt idx="42">
                  <c:v>0.27450000000000002</c:v>
                </c:pt>
                <c:pt idx="43">
                  <c:v>0.28100000000000003</c:v>
                </c:pt>
                <c:pt idx="44">
                  <c:v>0.28749999999999998</c:v>
                </c:pt>
                <c:pt idx="45">
                  <c:v>0.29399999999999998</c:v>
                </c:pt>
                <c:pt idx="46">
                  <c:v>0.30049999999999999</c:v>
                </c:pt>
                <c:pt idx="47">
                  <c:v>0.307</c:v>
                </c:pt>
                <c:pt idx="48">
                  <c:v>0.3135</c:v>
                </c:pt>
                <c:pt idx="49">
                  <c:v>0.32</c:v>
                </c:pt>
                <c:pt idx="50">
                  <c:v>0.32650000000000001</c:v>
                </c:pt>
                <c:pt idx="51">
                  <c:v>0.33300000000000002</c:v>
                </c:pt>
                <c:pt idx="52">
                  <c:v>0.33950000000000002</c:v>
                </c:pt>
                <c:pt idx="53">
                  <c:v>0.34599999999999997</c:v>
                </c:pt>
                <c:pt idx="54">
                  <c:v>0.35249999999999998</c:v>
                </c:pt>
                <c:pt idx="55">
                  <c:v>0.35899999999999999</c:v>
                </c:pt>
                <c:pt idx="56">
                  <c:v>0.36549999999999999</c:v>
                </c:pt>
                <c:pt idx="57">
                  <c:v>0.372</c:v>
                </c:pt>
                <c:pt idx="58">
                  <c:v>0.3785</c:v>
                </c:pt>
                <c:pt idx="59">
                  <c:v>0.38500000000000001</c:v>
                </c:pt>
                <c:pt idx="60">
                  <c:v>0.39150000000000001</c:v>
                </c:pt>
                <c:pt idx="61">
                  <c:v>0.39800000000000002</c:v>
                </c:pt>
                <c:pt idx="62">
                  <c:v>0.40450000000000003</c:v>
                </c:pt>
                <c:pt idx="63">
                  <c:v>0.41099999999999998</c:v>
                </c:pt>
                <c:pt idx="64">
                  <c:v>0.41749999999999998</c:v>
                </c:pt>
                <c:pt idx="65">
                  <c:v>0.42399999999999999</c:v>
                </c:pt>
                <c:pt idx="66">
                  <c:v>0.43049999999999999</c:v>
                </c:pt>
                <c:pt idx="67">
                  <c:v>0.437</c:v>
                </c:pt>
                <c:pt idx="68">
                  <c:v>0.44350000000000001</c:v>
                </c:pt>
                <c:pt idx="69">
                  <c:v>0.45</c:v>
                </c:pt>
                <c:pt idx="70">
                  <c:v>0.45650000000000002</c:v>
                </c:pt>
                <c:pt idx="71">
                  <c:v>0.46300000000000002</c:v>
                </c:pt>
                <c:pt idx="72">
                  <c:v>0.46949999999999997</c:v>
                </c:pt>
                <c:pt idx="73">
                  <c:v>0.47599999999999998</c:v>
                </c:pt>
                <c:pt idx="74">
                  <c:v>0.48249999999999998</c:v>
                </c:pt>
                <c:pt idx="75">
                  <c:v>0.48899999999999999</c:v>
                </c:pt>
                <c:pt idx="76">
                  <c:v>0.4955</c:v>
                </c:pt>
                <c:pt idx="77">
                  <c:v>0.502</c:v>
                </c:pt>
                <c:pt idx="78">
                  <c:v>0.50849999999999995</c:v>
                </c:pt>
                <c:pt idx="79">
                  <c:v>0.51500000000000001</c:v>
                </c:pt>
                <c:pt idx="80">
                  <c:v>0.52149999999999996</c:v>
                </c:pt>
                <c:pt idx="81">
                  <c:v>0.52800000000000002</c:v>
                </c:pt>
                <c:pt idx="82">
                  <c:v>0.53449999999999998</c:v>
                </c:pt>
                <c:pt idx="83">
                  <c:v>0.54100000000000004</c:v>
                </c:pt>
                <c:pt idx="84">
                  <c:v>0.54749999999999999</c:v>
                </c:pt>
                <c:pt idx="85">
                  <c:v>0.55400000000000005</c:v>
                </c:pt>
                <c:pt idx="86">
                  <c:v>0.5605</c:v>
                </c:pt>
                <c:pt idx="87">
                  <c:v>0.56699999999999995</c:v>
                </c:pt>
                <c:pt idx="88">
                  <c:v>0.57350000000000001</c:v>
                </c:pt>
                <c:pt idx="89">
                  <c:v>0.57999999999999996</c:v>
                </c:pt>
                <c:pt idx="90">
                  <c:v>0.58650000000000002</c:v>
                </c:pt>
                <c:pt idx="91">
                  <c:v>0.59299999999999997</c:v>
                </c:pt>
                <c:pt idx="92">
                  <c:v>0.59950000000000003</c:v>
                </c:pt>
                <c:pt idx="93">
                  <c:v>0.60599999999999998</c:v>
                </c:pt>
                <c:pt idx="94">
                  <c:v>0.61250000000000004</c:v>
                </c:pt>
                <c:pt idx="95">
                  <c:v>0.61899999999999999</c:v>
                </c:pt>
                <c:pt idx="96">
                  <c:v>0.62549999999999994</c:v>
                </c:pt>
                <c:pt idx="97">
                  <c:v>0.63200000000000001</c:v>
                </c:pt>
                <c:pt idx="98">
                  <c:v>0.63849999999999996</c:v>
                </c:pt>
                <c:pt idx="99">
                  <c:v>0.64500000000000002</c:v>
                </c:pt>
                <c:pt idx="100">
                  <c:v>0.65150000000000097</c:v>
                </c:pt>
                <c:pt idx="101">
                  <c:v>0.65800000000000103</c:v>
                </c:pt>
                <c:pt idx="102">
                  <c:v>0.66450000000000098</c:v>
                </c:pt>
                <c:pt idx="103">
                  <c:v>0.67100000000000104</c:v>
                </c:pt>
                <c:pt idx="104">
                  <c:v>0.67750000000000099</c:v>
                </c:pt>
                <c:pt idx="105">
                  <c:v>0.68400000000000105</c:v>
                </c:pt>
                <c:pt idx="106">
                  <c:v>0.690500000000001</c:v>
                </c:pt>
                <c:pt idx="107">
                  <c:v>0.69700000000000095</c:v>
                </c:pt>
              </c:numCache>
            </c:numRef>
          </c:xVal>
          <c:yVal>
            <c:numRef>
              <c:f>Trout!$J$2:$J$109</c:f>
              <c:numCache>
                <c:formatCode>General</c:formatCode>
                <c:ptCount val="108"/>
                <c:pt idx="0">
                  <c:v>11.582912000000009</c:v>
                </c:pt>
                <c:pt idx="1">
                  <c:v>10.977964307692316</c:v>
                </c:pt>
                <c:pt idx="2">
                  <c:v>10.69261162264152</c:v>
                </c:pt>
                <c:pt idx="3">
                  <c:v>10.417827555555563</c:v>
                </c:pt>
                <c:pt idx="4">
                  <c:v>10.024217945945956</c:v>
                </c:pt>
                <c:pt idx="5">
                  <c:v>9.6999058028169109</c:v>
                </c:pt>
                <c:pt idx="6">
                  <c:v>9.3901067676420062</c:v>
                </c:pt>
                <c:pt idx="7">
                  <c:v>9.0938679595959684</c:v>
                </c:pt>
                <c:pt idx="8">
                  <c:v>8.8103181285008336</c:v>
                </c:pt>
                <c:pt idx="9">
                  <c:v>8.538659096774202</c:v>
                </c:pt>
                <c:pt idx="10">
                  <c:v>8.2781582559241773</c:v>
                </c:pt>
                <c:pt idx="11">
                  <c:v>8.0281419690402558</c:v>
                </c:pt>
                <c:pt idx="12">
                  <c:v>7.7879897541729965</c:v>
                </c:pt>
                <c:pt idx="13">
                  <c:v>7.5571291428571508</c:v>
                </c:pt>
                <c:pt idx="14">
                  <c:v>7.3350311240875978</c:v>
                </c:pt>
                <c:pt idx="15">
                  <c:v>7.1212060974212106</c:v>
                </c:pt>
                <c:pt idx="16">
                  <c:v>6.9152002700421988</c:v>
                </c:pt>
                <c:pt idx="17">
                  <c:v>6.7165924419889551</c:v>
                </c:pt>
                <c:pt idx="18">
                  <c:v>6.5249911316146605</c:v>
                </c:pt>
                <c:pt idx="19">
                  <c:v>6.340032000000007</c:v>
                </c:pt>
                <c:pt idx="20">
                  <c:v>6.1613755386631777</c:v>
                </c:pt>
                <c:pt idx="21">
                  <c:v>5.988704989690727</c:v>
                </c:pt>
                <c:pt idx="22">
                  <c:v>5.821724471482896</c:v>
                </c:pt>
                <c:pt idx="23">
                  <c:v>5.6601572867830479</c:v>
                </c:pt>
                <c:pt idx="24">
                  <c:v>5.5037443926380423</c:v>
                </c:pt>
                <c:pt idx="25">
                  <c:v>5.3522430144927586</c:v>
                </c:pt>
                <c:pt idx="26">
                  <c:v>5.2054253888228343</c:v>
                </c:pt>
                <c:pt idx="27">
                  <c:v>5.0630776206089037</c:v>
                </c:pt>
                <c:pt idx="28">
                  <c:v>4.9249986435986193</c:v>
                </c:pt>
                <c:pt idx="29">
                  <c:v>4.7909992727272765</c:v>
                </c:pt>
                <c:pt idx="30">
                  <c:v>4.6609013393057159</c:v>
                </c:pt>
                <c:pt idx="31">
                  <c:v>4.5345369006622551</c:v>
                </c:pt>
                <c:pt idx="32">
                  <c:v>4.4117475168661633</c:v>
                </c:pt>
                <c:pt idx="33">
                  <c:v>4.2923835879828367</c:v>
                </c:pt>
                <c:pt idx="34">
                  <c:v>4.1763037460317491</c:v>
                </c:pt>
                <c:pt idx="35">
                  <c:v>4.0633742964509425</c:v>
                </c:pt>
                <c:pt idx="36">
                  <c:v>3.953468704428428</c:v>
                </c:pt>
                <c:pt idx="37">
                  <c:v>3.846467121951223</c:v>
                </c:pt>
                <c:pt idx="38">
                  <c:v>3.7422559518555705</c:v>
                </c:pt>
                <c:pt idx="39">
                  <c:v>3.6407274455445577</c:v>
                </c:pt>
                <c:pt idx="40">
                  <c:v>3.5417793313783017</c:v>
                </c:pt>
                <c:pt idx="41">
                  <c:v>3.4453144710424737</c:v>
                </c:pt>
                <c:pt idx="42">
                  <c:v>3.3512405414680679</c:v>
                </c:pt>
                <c:pt idx="43">
                  <c:v>3.2594697401129973</c:v>
                </c:pt>
                <c:pt idx="44">
                  <c:v>3.1699185116279107</c:v>
                </c:pt>
                <c:pt idx="45">
                  <c:v>3.0825072941176503</c:v>
                </c:pt>
                <c:pt idx="46">
                  <c:v>2.9971602833787498</c:v>
                </c:pt>
                <c:pt idx="47">
                  <c:v>2.9138052136445274</c:v>
                </c:pt>
                <c:pt idx="48">
                  <c:v>2.8323731535048835</c:v>
                </c:pt>
                <c:pt idx="49">
                  <c:v>2.7527983157894758</c:v>
                </c:pt>
                <c:pt idx="50">
                  <c:v>2.6750178803122311</c:v>
                </c:pt>
                <c:pt idx="51">
                  <c:v>2.5989718284734158</c:v>
                </c:pt>
                <c:pt idx="52">
                  <c:v>2.5246027888040734</c:v>
                </c:pt>
                <c:pt idx="53">
                  <c:v>2.4518558926174525</c:v>
                </c:pt>
                <c:pt idx="54">
                  <c:v>2.3806786390041519</c:v>
                </c:pt>
                <c:pt idx="55">
                  <c:v>2.3110207684729089</c:v>
                </c:pt>
                <c:pt idx="56">
                  <c:v>2.2428341445978908</c:v>
                </c:pt>
                <c:pt idx="57">
                  <c:v>2.1760726430868189</c:v>
                </c:pt>
                <c:pt idx="58">
                  <c:v>2.1106920477326994</c:v>
                </c:pt>
                <c:pt idx="59">
                  <c:v>2.0466499527559074</c:v>
                </c:pt>
                <c:pt idx="60">
                  <c:v>1.9839056710834004</c:v>
                </c:pt>
                <c:pt idx="61">
                  <c:v>1.9224201481481502</c:v>
                </c:pt>
                <c:pt idx="62">
                  <c:v>1.8621558808250582</c:v>
                </c:pt>
                <c:pt idx="63">
                  <c:v>1.8030768411497753</c:v>
                </c:pt>
                <c:pt idx="64">
                  <c:v>1.7451484044943839</c:v>
                </c:pt>
                <c:pt idx="65">
                  <c:v>1.6883372818991125</c:v>
                </c:pt>
                <c:pt idx="66">
                  <c:v>1.6326114562821472</c:v>
                </c:pt>
                <c:pt idx="67">
                  <c:v>1.5779401222707439</c:v>
                </c:pt>
                <c:pt idx="68">
                  <c:v>1.5242936294160074</c:v>
                </c:pt>
                <c:pt idx="69">
                  <c:v>1.4716434285714302</c:v>
                </c:pt>
                <c:pt idx="70">
                  <c:v>1.4199620212314243</c:v>
                </c:pt>
                <c:pt idx="71">
                  <c:v>1.3692229116409549</c:v>
                </c:pt>
                <c:pt idx="72">
                  <c:v>1.3194005615010442</c:v>
                </c:pt>
                <c:pt idx="73">
                  <c:v>1.2704703471074397</c:v>
                </c:pt>
                <c:pt idx="74">
                  <c:v>1.2224085187713329</c:v>
                </c:pt>
                <c:pt idx="75">
                  <c:v>1.1751921623815984</c:v>
                </c:pt>
                <c:pt idx="76">
                  <c:v>1.1287991629778684</c:v>
                </c:pt>
                <c:pt idx="77">
                  <c:v>1.0832081702127678</c:v>
                </c:pt>
                <c:pt idx="78">
                  <c:v>1.0383985655899819</c:v>
                </c:pt>
                <c:pt idx="79">
                  <c:v>0.99435043137255053</c:v>
                </c:pt>
                <c:pt idx="80">
                  <c:v>0.95104452106286619</c:v>
                </c:pt>
                <c:pt idx="81">
                  <c:v>0.90846223136246873</c:v>
                </c:pt>
                <c:pt idx="82">
                  <c:v>0.86658557552581406</c:v>
                </c:pt>
                <c:pt idx="83">
                  <c:v>0.82539715802781377</c:v>
                </c:pt>
                <c:pt idx="84">
                  <c:v>0.78488015047022086</c:v>
                </c:pt>
                <c:pt idx="85">
                  <c:v>0.74501826865671739</c:v>
                </c:pt>
                <c:pt idx="86">
                  <c:v>0.7057957507711301</c:v>
                </c:pt>
                <c:pt idx="87">
                  <c:v>0.66719733659730862</c:v>
                </c:pt>
                <c:pt idx="88">
                  <c:v>0.629208247723134</c:v>
                </c:pt>
                <c:pt idx="89">
                  <c:v>0.59181416867470016</c:v>
                </c:pt>
                <c:pt idx="90">
                  <c:v>0.55500122893006676</c:v>
                </c:pt>
                <c:pt idx="91">
                  <c:v>0.51875598576512594</c:v>
                </c:pt>
                <c:pt idx="92">
                  <c:v>0.48306540788699337</c:v>
                </c:pt>
                <c:pt idx="93">
                  <c:v>0.44791685981308516</c:v>
                </c:pt>
                <c:pt idx="94">
                  <c:v>0.41329808695652254</c:v>
                </c:pt>
                <c:pt idx="95">
                  <c:v>0.37919720138089852</c:v>
                </c:pt>
                <c:pt idx="96">
                  <c:v>0.34560266818960717</c:v>
                </c:pt>
                <c:pt idx="97">
                  <c:v>0.3125032925170077</c:v>
                </c:pt>
                <c:pt idx="98">
                  <c:v>0.27988820709060319</c:v>
                </c:pt>
                <c:pt idx="99">
                  <c:v>0.2477468603351963</c:v>
                </c:pt>
                <c:pt idx="100">
                  <c:v>0.21606900499167675</c:v>
                </c:pt>
                <c:pt idx="101">
                  <c:v>0.18484468722466543</c:v>
                </c:pt>
                <c:pt idx="102">
                  <c:v>0.15406423619463794</c:v>
                </c:pt>
                <c:pt idx="103">
                  <c:v>0.12371825407165722</c:v>
                </c:pt>
                <c:pt idx="104">
                  <c:v>9.3797606468998901E-2</c:v>
                </c:pt>
                <c:pt idx="105">
                  <c:v>6.4293413276227229E-2</c:v>
                </c:pt>
                <c:pt idx="106">
                  <c:v>3.5197039872404634E-2</c:v>
                </c:pt>
                <c:pt idx="107">
                  <c:v>6.5000887011581188E-3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53584"/>
        <c:axId val="236853192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Trout!$I$2:$I$109</c:f>
              <c:numCache>
                <c:formatCode>General</c:formatCode>
                <c:ptCount val="108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2.75E-2</c:v>
                </c:pt>
                <c:pt idx="5">
                  <c:v>3.4000000000000002E-2</c:v>
                </c:pt>
                <c:pt idx="6">
                  <c:v>4.0500000000000001E-2</c:v>
                </c:pt>
                <c:pt idx="7">
                  <c:v>4.7E-2</c:v>
                </c:pt>
                <c:pt idx="8">
                  <c:v>5.3499999999999999E-2</c:v>
                </c:pt>
                <c:pt idx="9">
                  <c:v>0.06</c:v>
                </c:pt>
                <c:pt idx="10">
                  <c:v>6.6500000000000004E-2</c:v>
                </c:pt>
                <c:pt idx="11">
                  <c:v>7.2999999999999995E-2</c:v>
                </c:pt>
                <c:pt idx="12">
                  <c:v>7.9500000000000001E-2</c:v>
                </c:pt>
                <c:pt idx="13">
                  <c:v>8.5999999999999993E-2</c:v>
                </c:pt>
                <c:pt idx="14">
                  <c:v>9.2499999999999999E-2</c:v>
                </c:pt>
                <c:pt idx="15">
                  <c:v>9.9000000000000005E-2</c:v>
                </c:pt>
                <c:pt idx="16">
                  <c:v>0.1055</c:v>
                </c:pt>
                <c:pt idx="17">
                  <c:v>0.112</c:v>
                </c:pt>
                <c:pt idx="18">
                  <c:v>0.11849999999999999</c:v>
                </c:pt>
                <c:pt idx="19">
                  <c:v>0.125</c:v>
                </c:pt>
                <c:pt idx="20">
                  <c:v>0.13150000000000001</c:v>
                </c:pt>
                <c:pt idx="21">
                  <c:v>0.13800000000000001</c:v>
                </c:pt>
                <c:pt idx="22">
                  <c:v>0.14449999999999999</c:v>
                </c:pt>
                <c:pt idx="23">
                  <c:v>0.151</c:v>
                </c:pt>
                <c:pt idx="24">
                  <c:v>0.1575</c:v>
                </c:pt>
                <c:pt idx="25">
                  <c:v>0.16400000000000001</c:v>
                </c:pt>
                <c:pt idx="26">
                  <c:v>0.17050000000000001</c:v>
                </c:pt>
                <c:pt idx="27">
                  <c:v>0.17699999999999999</c:v>
                </c:pt>
                <c:pt idx="28">
                  <c:v>0.1835</c:v>
                </c:pt>
                <c:pt idx="29">
                  <c:v>0.19</c:v>
                </c:pt>
                <c:pt idx="30">
                  <c:v>0.19650000000000001</c:v>
                </c:pt>
                <c:pt idx="31">
                  <c:v>0.20300000000000001</c:v>
                </c:pt>
                <c:pt idx="32">
                  <c:v>0.20949999999999999</c:v>
                </c:pt>
                <c:pt idx="33">
                  <c:v>0.216</c:v>
                </c:pt>
                <c:pt idx="34">
                  <c:v>0.2225</c:v>
                </c:pt>
                <c:pt idx="35">
                  <c:v>0.22900000000000001</c:v>
                </c:pt>
                <c:pt idx="36">
                  <c:v>0.23549999999999999</c:v>
                </c:pt>
                <c:pt idx="37">
                  <c:v>0.24199999999999999</c:v>
                </c:pt>
                <c:pt idx="38">
                  <c:v>0.2485</c:v>
                </c:pt>
                <c:pt idx="39">
                  <c:v>0.255</c:v>
                </c:pt>
                <c:pt idx="40">
                  <c:v>0.26150000000000001</c:v>
                </c:pt>
                <c:pt idx="41">
                  <c:v>0.26800000000000002</c:v>
                </c:pt>
                <c:pt idx="42">
                  <c:v>0.27450000000000002</c:v>
                </c:pt>
                <c:pt idx="43">
                  <c:v>0.28100000000000003</c:v>
                </c:pt>
                <c:pt idx="44">
                  <c:v>0.28749999999999998</c:v>
                </c:pt>
                <c:pt idx="45">
                  <c:v>0.29399999999999998</c:v>
                </c:pt>
                <c:pt idx="46">
                  <c:v>0.30049999999999999</c:v>
                </c:pt>
                <c:pt idx="47">
                  <c:v>0.307</c:v>
                </c:pt>
                <c:pt idx="48">
                  <c:v>0.3135</c:v>
                </c:pt>
                <c:pt idx="49">
                  <c:v>0.32</c:v>
                </c:pt>
                <c:pt idx="50">
                  <c:v>0.32650000000000001</c:v>
                </c:pt>
                <c:pt idx="51">
                  <c:v>0.33300000000000002</c:v>
                </c:pt>
                <c:pt idx="52">
                  <c:v>0.33950000000000002</c:v>
                </c:pt>
                <c:pt idx="53">
                  <c:v>0.34599999999999997</c:v>
                </c:pt>
                <c:pt idx="54">
                  <c:v>0.35249999999999998</c:v>
                </c:pt>
                <c:pt idx="55">
                  <c:v>0.35899999999999999</c:v>
                </c:pt>
                <c:pt idx="56">
                  <c:v>0.36549999999999999</c:v>
                </c:pt>
                <c:pt idx="57">
                  <c:v>0.372</c:v>
                </c:pt>
                <c:pt idx="58">
                  <c:v>0.3785</c:v>
                </c:pt>
                <c:pt idx="59">
                  <c:v>0.38500000000000001</c:v>
                </c:pt>
                <c:pt idx="60">
                  <c:v>0.39150000000000001</c:v>
                </c:pt>
                <c:pt idx="61">
                  <c:v>0.39800000000000002</c:v>
                </c:pt>
                <c:pt idx="62">
                  <c:v>0.40450000000000003</c:v>
                </c:pt>
                <c:pt idx="63">
                  <c:v>0.41099999999999998</c:v>
                </c:pt>
                <c:pt idx="64">
                  <c:v>0.41749999999999998</c:v>
                </c:pt>
                <c:pt idx="65">
                  <c:v>0.42399999999999999</c:v>
                </c:pt>
                <c:pt idx="66">
                  <c:v>0.43049999999999999</c:v>
                </c:pt>
                <c:pt idx="67">
                  <c:v>0.437</c:v>
                </c:pt>
                <c:pt idx="68">
                  <c:v>0.44350000000000001</c:v>
                </c:pt>
                <c:pt idx="69">
                  <c:v>0.45</c:v>
                </c:pt>
                <c:pt idx="70">
                  <c:v>0.45650000000000002</c:v>
                </c:pt>
                <c:pt idx="71">
                  <c:v>0.46300000000000002</c:v>
                </c:pt>
                <c:pt idx="72">
                  <c:v>0.46949999999999997</c:v>
                </c:pt>
                <c:pt idx="73">
                  <c:v>0.47599999999999998</c:v>
                </c:pt>
                <c:pt idx="74">
                  <c:v>0.48249999999999998</c:v>
                </c:pt>
                <c:pt idx="75">
                  <c:v>0.48899999999999999</c:v>
                </c:pt>
                <c:pt idx="76">
                  <c:v>0.4955</c:v>
                </c:pt>
                <c:pt idx="77">
                  <c:v>0.502</c:v>
                </c:pt>
                <c:pt idx="78">
                  <c:v>0.50849999999999995</c:v>
                </c:pt>
                <c:pt idx="79">
                  <c:v>0.51500000000000001</c:v>
                </c:pt>
                <c:pt idx="80">
                  <c:v>0.52149999999999996</c:v>
                </c:pt>
                <c:pt idx="81">
                  <c:v>0.52800000000000002</c:v>
                </c:pt>
                <c:pt idx="82">
                  <c:v>0.53449999999999998</c:v>
                </c:pt>
                <c:pt idx="83">
                  <c:v>0.54100000000000004</c:v>
                </c:pt>
                <c:pt idx="84">
                  <c:v>0.54749999999999999</c:v>
                </c:pt>
                <c:pt idx="85">
                  <c:v>0.55400000000000005</c:v>
                </c:pt>
                <c:pt idx="86">
                  <c:v>0.5605</c:v>
                </c:pt>
                <c:pt idx="87">
                  <c:v>0.56699999999999995</c:v>
                </c:pt>
                <c:pt idx="88">
                  <c:v>0.57350000000000001</c:v>
                </c:pt>
                <c:pt idx="89">
                  <c:v>0.57999999999999996</c:v>
                </c:pt>
                <c:pt idx="90">
                  <c:v>0.58650000000000002</c:v>
                </c:pt>
                <c:pt idx="91">
                  <c:v>0.59299999999999997</c:v>
                </c:pt>
                <c:pt idx="92">
                  <c:v>0.59950000000000003</c:v>
                </c:pt>
                <c:pt idx="93">
                  <c:v>0.60599999999999998</c:v>
                </c:pt>
                <c:pt idx="94">
                  <c:v>0.61250000000000004</c:v>
                </c:pt>
                <c:pt idx="95">
                  <c:v>0.61899999999999999</c:v>
                </c:pt>
                <c:pt idx="96">
                  <c:v>0.62549999999999994</c:v>
                </c:pt>
                <c:pt idx="97">
                  <c:v>0.63200000000000001</c:v>
                </c:pt>
                <c:pt idx="98">
                  <c:v>0.63849999999999996</c:v>
                </c:pt>
                <c:pt idx="99">
                  <c:v>0.64500000000000002</c:v>
                </c:pt>
                <c:pt idx="100">
                  <c:v>0.65150000000000097</c:v>
                </c:pt>
                <c:pt idx="101">
                  <c:v>0.65800000000000103</c:v>
                </c:pt>
                <c:pt idx="102">
                  <c:v>0.66450000000000098</c:v>
                </c:pt>
                <c:pt idx="103">
                  <c:v>0.67100000000000104</c:v>
                </c:pt>
                <c:pt idx="104">
                  <c:v>0.67750000000000099</c:v>
                </c:pt>
                <c:pt idx="105">
                  <c:v>0.68400000000000105</c:v>
                </c:pt>
                <c:pt idx="106">
                  <c:v>0.690500000000001</c:v>
                </c:pt>
                <c:pt idx="107">
                  <c:v>0.69700000000000095</c:v>
                </c:pt>
              </c:numCache>
            </c:numRef>
          </c:xVal>
          <c:yVal>
            <c:numRef>
              <c:f>Trout!$K$2:$K$109</c:f>
              <c:numCache>
                <c:formatCode>General</c:formatCode>
                <c:ptCount val="108"/>
                <c:pt idx="0">
                  <c:v>0</c:v>
                </c:pt>
                <c:pt idx="1">
                  <c:v>0.13861066045066056</c:v>
                </c:pt>
                <c:pt idx="2">
                  <c:v>0.20353956134469897</c:v>
                </c:pt>
                <c:pt idx="3">
                  <c:v>0.26576090702947869</c:v>
                </c:pt>
                <c:pt idx="4">
                  <c:v>0.3543264698117144</c:v>
                </c:pt>
                <c:pt idx="5">
                  <c:v>0.42675569008252456</c:v>
                </c:pt>
                <c:pt idx="6">
                  <c:v>0.49543945295661962</c:v>
                </c:pt>
                <c:pt idx="7">
                  <c:v>0.56061358092997182</c:v>
                </c:pt>
                <c:pt idx="8">
                  <c:v>0.62249342297252319</c:v>
                </c:pt>
                <c:pt idx="9">
                  <c:v>0.68127599176389897</c:v>
                </c:pt>
                <c:pt idx="10">
                  <c:v>0.73714183719731896</c:v>
                </c:pt>
                <c:pt idx="11">
                  <c:v>0.79025669328470682</c:v>
                </c:pt>
                <c:pt idx="12">
                  <c:v>0.84077292973486306</c:v>
                </c:pt>
                <c:pt idx="13">
                  <c:v>0.88883083463582457</c:v>
                </c:pt>
                <c:pt idx="14">
                  <c:v>0.9345597506585438</c:v>
                </c:pt>
                <c:pt idx="15">
                  <c:v>0.97807908385779652</c:v>
                </c:pt>
                <c:pt idx="16">
                  <c:v>1.0194992013547401</c:v>
                </c:pt>
                <c:pt idx="17">
                  <c:v>1.0589222318451055</c:v>
                </c:pt>
                <c:pt idx="18">
                  <c:v>1.0964427809080219</c:v>
                </c:pt>
                <c:pt idx="19">
                  <c:v>1.1321485714285726</c:v>
                </c:pt>
                <c:pt idx="20">
                  <c:v>1.1661210180400228</c:v>
                </c:pt>
                <c:pt idx="21">
                  <c:v>1.1984357432965782</c:v>
                </c:pt>
                <c:pt idx="22">
                  <c:v>1.2291630422695474</c:v>
                </c:pt>
                <c:pt idx="23">
                  <c:v>1.2583683013902238</c:v>
                </c:pt>
                <c:pt idx="24">
                  <c:v>1.2861123766179403</c:v>
                </c:pt>
                <c:pt idx="25">
                  <c:v>1.3124519353720281</c:v>
                </c:pt>
                <c:pt idx="26">
                  <c:v>1.3374397661155715</c:v>
                </c:pt>
                <c:pt idx="27">
                  <c:v>1.3611250590033046</c:v>
                </c:pt>
                <c:pt idx="28">
                  <c:v>1.3835536605945293</c:v>
                </c:pt>
                <c:pt idx="29">
                  <c:v>1.4047683052749731</c:v>
                </c:pt>
                <c:pt idx="30">
                  <c:v>1.4248088257211777</c:v>
                </c:pt>
                <c:pt idx="31">
                  <c:v>1.4437123444705739</c:v>
                </c:pt>
                <c:pt idx="32">
                  <c:v>1.4615134484241954</c:v>
                </c:pt>
                <c:pt idx="33">
                  <c:v>1.4782443479022522</c:v>
                </c:pt>
                <c:pt idx="34">
                  <c:v>1.4939350216914216</c:v>
                </c:pt>
                <c:pt idx="35">
                  <c:v>1.5086133493632716</c:v>
                </c:pt>
                <c:pt idx="36">
                  <c:v>1.5223052320027708</c:v>
                </c:pt>
                <c:pt idx="37">
                  <c:v>1.5350347023618007</c:v>
                </c:pt>
                <c:pt idx="38">
                  <c:v>1.5468240253428298</c:v>
                </c:pt>
                <c:pt idx="39">
                  <c:v>1.5576937896205743</c:v>
                </c:pt>
                <c:pt idx="40">
                  <c:v>1.5676629911229283</c:v>
                </c:pt>
                <c:pt idx="41">
                  <c:v>1.5767491090153398</c:v>
                </c:pt>
                <c:pt idx="42">
                  <c:v>1.5849681747639295</c:v>
                </c:pt>
                <c:pt idx="43">
                  <c:v>1.5923348347909461</c:v>
                </c:pt>
                <c:pt idx="44">
                  <c:v>1.598862407180744</c:v>
                </c:pt>
                <c:pt idx="45">
                  <c:v>1.6045629328445272</c:v>
                </c:pt>
                <c:pt idx="46">
                  <c:v>1.6094472215069944</c:v>
                </c:pt>
                <c:pt idx="47">
                  <c:v>1.6135248928370669</c:v>
                </c:pt>
                <c:pt idx="48">
                  <c:v>1.6168044130076127</c:v>
                </c:pt>
                <c:pt idx="49">
                  <c:v>1.6192931269349857</c:v>
                </c:pt>
                <c:pt idx="50">
                  <c:v>1.620997286417861</c:v>
                </c:pt>
                <c:pt idx="51">
                  <c:v>1.6219220743659062</c:v>
                </c:pt>
                <c:pt idx="52">
                  <c:v>1.6220716252819514</c:v>
                </c:pt>
                <c:pt idx="53">
                  <c:v>1.6214490421361591</c:v>
                </c:pt>
                <c:pt idx="54">
                  <c:v>1.6200564097470336</c:v>
                </c:pt>
                <c:pt idx="55">
                  <c:v>1.6178948047616499</c:v>
                </c:pt>
                <c:pt idx="56">
                  <c:v>1.6149643023060063</c:v>
                </c:pt>
                <c:pt idx="57">
                  <c:v>1.6112639793556858</c:v>
                </c:pt>
                <c:pt idx="58">
                  <c:v>1.6067919148568515</c:v>
                </c:pt>
                <c:pt idx="59">
                  <c:v>1.6015451866077732</c:v>
                </c:pt>
                <c:pt idx="60">
                  <c:v>1.5955198648914362</c:v>
                </c:pt>
                <c:pt idx="61">
                  <c:v>1.5887110028300742</c:v>
                </c:pt>
                <c:pt idx="62">
                  <c:v>1.5811126234125443</c:v>
                </c:pt>
                <c:pt idx="63">
                  <c:v>1.572717703125122</c:v>
                </c:pt>
                <c:pt idx="64">
                  <c:v>1.5635181520952899</c:v>
                </c:pt>
                <c:pt idx="65">
                  <c:v>1.5535047906363355</c:v>
                </c:pt>
                <c:pt idx="66">
                  <c:v>1.5426673220576479</c:v>
                </c:pt>
                <c:pt idx="67">
                  <c:v>1.5309943015815168</c:v>
                </c:pt>
                <c:pt idx="68">
                  <c:v>1.51847310118149</c:v>
                </c:pt>
                <c:pt idx="69">
                  <c:v>1.5050898701298718</c:v>
                </c:pt>
                <c:pt idx="70">
                  <c:v>1.4908294910122932</c:v>
                </c:pt>
                <c:pt idx="71">
                  <c:v>1.4756755309352005</c:v>
                </c:pt>
                <c:pt idx="72">
                  <c:v>1.4596101876172012</c:v>
                </c:pt>
                <c:pt idx="73">
                  <c:v>1.4426142300170355</c:v>
                </c:pt>
                <c:pt idx="74">
                  <c:v>1.4246669331091015</c:v>
                </c:pt>
                <c:pt idx="75">
                  <c:v>1.4057460063713345</c:v>
                </c:pt>
                <c:pt idx="76">
                  <c:v>1.3858275154993405</c:v>
                </c:pt>
                <c:pt idx="77">
                  <c:v>1.3648857968042403</c:v>
                </c:pt>
                <c:pt idx="78">
                  <c:v>1.342893363688977</c:v>
                </c:pt>
                <c:pt idx="79">
                  <c:v>1.3198208045279987</c:v>
                </c:pt>
                <c:pt idx="80">
                  <c:v>1.2956366711971907</c:v>
                </c:pt>
                <c:pt idx="81">
                  <c:v>1.2703073574136214</c:v>
                </c:pt>
                <c:pt idx="82">
                  <c:v>1.2437969659466905</c:v>
                </c:pt>
                <c:pt idx="83">
                  <c:v>1.2160671636520897</c:v>
                </c:pt>
                <c:pt idx="84">
                  <c:v>1.1870770231559276</c:v>
                </c:pt>
                <c:pt idx="85">
                  <c:v>1.1567828498761814</c:v>
                </c:pt>
                <c:pt idx="86">
                  <c:v>1.1251379929101777</c:v>
                </c:pt>
                <c:pt idx="87">
                  <c:v>1.0920926381370495</c:v>
                </c:pt>
                <c:pt idx="88">
                  <c:v>1.0575935816800039</c:v>
                </c:pt>
                <c:pt idx="89">
                  <c:v>1.0215839816408512</c:v>
                </c:pt>
                <c:pt idx="90">
                  <c:v>0.98400308575418427</c:v>
                </c:pt>
                <c:pt idx="91">
                  <c:v>0.94478593230565</c:v>
                </c:pt>
                <c:pt idx="92">
                  <c:v>0.90386302131164953</c:v>
                </c:pt>
                <c:pt idx="93">
                  <c:v>0.86115995255942124</c:v>
                </c:pt>
                <c:pt idx="94">
                  <c:v>0.81659702664796796</c:v>
                </c:pt>
                <c:pt idx="95">
                  <c:v>0.77008880464165397</c:v>
                </c:pt>
                <c:pt idx="96">
                  <c:v>0.72154362133711358</c:v>
                </c:pt>
                <c:pt idx="97">
                  <c:v>0.6708630464359675</c:v>
                </c:pt>
                <c:pt idx="98">
                  <c:v>0.61794128709318841</c:v>
                </c:pt>
                <c:pt idx="99">
                  <c:v>0.56266452435282266</c:v>
                </c:pt>
                <c:pt idx="100">
                  <c:v>0.50491017486398138</c:v>
                </c:pt>
                <c:pt idx="101">
                  <c:v>0.44454606795990648</c:v>
                </c:pt>
                <c:pt idx="102">
                  <c:v>0.381429526644327</c:v>
                </c:pt>
                <c:pt idx="103">
                  <c:v>0.31540633921763817</c:v>
                </c:pt>
                <c:pt idx="104">
                  <c:v>0.24630960613467848</c:v>
                </c:pt>
                <c:pt idx="105">
                  <c:v>0.17395844414928655</c:v>
                </c:pt>
                <c:pt idx="106">
                  <c:v>9.8156526784715314E-2</c:v>
                </c:pt>
                <c:pt idx="107">
                  <c:v>1.8690436570574374E-2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15504"/>
        <c:axId val="238015896"/>
      </c:scatterChart>
      <c:valAx>
        <c:axId val="236853584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Harvest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53192"/>
        <c:crosses val="autoZero"/>
        <c:crossBetween val="midCat"/>
      </c:valAx>
      <c:valAx>
        <c:axId val="23685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Equilibrium 8+ 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53584"/>
        <c:crosses val="autoZero"/>
        <c:crossBetween val="midCat"/>
      </c:valAx>
      <c:valAx>
        <c:axId val="2380158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Equilibrium Harvest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15504"/>
        <c:crosses val="max"/>
        <c:crossBetween val="midCat"/>
      </c:valAx>
      <c:valAx>
        <c:axId val="238015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8015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Harp Seal Population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'Harp Seal'!$I$2:$I$151</c:f>
              <c:numCache>
                <c:formatCode>General</c:formatCode>
                <c:ptCount val="150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  <c:pt idx="29">
                  <c:v>0.155</c:v>
                </c:pt>
                <c:pt idx="30">
                  <c:v>0.16</c:v>
                </c:pt>
                <c:pt idx="31">
                  <c:v>0.16500000000000001</c:v>
                </c:pt>
                <c:pt idx="32">
                  <c:v>0.17</c:v>
                </c:pt>
                <c:pt idx="33">
                  <c:v>0.17499999999999999</c:v>
                </c:pt>
                <c:pt idx="34">
                  <c:v>0.18</c:v>
                </c:pt>
                <c:pt idx="35">
                  <c:v>0.185</c:v>
                </c:pt>
                <c:pt idx="36">
                  <c:v>0.19</c:v>
                </c:pt>
                <c:pt idx="37">
                  <c:v>0.19500000000000001</c:v>
                </c:pt>
                <c:pt idx="38">
                  <c:v>0.2</c:v>
                </c:pt>
                <c:pt idx="39">
                  <c:v>0.20499999999999999</c:v>
                </c:pt>
                <c:pt idx="40">
                  <c:v>0.21</c:v>
                </c:pt>
                <c:pt idx="41">
                  <c:v>0.215</c:v>
                </c:pt>
                <c:pt idx="42">
                  <c:v>0.22</c:v>
                </c:pt>
                <c:pt idx="43">
                  <c:v>0.22500000000000001</c:v>
                </c:pt>
                <c:pt idx="44">
                  <c:v>0.23</c:v>
                </c:pt>
                <c:pt idx="45">
                  <c:v>0.23499999999999999</c:v>
                </c:pt>
                <c:pt idx="46">
                  <c:v>0.24</c:v>
                </c:pt>
                <c:pt idx="47">
                  <c:v>0.245</c:v>
                </c:pt>
                <c:pt idx="48">
                  <c:v>0.25</c:v>
                </c:pt>
                <c:pt idx="49">
                  <c:v>0.255</c:v>
                </c:pt>
                <c:pt idx="50">
                  <c:v>0.26</c:v>
                </c:pt>
                <c:pt idx="51">
                  <c:v>0.26500000000000001</c:v>
                </c:pt>
                <c:pt idx="52">
                  <c:v>0.27</c:v>
                </c:pt>
                <c:pt idx="53">
                  <c:v>0.27500000000000002</c:v>
                </c:pt>
                <c:pt idx="54">
                  <c:v>0.28000000000000003</c:v>
                </c:pt>
                <c:pt idx="55">
                  <c:v>0.28499999999999998</c:v>
                </c:pt>
                <c:pt idx="56">
                  <c:v>0.28999999999999998</c:v>
                </c:pt>
                <c:pt idx="57">
                  <c:v>0.29499999999999998</c:v>
                </c:pt>
                <c:pt idx="58">
                  <c:v>0.3</c:v>
                </c:pt>
                <c:pt idx="59">
                  <c:v>0.30499999999999999</c:v>
                </c:pt>
                <c:pt idx="60">
                  <c:v>0.31</c:v>
                </c:pt>
                <c:pt idx="61">
                  <c:v>0.315</c:v>
                </c:pt>
                <c:pt idx="62">
                  <c:v>0.32</c:v>
                </c:pt>
                <c:pt idx="63">
                  <c:v>0.32500000000000001</c:v>
                </c:pt>
                <c:pt idx="64">
                  <c:v>0.33</c:v>
                </c:pt>
                <c:pt idx="65">
                  <c:v>0.33500000000000002</c:v>
                </c:pt>
                <c:pt idx="66">
                  <c:v>0.34</c:v>
                </c:pt>
                <c:pt idx="67">
                  <c:v>0.34499999999999997</c:v>
                </c:pt>
                <c:pt idx="68">
                  <c:v>0.35</c:v>
                </c:pt>
                <c:pt idx="69">
                  <c:v>0.35499999999999998</c:v>
                </c:pt>
                <c:pt idx="70">
                  <c:v>0.36</c:v>
                </c:pt>
                <c:pt idx="71">
                  <c:v>0.36499999999999999</c:v>
                </c:pt>
                <c:pt idx="72">
                  <c:v>0.37</c:v>
                </c:pt>
                <c:pt idx="73">
                  <c:v>0.375</c:v>
                </c:pt>
                <c:pt idx="74">
                  <c:v>0.38</c:v>
                </c:pt>
                <c:pt idx="75">
                  <c:v>0.38500000000000001</c:v>
                </c:pt>
                <c:pt idx="76">
                  <c:v>0.39</c:v>
                </c:pt>
                <c:pt idx="77">
                  <c:v>0.39500000000000002</c:v>
                </c:pt>
                <c:pt idx="78">
                  <c:v>0.4</c:v>
                </c:pt>
                <c:pt idx="79">
                  <c:v>0.40500000000000003</c:v>
                </c:pt>
                <c:pt idx="80">
                  <c:v>0.41</c:v>
                </c:pt>
                <c:pt idx="81">
                  <c:v>0.41499999999999998</c:v>
                </c:pt>
                <c:pt idx="82">
                  <c:v>0.42</c:v>
                </c:pt>
                <c:pt idx="83">
                  <c:v>0.42499999999999999</c:v>
                </c:pt>
                <c:pt idx="84">
                  <c:v>0.43</c:v>
                </c:pt>
                <c:pt idx="85">
                  <c:v>0.435</c:v>
                </c:pt>
                <c:pt idx="86">
                  <c:v>0.44</c:v>
                </c:pt>
                <c:pt idx="87">
                  <c:v>0.44500000000000001</c:v>
                </c:pt>
                <c:pt idx="88">
                  <c:v>0.45</c:v>
                </c:pt>
                <c:pt idx="89">
                  <c:v>0.45500000000000002</c:v>
                </c:pt>
                <c:pt idx="90">
                  <c:v>0.46</c:v>
                </c:pt>
                <c:pt idx="91">
                  <c:v>0.46500000000000002</c:v>
                </c:pt>
                <c:pt idx="92">
                  <c:v>0.47</c:v>
                </c:pt>
                <c:pt idx="93">
                  <c:v>0.47499999999999998</c:v>
                </c:pt>
                <c:pt idx="94">
                  <c:v>0.48</c:v>
                </c:pt>
                <c:pt idx="95">
                  <c:v>0.48499999999999999</c:v>
                </c:pt>
                <c:pt idx="96">
                  <c:v>0.49</c:v>
                </c:pt>
                <c:pt idx="97">
                  <c:v>0.495</c:v>
                </c:pt>
                <c:pt idx="98">
                  <c:v>0.5</c:v>
                </c:pt>
                <c:pt idx="99">
                  <c:v>0.505</c:v>
                </c:pt>
                <c:pt idx="100">
                  <c:v>0.51</c:v>
                </c:pt>
                <c:pt idx="101">
                  <c:v>0.51500000000000001</c:v>
                </c:pt>
                <c:pt idx="102">
                  <c:v>0.52</c:v>
                </c:pt>
                <c:pt idx="103">
                  <c:v>0.52500000000000002</c:v>
                </c:pt>
                <c:pt idx="104">
                  <c:v>0.53</c:v>
                </c:pt>
                <c:pt idx="105">
                  <c:v>0.53500000000000003</c:v>
                </c:pt>
                <c:pt idx="106">
                  <c:v>0.54</c:v>
                </c:pt>
                <c:pt idx="107">
                  <c:v>0.54500000000000004</c:v>
                </c:pt>
                <c:pt idx="108">
                  <c:v>0.55000000000000004</c:v>
                </c:pt>
                <c:pt idx="109">
                  <c:v>0.55500000000000005</c:v>
                </c:pt>
                <c:pt idx="110">
                  <c:v>0.56000000000000005</c:v>
                </c:pt>
                <c:pt idx="111">
                  <c:v>0.56499999999999995</c:v>
                </c:pt>
                <c:pt idx="112">
                  <c:v>0.56999999999999995</c:v>
                </c:pt>
                <c:pt idx="113">
                  <c:v>0.57499999999999996</c:v>
                </c:pt>
                <c:pt idx="114">
                  <c:v>0.57999999999999996</c:v>
                </c:pt>
                <c:pt idx="115">
                  <c:v>0.58499999999999996</c:v>
                </c:pt>
                <c:pt idx="116">
                  <c:v>0.59</c:v>
                </c:pt>
                <c:pt idx="117">
                  <c:v>0.59499999999999997</c:v>
                </c:pt>
                <c:pt idx="118">
                  <c:v>0.6</c:v>
                </c:pt>
                <c:pt idx="119">
                  <c:v>0.60499999999999998</c:v>
                </c:pt>
                <c:pt idx="120">
                  <c:v>0.61</c:v>
                </c:pt>
                <c:pt idx="121">
                  <c:v>0.61499999999999999</c:v>
                </c:pt>
                <c:pt idx="122">
                  <c:v>0.62</c:v>
                </c:pt>
                <c:pt idx="123">
                  <c:v>0.625</c:v>
                </c:pt>
                <c:pt idx="124">
                  <c:v>0.63</c:v>
                </c:pt>
                <c:pt idx="125">
                  <c:v>0.63500000000000001</c:v>
                </c:pt>
                <c:pt idx="126">
                  <c:v>0.64</c:v>
                </c:pt>
                <c:pt idx="127">
                  <c:v>0.64500000000000002</c:v>
                </c:pt>
                <c:pt idx="128">
                  <c:v>0.65</c:v>
                </c:pt>
                <c:pt idx="129">
                  <c:v>0.65500000000000003</c:v>
                </c:pt>
                <c:pt idx="130">
                  <c:v>0.66</c:v>
                </c:pt>
                <c:pt idx="131">
                  <c:v>0.66500000000000004</c:v>
                </c:pt>
                <c:pt idx="132">
                  <c:v>0.67</c:v>
                </c:pt>
                <c:pt idx="133">
                  <c:v>0.67500000000000004</c:v>
                </c:pt>
                <c:pt idx="134">
                  <c:v>0.68</c:v>
                </c:pt>
                <c:pt idx="135">
                  <c:v>0.68500000000000005</c:v>
                </c:pt>
                <c:pt idx="136">
                  <c:v>0.69</c:v>
                </c:pt>
                <c:pt idx="137">
                  <c:v>0.69499999999999995</c:v>
                </c:pt>
                <c:pt idx="138">
                  <c:v>0.7</c:v>
                </c:pt>
                <c:pt idx="139">
                  <c:v>0.70499999999999996</c:v>
                </c:pt>
                <c:pt idx="140">
                  <c:v>0.71</c:v>
                </c:pt>
                <c:pt idx="141">
                  <c:v>0.71499999999999997</c:v>
                </c:pt>
                <c:pt idx="142">
                  <c:v>0.72</c:v>
                </c:pt>
                <c:pt idx="143">
                  <c:v>0.72499999999999998</c:v>
                </c:pt>
                <c:pt idx="144">
                  <c:v>0.73</c:v>
                </c:pt>
                <c:pt idx="145">
                  <c:v>0.73499999999999999</c:v>
                </c:pt>
                <c:pt idx="146">
                  <c:v>0.74</c:v>
                </c:pt>
                <c:pt idx="147">
                  <c:v>0.745</c:v>
                </c:pt>
                <c:pt idx="148">
                  <c:v>0.75</c:v>
                </c:pt>
                <c:pt idx="149">
                  <c:v>0.755</c:v>
                </c:pt>
              </c:numCache>
            </c:numRef>
          </c:xVal>
          <c:yVal>
            <c:numRef>
              <c:f>'Harp Seal'!$J$2:$J$151</c:f>
              <c:numCache>
                <c:formatCode>General</c:formatCode>
                <c:ptCount val="150"/>
                <c:pt idx="0">
                  <c:v>1.547199275695863</c:v>
                </c:pt>
                <c:pt idx="1">
                  <c:v>1.536825831712461</c:v>
                </c:pt>
                <c:pt idx="2">
                  <c:v>1.5264523877290581</c:v>
                </c:pt>
                <c:pt idx="3">
                  <c:v>1.5160789437456552</c:v>
                </c:pt>
                <c:pt idx="4">
                  <c:v>1.5057054997622532</c:v>
                </c:pt>
                <c:pt idx="5">
                  <c:v>1.4953320557788503</c:v>
                </c:pt>
                <c:pt idx="6">
                  <c:v>1.4849586117954474</c:v>
                </c:pt>
                <c:pt idx="7">
                  <c:v>1.4745851678120454</c:v>
                </c:pt>
                <c:pt idx="8">
                  <c:v>1.4642117238286434</c:v>
                </c:pt>
                <c:pt idx="9">
                  <c:v>1.4538382798452405</c:v>
                </c:pt>
                <c:pt idx="10">
                  <c:v>1.4434648358618376</c:v>
                </c:pt>
                <c:pt idx="11">
                  <c:v>1.4330913918784356</c:v>
                </c:pt>
                <c:pt idx="12">
                  <c:v>1.4227179478950334</c:v>
                </c:pt>
                <c:pt idx="13">
                  <c:v>1.4123445039116307</c:v>
                </c:pt>
                <c:pt idx="14">
                  <c:v>1.4019710599282278</c:v>
                </c:pt>
                <c:pt idx="15">
                  <c:v>1.3915976159448256</c:v>
                </c:pt>
                <c:pt idx="16">
                  <c:v>1.3812241719614236</c:v>
                </c:pt>
                <c:pt idx="17">
                  <c:v>1.3708507279780207</c:v>
                </c:pt>
                <c:pt idx="18">
                  <c:v>1.3604772839946178</c:v>
                </c:pt>
                <c:pt idx="19">
                  <c:v>1.3501038400112158</c:v>
                </c:pt>
                <c:pt idx="20">
                  <c:v>1.3397303960278137</c:v>
                </c:pt>
                <c:pt idx="21">
                  <c:v>1.3293569520444108</c:v>
                </c:pt>
                <c:pt idx="22">
                  <c:v>1.3189835080610079</c:v>
                </c:pt>
                <c:pt idx="23">
                  <c:v>1.3086100640776059</c:v>
                </c:pt>
                <c:pt idx="24">
                  <c:v>1.2982366200942037</c:v>
                </c:pt>
                <c:pt idx="25">
                  <c:v>1.2878631761108001</c:v>
                </c:pt>
                <c:pt idx="26">
                  <c:v>1.2774897321273981</c:v>
                </c:pt>
                <c:pt idx="27">
                  <c:v>1.2671162881439961</c:v>
                </c:pt>
                <c:pt idx="28">
                  <c:v>1.2567428441605932</c:v>
                </c:pt>
                <c:pt idx="29">
                  <c:v>1.2463694001771903</c:v>
                </c:pt>
                <c:pt idx="30">
                  <c:v>1.2359959561937883</c:v>
                </c:pt>
                <c:pt idx="31">
                  <c:v>1.2256225122103861</c:v>
                </c:pt>
                <c:pt idx="32">
                  <c:v>1.2152490682269832</c:v>
                </c:pt>
                <c:pt idx="33">
                  <c:v>1.2048756242435805</c:v>
                </c:pt>
                <c:pt idx="34">
                  <c:v>1.1945021802601783</c:v>
                </c:pt>
                <c:pt idx="35">
                  <c:v>1.1841287362767763</c:v>
                </c:pt>
                <c:pt idx="36">
                  <c:v>1.1737552922933734</c:v>
                </c:pt>
                <c:pt idx="37">
                  <c:v>1.1633818483099705</c:v>
                </c:pt>
                <c:pt idx="38">
                  <c:v>1.1530084043265685</c:v>
                </c:pt>
                <c:pt idx="39">
                  <c:v>1.1426349603431665</c:v>
                </c:pt>
                <c:pt idx="40">
                  <c:v>1.1322615163597636</c:v>
                </c:pt>
                <c:pt idx="41">
                  <c:v>1.1218880723763607</c:v>
                </c:pt>
                <c:pt idx="42">
                  <c:v>1.1115146283929587</c:v>
                </c:pt>
                <c:pt idx="43">
                  <c:v>1.1011411844095558</c:v>
                </c:pt>
                <c:pt idx="44">
                  <c:v>1.0907677404261538</c:v>
                </c:pt>
                <c:pt idx="45">
                  <c:v>1.0803942964427509</c:v>
                </c:pt>
                <c:pt idx="46">
                  <c:v>1.0700208524593486</c:v>
                </c:pt>
                <c:pt idx="47">
                  <c:v>1.059647408475946</c:v>
                </c:pt>
                <c:pt idx="48">
                  <c:v>1.0492739644925431</c:v>
                </c:pt>
                <c:pt idx="49">
                  <c:v>1.0389005205091411</c:v>
                </c:pt>
                <c:pt idx="50">
                  <c:v>1.0285270765257388</c:v>
                </c:pt>
                <c:pt idx="51">
                  <c:v>1.0181536325423359</c:v>
                </c:pt>
                <c:pt idx="52">
                  <c:v>1.0077801885589333</c:v>
                </c:pt>
                <c:pt idx="53">
                  <c:v>0.99740674457553113</c:v>
                </c:pt>
                <c:pt idx="54">
                  <c:v>0.98703330059212901</c:v>
                </c:pt>
                <c:pt idx="55">
                  <c:v>0.97665985660872612</c:v>
                </c:pt>
                <c:pt idx="56">
                  <c:v>0.96628641262532333</c:v>
                </c:pt>
                <c:pt idx="57">
                  <c:v>0.95591296864192121</c:v>
                </c:pt>
                <c:pt idx="58">
                  <c:v>0.94553952465851832</c:v>
                </c:pt>
                <c:pt idx="59">
                  <c:v>0.93516608067511631</c:v>
                </c:pt>
                <c:pt idx="60">
                  <c:v>0.92479263669171341</c:v>
                </c:pt>
                <c:pt idx="61">
                  <c:v>0.91441919270831129</c:v>
                </c:pt>
                <c:pt idx="62">
                  <c:v>0.9040457487249085</c:v>
                </c:pt>
                <c:pt idx="63">
                  <c:v>0.89367230474150638</c:v>
                </c:pt>
                <c:pt idx="64">
                  <c:v>0.8832988607581036</c:v>
                </c:pt>
                <c:pt idx="65">
                  <c:v>0.87292541677470148</c:v>
                </c:pt>
                <c:pt idx="66">
                  <c:v>0.86255197279129858</c:v>
                </c:pt>
                <c:pt idx="67">
                  <c:v>0.85217852880789657</c:v>
                </c:pt>
                <c:pt idx="68">
                  <c:v>0.84180508482449368</c:v>
                </c:pt>
                <c:pt idx="69">
                  <c:v>0.83143164084109156</c:v>
                </c:pt>
                <c:pt idx="70">
                  <c:v>0.82105819685768877</c:v>
                </c:pt>
                <c:pt idx="71">
                  <c:v>0.81068475287428587</c:v>
                </c:pt>
                <c:pt idx="72">
                  <c:v>0.80031130889088375</c:v>
                </c:pt>
                <c:pt idx="73">
                  <c:v>0.78993786490748175</c:v>
                </c:pt>
                <c:pt idx="74">
                  <c:v>0.77956442092407885</c:v>
                </c:pt>
                <c:pt idx="75">
                  <c:v>0.76919097694067606</c:v>
                </c:pt>
                <c:pt idx="76">
                  <c:v>0.75881753295727394</c:v>
                </c:pt>
                <c:pt idx="77">
                  <c:v>0.74844408897387105</c:v>
                </c:pt>
                <c:pt idx="78">
                  <c:v>0.73807064499046904</c:v>
                </c:pt>
                <c:pt idx="79">
                  <c:v>0.72769720100706614</c:v>
                </c:pt>
                <c:pt idx="80">
                  <c:v>0.71732375702366402</c:v>
                </c:pt>
                <c:pt idx="81">
                  <c:v>0.70695031304026124</c:v>
                </c:pt>
                <c:pt idx="82">
                  <c:v>0.69657686905685912</c:v>
                </c:pt>
                <c:pt idx="83">
                  <c:v>0.68620342507345633</c:v>
                </c:pt>
                <c:pt idx="84">
                  <c:v>0.67582998109005421</c:v>
                </c:pt>
                <c:pt idx="85">
                  <c:v>0.66545653710665131</c:v>
                </c:pt>
                <c:pt idx="86">
                  <c:v>0.6550830931232493</c:v>
                </c:pt>
                <c:pt idx="87">
                  <c:v>0.64470964913984641</c:v>
                </c:pt>
                <c:pt idx="88">
                  <c:v>0.63433620515644429</c:v>
                </c:pt>
                <c:pt idx="89">
                  <c:v>0.6239627611730415</c:v>
                </c:pt>
                <c:pt idx="90">
                  <c:v>0.61358931718963861</c:v>
                </c:pt>
                <c:pt idx="91">
                  <c:v>0.60321587320623649</c:v>
                </c:pt>
                <c:pt idx="92">
                  <c:v>0.59284242922283448</c:v>
                </c:pt>
                <c:pt idx="93">
                  <c:v>0.58246898523943158</c:v>
                </c:pt>
                <c:pt idx="94">
                  <c:v>0.57209554125602879</c:v>
                </c:pt>
                <c:pt idx="95">
                  <c:v>0.56172209727262667</c:v>
                </c:pt>
                <c:pt idx="96">
                  <c:v>0.55134865328922378</c:v>
                </c:pt>
                <c:pt idx="97">
                  <c:v>0.54097520930582177</c:v>
                </c:pt>
                <c:pt idx="98">
                  <c:v>0.53060176532241887</c:v>
                </c:pt>
                <c:pt idx="99">
                  <c:v>0.52022832133901675</c:v>
                </c:pt>
                <c:pt idx="100">
                  <c:v>0.50985487735561397</c:v>
                </c:pt>
                <c:pt idx="101">
                  <c:v>0.49948143337221185</c:v>
                </c:pt>
                <c:pt idx="102">
                  <c:v>0.48910798938880901</c:v>
                </c:pt>
                <c:pt idx="103">
                  <c:v>0.47873454540540689</c:v>
                </c:pt>
                <c:pt idx="104">
                  <c:v>0.46836110142200404</c:v>
                </c:pt>
                <c:pt idx="105">
                  <c:v>0.4579876574386012</c:v>
                </c:pt>
                <c:pt idx="106">
                  <c:v>0.44761421345519914</c:v>
                </c:pt>
                <c:pt idx="107">
                  <c:v>0.43724076947179702</c:v>
                </c:pt>
                <c:pt idx="108">
                  <c:v>0.42686732548839418</c:v>
                </c:pt>
                <c:pt idx="109">
                  <c:v>0.41649388150499134</c:v>
                </c:pt>
                <c:pt idx="110">
                  <c:v>0.40612043752158927</c:v>
                </c:pt>
                <c:pt idx="111">
                  <c:v>0.39574699353818715</c:v>
                </c:pt>
                <c:pt idx="112">
                  <c:v>0.38537354955478431</c:v>
                </c:pt>
                <c:pt idx="113">
                  <c:v>0.37500010557138147</c:v>
                </c:pt>
                <c:pt idx="114">
                  <c:v>0.36462666158797935</c:v>
                </c:pt>
                <c:pt idx="115">
                  <c:v>0.35425321760457729</c:v>
                </c:pt>
                <c:pt idx="116">
                  <c:v>0.34387977362117444</c:v>
                </c:pt>
                <c:pt idx="117">
                  <c:v>0.3335063296377716</c:v>
                </c:pt>
                <c:pt idx="118">
                  <c:v>0.32313288565436948</c:v>
                </c:pt>
                <c:pt idx="119">
                  <c:v>0.31275944167096664</c:v>
                </c:pt>
                <c:pt idx="120">
                  <c:v>0.30238599768756458</c:v>
                </c:pt>
                <c:pt idx="121">
                  <c:v>0.29201255370416174</c:v>
                </c:pt>
                <c:pt idx="122">
                  <c:v>0.28163910972075962</c:v>
                </c:pt>
                <c:pt idx="123">
                  <c:v>0.27126566573735678</c:v>
                </c:pt>
                <c:pt idx="124">
                  <c:v>0.26089222175395393</c:v>
                </c:pt>
                <c:pt idx="125">
                  <c:v>0.25051877777055187</c:v>
                </c:pt>
                <c:pt idx="126">
                  <c:v>0.24014533378714975</c:v>
                </c:pt>
                <c:pt idx="127">
                  <c:v>0.22977188980374691</c:v>
                </c:pt>
                <c:pt idx="128">
                  <c:v>0.21939844582034407</c:v>
                </c:pt>
                <c:pt idx="129">
                  <c:v>0.20902500183694198</c:v>
                </c:pt>
                <c:pt idx="130">
                  <c:v>0.19865155785353913</c:v>
                </c:pt>
                <c:pt idx="131">
                  <c:v>0.18827811387013704</c:v>
                </c:pt>
                <c:pt idx="132">
                  <c:v>0.1779046698867342</c:v>
                </c:pt>
                <c:pt idx="133">
                  <c:v>0.16753122590333211</c:v>
                </c:pt>
                <c:pt idx="134">
                  <c:v>0.15715778191992927</c:v>
                </c:pt>
                <c:pt idx="135">
                  <c:v>0.14678433793652715</c:v>
                </c:pt>
                <c:pt idx="136">
                  <c:v>0.13641089395312431</c:v>
                </c:pt>
                <c:pt idx="137">
                  <c:v>0.12603744996972222</c:v>
                </c:pt>
                <c:pt idx="138">
                  <c:v>0.11566400598631939</c:v>
                </c:pt>
                <c:pt idx="139">
                  <c:v>0.10529056200291728</c:v>
                </c:pt>
                <c:pt idx="140">
                  <c:v>9.491711801951444E-2</c:v>
                </c:pt>
                <c:pt idx="141">
                  <c:v>8.4543674036112348E-2</c:v>
                </c:pt>
                <c:pt idx="142">
                  <c:v>7.4170230052709507E-2</c:v>
                </c:pt>
                <c:pt idx="143">
                  <c:v>6.3796786069307415E-2</c:v>
                </c:pt>
                <c:pt idx="144">
                  <c:v>5.3423342085904567E-2</c:v>
                </c:pt>
                <c:pt idx="145">
                  <c:v>4.3049898102502475E-2</c:v>
                </c:pt>
                <c:pt idx="146">
                  <c:v>3.2676454119099634E-2</c:v>
                </c:pt>
                <c:pt idx="147">
                  <c:v>2.2303010135696789E-2</c:v>
                </c:pt>
                <c:pt idx="148">
                  <c:v>1.1929566152294695E-2</c:v>
                </c:pt>
                <c:pt idx="149">
                  <c:v>1.5561221688918511E-3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16680"/>
        <c:axId val="234121760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'Harp Seal'!$I$2:$I$151</c:f>
              <c:numCache>
                <c:formatCode>General</c:formatCode>
                <c:ptCount val="150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  <c:pt idx="29">
                  <c:v>0.155</c:v>
                </c:pt>
                <c:pt idx="30">
                  <c:v>0.16</c:v>
                </c:pt>
                <c:pt idx="31">
                  <c:v>0.16500000000000001</c:v>
                </c:pt>
                <c:pt idx="32">
                  <c:v>0.17</c:v>
                </c:pt>
                <c:pt idx="33">
                  <c:v>0.17499999999999999</c:v>
                </c:pt>
                <c:pt idx="34">
                  <c:v>0.18</c:v>
                </c:pt>
                <c:pt idx="35">
                  <c:v>0.185</c:v>
                </c:pt>
                <c:pt idx="36">
                  <c:v>0.19</c:v>
                </c:pt>
                <c:pt idx="37">
                  <c:v>0.19500000000000001</c:v>
                </c:pt>
                <c:pt idx="38">
                  <c:v>0.2</c:v>
                </c:pt>
                <c:pt idx="39">
                  <c:v>0.20499999999999999</c:v>
                </c:pt>
                <c:pt idx="40">
                  <c:v>0.21</c:v>
                </c:pt>
                <c:pt idx="41">
                  <c:v>0.215</c:v>
                </c:pt>
                <c:pt idx="42">
                  <c:v>0.22</c:v>
                </c:pt>
                <c:pt idx="43">
                  <c:v>0.22500000000000001</c:v>
                </c:pt>
                <c:pt idx="44">
                  <c:v>0.23</c:v>
                </c:pt>
                <c:pt idx="45">
                  <c:v>0.23499999999999999</c:v>
                </c:pt>
                <c:pt idx="46">
                  <c:v>0.24</c:v>
                </c:pt>
                <c:pt idx="47">
                  <c:v>0.245</c:v>
                </c:pt>
                <c:pt idx="48">
                  <c:v>0.25</c:v>
                </c:pt>
                <c:pt idx="49">
                  <c:v>0.255</c:v>
                </c:pt>
                <c:pt idx="50">
                  <c:v>0.26</c:v>
                </c:pt>
                <c:pt idx="51">
                  <c:v>0.26500000000000001</c:v>
                </c:pt>
                <c:pt idx="52">
                  <c:v>0.27</c:v>
                </c:pt>
                <c:pt idx="53">
                  <c:v>0.27500000000000002</c:v>
                </c:pt>
                <c:pt idx="54">
                  <c:v>0.28000000000000003</c:v>
                </c:pt>
                <c:pt idx="55">
                  <c:v>0.28499999999999998</c:v>
                </c:pt>
                <c:pt idx="56">
                  <c:v>0.28999999999999998</c:v>
                </c:pt>
                <c:pt idx="57">
                  <c:v>0.29499999999999998</c:v>
                </c:pt>
                <c:pt idx="58">
                  <c:v>0.3</c:v>
                </c:pt>
                <c:pt idx="59">
                  <c:v>0.30499999999999999</c:v>
                </c:pt>
                <c:pt idx="60">
                  <c:v>0.31</c:v>
                </c:pt>
                <c:pt idx="61">
                  <c:v>0.315</c:v>
                </c:pt>
                <c:pt idx="62">
                  <c:v>0.32</c:v>
                </c:pt>
                <c:pt idx="63">
                  <c:v>0.32500000000000001</c:v>
                </c:pt>
                <c:pt idx="64">
                  <c:v>0.33</c:v>
                </c:pt>
                <c:pt idx="65">
                  <c:v>0.33500000000000002</c:v>
                </c:pt>
                <c:pt idx="66">
                  <c:v>0.34</c:v>
                </c:pt>
                <c:pt idx="67">
                  <c:v>0.34499999999999997</c:v>
                </c:pt>
                <c:pt idx="68">
                  <c:v>0.35</c:v>
                </c:pt>
                <c:pt idx="69">
                  <c:v>0.35499999999999998</c:v>
                </c:pt>
                <c:pt idx="70">
                  <c:v>0.36</c:v>
                </c:pt>
                <c:pt idx="71">
                  <c:v>0.36499999999999999</c:v>
                </c:pt>
                <c:pt idx="72">
                  <c:v>0.37</c:v>
                </c:pt>
                <c:pt idx="73">
                  <c:v>0.375</c:v>
                </c:pt>
                <c:pt idx="74">
                  <c:v>0.38</c:v>
                </c:pt>
                <c:pt idx="75">
                  <c:v>0.38500000000000001</c:v>
                </c:pt>
                <c:pt idx="76">
                  <c:v>0.39</c:v>
                </c:pt>
                <c:pt idx="77">
                  <c:v>0.39500000000000002</c:v>
                </c:pt>
                <c:pt idx="78">
                  <c:v>0.4</c:v>
                </c:pt>
                <c:pt idx="79">
                  <c:v>0.40500000000000003</c:v>
                </c:pt>
                <c:pt idx="80">
                  <c:v>0.41</c:v>
                </c:pt>
                <c:pt idx="81">
                  <c:v>0.41499999999999998</c:v>
                </c:pt>
                <c:pt idx="82">
                  <c:v>0.42</c:v>
                </c:pt>
                <c:pt idx="83">
                  <c:v>0.42499999999999999</c:v>
                </c:pt>
                <c:pt idx="84">
                  <c:v>0.43</c:v>
                </c:pt>
                <c:pt idx="85">
                  <c:v>0.435</c:v>
                </c:pt>
                <c:pt idx="86">
                  <c:v>0.44</c:v>
                </c:pt>
                <c:pt idx="87">
                  <c:v>0.44500000000000001</c:v>
                </c:pt>
                <c:pt idx="88">
                  <c:v>0.45</c:v>
                </c:pt>
                <c:pt idx="89">
                  <c:v>0.45500000000000002</c:v>
                </c:pt>
                <c:pt idx="90">
                  <c:v>0.46</c:v>
                </c:pt>
                <c:pt idx="91">
                  <c:v>0.46500000000000002</c:v>
                </c:pt>
                <c:pt idx="92">
                  <c:v>0.47</c:v>
                </c:pt>
                <c:pt idx="93">
                  <c:v>0.47499999999999998</c:v>
                </c:pt>
                <c:pt idx="94">
                  <c:v>0.48</c:v>
                </c:pt>
                <c:pt idx="95">
                  <c:v>0.48499999999999999</c:v>
                </c:pt>
                <c:pt idx="96">
                  <c:v>0.49</c:v>
                </c:pt>
                <c:pt idx="97">
                  <c:v>0.495</c:v>
                </c:pt>
                <c:pt idx="98">
                  <c:v>0.5</c:v>
                </c:pt>
                <c:pt idx="99">
                  <c:v>0.505</c:v>
                </c:pt>
                <c:pt idx="100">
                  <c:v>0.51</c:v>
                </c:pt>
                <c:pt idx="101">
                  <c:v>0.51500000000000001</c:v>
                </c:pt>
                <c:pt idx="102">
                  <c:v>0.52</c:v>
                </c:pt>
                <c:pt idx="103">
                  <c:v>0.52500000000000002</c:v>
                </c:pt>
                <c:pt idx="104">
                  <c:v>0.53</c:v>
                </c:pt>
                <c:pt idx="105">
                  <c:v>0.53500000000000003</c:v>
                </c:pt>
                <c:pt idx="106">
                  <c:v>0.54</c:v>
                </c:pt>
                <c:pt idx="107">
                  <c:v>0.54500000000000004</c:v>
                </c:pt>
                <c:pt idx="108">
                  <c:v>0.55000000000000004</c:v>
                </c:pt>
                <c:pt idx="109">
                  <c:v>0.55500000000000005</c:v>
                </c:pt>
                <c:pt idx="110">
                  <c:v>0.56000000000000005</c:v>
                </c:pt>
                <c:pt idx="111">
                  <c:v>0.56499999999999995</c:v>
                </c:pt>
                <c:pt idx="112">
                  <c:v>0.56999999999999995</c:v>
                </c:pt>
                <c:pt idx="113">
                  <c:v>0.57499999999999996</c:v>
                </c:pt>
                <c:pt idx="114">
                  <c:v>0.57999999999999996</c:v>
                </c:pt>
                <c:pt idx="115">
                  <c:v>0.58499999999999996</c:v>
                </c:pt>
                <c:pt idx="116">
                  <c:v>0.59</c:v>
                </c:pt>
                <c:pt idx="117">
                  <c:v>0.59499999999999997</c:v>
                </c:pt>
                <c:pt idx="118">
                  <c:v>0.6</c:v>
                </c:pt>
                <c:pt idx="119">
                  <c:v>0.60499999999999998</c:v>
                </c:pt>
                <c:pt idx="120">
                  <c:v>0.61</c:v>
                </c:pt>
                <c:pt idx="121">
                  <c:v>0.61499999999999999</c:v>
                </c:pt>
                <c:pt idx="122">
                  <c:v>0.62</c:v>
                </c:pt>
                <c:pt idx="123">
                  <c:v>0.625</c:v>
                </c:pt>
                <c:pt idx="124">
                  <c:v>0.63</c:v>
                </c:pt>
                <c:pt idx="125">
                  <c:v>0.63500000000000001</c:v>
                </c:pt>
                <c:pt idx="126">
                  <c:v>0.64</c:v>
                </c:pt>
                <c:pt idx="127">
                  <c:v>0.64500000000000002</c:v>
                </c:pt>
                <c:pt idx="128">
                  <c:v>0.65</c:v>
                </c:pt>
                <c:pt idx="129">
                  <c:v>0.65500000000000003</c:v>
                </c:pt>
                <c:pt idx="130">
                  <c:v>0.66</c:v>
                </c:pt>
                <c:pt idx="131">
                  <c:v>0.66500000000000004</c:v>
                </c:pt>
                <c:pt idx="132">
                  <c:v>0.67</c:v>
                </c:pt>
                <c:pt idx="133">
                  <c:v>0.67500000000000004</c:v>
                </c:pt>
                <c:pt idx="134">
                  <c:v>0.68</c:v>
                </c:pt>
                <c:pt idx="135">
                  <c:v>0.68500000000000005</c:v>
                </c:pt>
                <c:pt idx="136">
                  <c:v>0.69</c:v>
                </c:pt>
                <c:pt idx="137">
                  <c:v>0.69499999999999995</c:v>
                </c:pt>
                <c:pt idx="138">
                  <c:v>0.7</c:v>
                </c:pt>
                <c:pt idx="139">
                  <c:v>0.70499999999999996</c:v>
                </c:pt>
                <c:pt idx="140">
                  <c:v>0.71</c:v>
                </c:pt>
                <c:pt idx="141">
                  <c:v>0.71499999999999997</c:v>
                </c:pt>
                <c:pt idx="142">
                  <c:v>0.72</c:v>
                </c:pt>
                <c:pt idx="143">
                  <c:v>0.72499999999999998</c:v>
                </c:pt>
                <c:pt idx="144">
                  <c:v>0.73</c:v>
                </c:pt>
                <c:pt idx="145">
                  <c:v>0.73499999999999999</c:v>
                </c:pt>
                <c:pt idx="146">
                  <c:v>0.74</c:v>
                </c:pt>
                <c:pt idx="147">
                  <c:v>0.745</c:v>
                </c:pt>
                <c:pt idx="148">
                  <c:v>0.75</c:v>
                </c:pt>
                <c:pt idx="149">
                  <c:v>0.755</c:v>
                </c:pt>
              </c:numCache>
            </c:numRef>
          </c:xVal>
          <c:yVal>
            <c:numRef>
              <c:f>'Harp Seal'!$K$2:$K$151</c:f>
              <c:numCache>
                <c:formatCode>General</c:formatCode>
                <c:ptCount val="150"/>
                <c:pt idx="0">
                  <c:v>2.0639080316191608E-2</c:v>
                </c:pt>
                <c:pt idx="1">
                  <c:v>3.0676252779225598E-2</c:v>
                </c:pt>
                <c:pt idx="2">
                  <c:v>4.0526526507769389E-2</c:v>
                </c:pt>
                <c:pt idx="3">
                  <c:v>5.0190911298486303E-2</c:v>
                </c:pt>
                <c:pt idx="4">
                  <c:v>5.9670416948039602E-2</c:v>
                </c:pt>
                <c:pt idx="5">
                  <c:v>6.896605325309256E-2</c:v>
                </c:pt>
                <c:pt idx="6">
                  <c:v>7.8078830010308437E-2</c:v>
                </c:pt>
                <c:pt idx="7">
                  <c:v>8.7009757016350608E-2</c:v>
                </c:pt>
                <c:pt idx="8">
                  <c:v>9.5759844067882266E-2</c:v>
                </c:pt>
                <c:pt idx="9">
                  <c:v>0.1043301009615667</c:v>
                </c:pt>
                <c:pt idx="10">
                  <c:v>0.11272153749406717</c:v>
                </c:pt>
                <c:pt idx="11">
                  <c:v>0.12093516346204704</c:v>
                </c:pt>
                <c:pt idx="12">
                  <c:v>0.12897198866216955</c:v>
                </c:pt>
                <c:pt idx="13">
                  <c:v>0.13683302289109797</c:v>
                </c:pt>
                <c:pt idx="14">
                  <c:v>0.14451927594549549</c:v>
                </c:pt>
                <c:pt idx="15">
                  <c:v>0.15203175762202556</c:v>
                </c:pt>
                <c:pt idx="16">
                  <c:v>0.15937147771735144</c:v>
                </c:pt>
                <c:pt idx="17">
                  <c:v>0.16653944602813622</c:v>
                </c:pt>
                <c:pt idx="18">
                  <c:v>0.17353667235104331</c:v>
                </c:pt>
                <c:pt idx="19">
                  <c:v>0.18036416648273615</c:v>
                </c:pt>
                <c:pt idx="20">
                  <c:v>0.18702293821987787</c:v>
                </c:pt>
                <c:pt idx="21">
                  <c:v>0.19351399735913158</c:v>
                </c:pt>
                <c:pt idx="22">
                  <c:v>0.19983835369716069</c:v>
                </c:pt>
                <c:pt idx="23">
                  <c:v>0.20599701703062875</c:v>
                </c:pt>
                <c:pt idx="24">
                  <c:v>0.21199099715619879</c:v>
                </c:pt>
                <c:pt idx="25">
                  <c:v>0.21782130387053372</c:v>
                </c:pt>
                <c:pt idx="26">
                  <c:v>0.22348894697029761</c:v>
                </c:pt>
                <c:pt idx="27">
                  <c:v>0.22899493625215334</c:v>
                </c:pt>
                <c:pt idx="28">
                  <c:v>0.23434028151276398</c:v>
                </c:pt>
                <c:pt idx="29">
                  <c:v>0.23952599254879298</c:v>
                </c:pt>
                <c:pt idx="30">
                  <c:v>0.24455307915690391</c:v>
                </c:pt>
                <c:pt idx="31">
                  <c:v>0.24942255113375983</c:v>
                </c:pt>
                <c:pt idx="32">
                  <c:v>0.25413541827602376</c:v>
                </c:pt>
                <c:pt idx="33">
                  <c:v>0.25869269038035914</c:v>
                </c:pt>
                <c:pt idx="34">
                  <c:v>0.26309537724342963</c:v>
                </c:pt>
                <c:pt idx="35">
                  <c:v>0.26734448866189819</c:v>
                </c:pt>
                <c:pt idx="36">
                  <c:v>0.2714410344324279</c:v>
                </c:pt>
                <c:pt idx="37">
                  <c:v>0.27538602435168219</c:v>
                </c:pt>
                <c:pt idx="38">
                  <c:v>0.27918046821632475</c:v>
                </c:pt>
                <c:pt idx="39">
                  <c:v>0.28282537582301842</c:v>
                </c:pt>
                <c:pt idx="40">
                  <c:v>0.28632175696842638</c:v>
                </c:pt>
                <c:pt idx="41">
                  <c:v>0.28967062144921207</c:v>
                </c:pt>
                <c:pt idx="42">
                  <c:v>0.29287297906203913</c:v>
                </c:pt>
                <c:pt idx="43">
                  <c:v>0.29592983960357017</c:v>
                </c:pt>
                <c:pt idx="44">
                  <c:v>0.29884221287046914</c:v>
                </c:pt>
                <c:pt idx="45">
                  <c:v>0.30161110865939872</c:v>
                </c:pt>
                <c:pt idx="46">
                  <c:v>0.3042375367670227</c:v>
                </c:pt>
                <c:pt idx="47">
                  <c:v>0.30672250699000392</c:v>
                </c:pt>
                <c:pt idx="48">
                  <c:v>0.30906702912500583</c:v>
                </c:pt>
                <c:pt idx="49">
                  <c:v>0.31127211296869212</c:v>
                </c:pt>
                <c:pt idx="50">
                  <c:v>0.31333876831772561</c:v>
                </c:pt>
                <c:pt idx="51">
                  <c:v>0.31526800496876939</c:v>
                </c:pt>
                <c:pt idx="52">
                  <c:v>0.31706083271848712</c:v>
                </c:pt>
                <c:pt idx="53">
                  <c:v>0.31871826136354209</c:v>
                </c:pt>
                <c:pt idx="54">
                  <c:v>0.3202413007005977</c:v>
                </c:pt>
                <c:pt idx="55">
                  <c:v>0.32163096052631651</c:v>
                </c:pt>
                <c:pt idx="56">
                  <c:v>0.32288825063736232</c:v>
                </c:pt>
                <c:pt idx="57">
                  <c:v>0.32401418083039879</c:v>
                </c:pt>
                <c:pt idx="58">
                  <c:v>0.32500976090208844</c:v>
                </c:pt>
                <c:pt idx="59">
                  <c:v>0.32587600064909528</c:v>
                </c:pt>
                <c:pt idx="60">
                  <c:v>0.32661390986808181</c:v>
                </c:pt>
                <c:pt idx="61">
                  <c:v>0.32722449835571216</c:v>
                </c:pt>
                <c:pt idx="62">
                  <c:v>0.32770877590864883</c:v>
                </c:pt>
                <c:pt idx="63">
                  <c:v>0.32806775232355567</c:v>
                </c:pt>
                <c:pt idx="64">
                  <c:v>0.32830243739709541</c:v>
                </c:pt>
                <c:pt idx="65">
                  <c:v>0.32841384092593207</c:v>
                </c:pt>
                <c:pt idx="66">
                  <c:v>0.32840297270672808</c:v>
                </c:pt>
                <c:pt idx="67">
                  <c:v>0.32827084253614763</c:v>
                </c:pt>
                <c:pt idx="68">
                  <c:v>0.32801846021085296</c:v>
                </c:pt>
                <c:pt idx="69">
                  <c:v>0.3276468355275084</c:v>
                </c:pt>
                <c:pt idx="70">
                  <c:v>0.3271569782827764</c:v>
                </c:pt>
                <c:pt idx="71">
                  <c:v>0.32654989827332054</c:v>
                </c:pt>
                <c:pt idx="72">
                  <c:v>0.32582660529580454</c:v>
                </c:pt>
                <c:pt idx="73">
                  <c:v>0.32498810914689125</c:v>
                </c:pt>
                <c:pt idx="74">
                  <c:v>0.32403541962324367</c:v>
                </c:pt>
                <c:pt idx="75">
                  <c:v>0.32296954652152537</c:v>
                </c:pt>
                <c:pt idx="76">
                  <c:v>0.32179149963840004</c:v>
                </c:pt>
                <c:pt idx="77">
                  <c:v>0.32050228877053027</c:v>
                </c:pt>
                <c:pt idx="78">
                  <c:v>0.31910292371457993</c:v>
                </c:pt>
                <c:pt idx="79">
                  <c:v>0.31759441426721169</c:v>
                </c:pt>
                <c:pt idx="80">
                  <c:v>0.31597777022508949</c:v>
                </c:pt>
                <c:pt idx="81">
                  <c:v>0.31425400138487591</c:v>
                </c:pt>
                <c:pt idx="82">
                  <c:v>0.31242411754323501</c:v>
                </c:pt>
                <c:pt idx="83">
                  <c:v>0.31048912849682936</c:v>
                </c:pt>
                <c:pt idx="84">
                  <c:v>0.30845004404232279</c:v>
                </c:pt>
                <c:pt idx="85">
                  <c:v>0.30630787397637788</c:v>
                </c:pt>
                <c:pt idx="86">
                  <c:v>0.30406362809565907</c:v>
                </c:pt>
                <c:pt idx="87">
                  <c:v>0.30171831619682826</c:v>
                </c:pt>
                <c:pt idx="88">
                  <c:v>0.29927294807654986</c:v>
                </c:pt>
                <c:pt idx="89">
                  <c:v>0.29672853353148637</c:v>
                </c:pt>
                <c:pt idx="90">
                  <c:v>0.2940860823583013</c:v>
                </c:pt>
                <c:pt idx="91">
                  <c:v>0.2913466043536585</c:v>
                </c:pt>
                <c:pt idx="92">
                  <c:v>0.28851110931422075</c:v>
                </c:pt>
                <c:pt idx="93">
                  <c:v>0.28558060703665095</c:v>
                </c:pt>
                <c:pt idx="94">
                  <c:v>0.28255610731761288</c:v>
                </c:pt>
                <c:pt idx="95">
                  <c:v>0.27943861995377001</c:v>
                </c:pt>
                <c:pt idx="96">
                  <c:v>0.27622915474178489</c:v>
                </c:pt>
                <c:pt idx="97">
                  <c:v>0.27292872147832181</c:v>
                </c:pt>
                <c:pt idx="98">
                  <c:v>0.26953832996004301</c:v>
                </c:pt>
                <c:pt idx="99">
                  <c:v>0.2660589899836126</c:v>
                </c:pt>
                <c:pt idx="100">
                  <c:v>0.26249171134569321</c:v>
                </c:pt>
                <c:pt idx="101">
                  <c:v>0.25883750384294885</c:v>
                </c:pt>
                <c:pt idx="102">
                  <c:v>0.2550973772720419</c:v>
                </c:pt>
                <c:pt idx="103">
                  <c:v>0.25127234142963656</c:v>
                </c:pt>
                <c:pt idx="104">
                  <c:v>0.24736340611239521</c:v>
                </c:pt>
                <c:pt idx="105">
                  <c:v>0.24337158111698165</c:v>
                </c:pt>
                <c:pt idx="106">
                  <c:v>0.23929787624005944</c:v>
                </c:pt>
                <c:pt idx="107">
                  <c:v>0.23514330127829158</c:v>
                </c:pt>
                <c:pt idx="108">
                  <c:v>0.23090886602834079</c:v>
                </c:pt>
                <c:pt idx="109">
                  <c:v>0.22659558028687085</c:v>
                </c:pt>
                <c:pt idx="110">
                  <c:v>0.22220445385054552</c:v>
                </c:pt>
                <c:pt idx="111">
                  <c:v>0.21773649651602764</c:v>
                </c:pt>
                <c:pt idx="112">
                  <c:v>0.21319271807997989</c:v>
                </c:pt>
                <c:pt idx="113">
                  <c:v>0.20857412833906619</c:v>
                </c:pt>
                <c:pt idx="114">
                  <c:v>0.20388173708995019</c:v>
                </c:pt>
                <c:pt idx="115">
                  <c:v>0.19911655412929471</c:v>
                </c:pt>
                <c:pt idx="116">
                  <c:v>0.19427958925376254</c:v>
                </c:pt>
                <c:pt idx="117">
                  <c:v>0.18937185226001754</c:v>
                </c:pt>
                <c:pt idx="118">
                  <c:v>0.18439435294472331</c:v>
                </c:pt>
                <c:pt idx="119">
                  <c:v>0.17934810110454233</c:v>
                </c:pt>
                <c:pt idx="120">
                  <c:v>0.17423410653613874</c:v>
                </c:pt>
                <c:pt idx="121">
                  <c:v>0.16905337903617482</c:v>
                </c:pt>
                <c:pt idx="122">
                  <c:v>0.16380692840131497</c:v>
                </c:pt>
                <c:pt idx="123">
                  <c:v>0.15849576442822136</c:v>
                </c:pt>
                <c:pt idx="124">
                  <c:v>0.15312089691355782</c:v>
                </c:pt>
                <c:pt idx="125">
                  <c:v>0.14768333565398811</c:v>
                </c:pt>
                <c:pt idx="126">
                  <c:v>0.142184090446175</c:v>
                </c:pt>
                <c:pt idx="127">
                  <c:v>0.13662417108678132</c:v>
                </c:pt>
                <c:pt idx="128">
                  <c:v>0.13100458737247078</c:v>
                </c:pt>
                <c:pt idx="129">
                  <c:v>0.12532634909990725</c:v>
                </c:pt>
                <c:pt idx="130">
                  <c:v>0.11959046606575294</c:v>
                </c:pt>
                <c:pt idx="131">
                  <c:v>0.11379794806667216</c:v>
                </c:pt>
                <c:pt idx="132">
                  <c:v>0.10794980489932715</c:v>
                </c:pt>
                <c:pt idx="133">
                  <c:v>0.10204704636038227</c:v>
                </c:pt>
                <c:pt idx="134">
                  <c:v>9.6090682246499692E-2</c:v>
                </c:pt>
                <c:pt idx="135">
                  <c:v>9.0081722354343766E-2</c:v>
                </c:pt>
                <c:pt idx="136">
                  <c:v>8.402117648057679E-2</c:v>
                </c:pt>
                <c:pt idx="137">
                  <c:v>7.7910054421862995E-2</c:v>
                </c:pt>
                <c:pt idx="138">
                  <c:v>7.174936597486474E-2</c:v>
                </c:pt>
                <c:pt idx="139">
                  <c:v>6.5540120936246185E-2</c:v>
                </c:pt>
                <c:pt idx="140">
                  <c:v>5.9283329102669716E-2</c:v>
                </c:pt>
                <c:pt idx="141">
                  <c:v>5.2980000270799549E-2</c:v>
                </c:pt>
                <c:pt idx="142">
                  <c:v>4.6631144237298014E-2</c:v>
                </c:pt>
                <c:pt idx="143">
                  <c:v>4.0237770798829342E-2</c:v>
                </c:pt>
                <c:pt idx="144">
                  <c:v>3.3800889752055856E-2</c:v>
                </c:pt>
                <c:pt idx="145">
                  <c:v>2.7321510893641814E-2</c:v>
                </c:pt>
                <c:pt idx="146">
                  <c:v>2.080064402024951E-2</c:v>
                </c:pt>
                <c:pt idx="147">
                  <c:v>1.4239298928542718E-2</c:v>
                </c:pt>
                <c:pt idx="148">
                  <c:v>7.6384854151851991E-3</c:v>
                </c:pt>
                <c:pt idx="149">
                  <c:v>9.9921327683926884E-4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122152"/>
        <c:axId val="234122544"/>
      </c:scatterChart>
      <c:valAx>
        <c:axId val="23801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Harvest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21760"/>
        <c:crosses val="autoZero"/>
        <c:crossBetween val="midCat"/>
      </c:valAx>
      <c:valAx>
        <c:axId val="2341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Equilibrium 1+ 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16680"/>
        <c:crosses val="autoZero"/>
        <c:crossBetween val="midCat"/>
      </c:valAx>
      <c:valAx>
        <c:axId val="2341225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Equilibrium Harvest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22152"/>
        <c:crosses val="max"/>
        <c:crossBetween val="midCat"/>
      </c:valAx>
      <c:valAx>
        <c:axId val="234122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412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637540</xdr:colOff>
      <xdr:row>6</xdr:row>
      <xdr:rowOff>19050</xdr:rowOff>
    </xdr:from>
    <xdr:to>
      <xdr:col>16</xdr:col>
      <xdr:colOff>256540</xdr:colOff>
      <xdr:row>19</xdr:row>
      <xdr:rowOff>115570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406400</xdr:colOff>
      <xdr:row>1</xdr:row>
      <xdr:rowOff>184150</xdr:rowOff>
    </xdr:from>
    <xdr:to>
      <xdr:col>17</xdr:col>
      <xdr:colOff>25400</xdr:colOff>
      <xdr:row>15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508000</xdr:colOff>
      <xdr:row>2</xdr:row>
      <xdr:rowOff>120650</xdr:rowOff>
    </xdr:from>
    <xdr:to>
      <xdr:col>17</xdr:col>
      <xdr:colOff>127000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I49" workbookViewId="0">
      <selection activeCell="K61" sqref="I61:K61"/>
    </sheetView>
  </sheetViews>
  <sheetFormatPr defaultColWidth="11.19921875" defaultRowHeight="15.6" x14ac:dyDescent="0.3"/>
  <sheetData>
    <row r="1" spans="1:11" x14ac:dyDescent="0.3">
      <c r="A1" t="s">
        <v>1</v>
      </c>
      <c r="D1" t="s">
        <v>10</v>
      </c>
      <c r="E1" t="s">
        <v>11</v>
      </c>
      <c r="F1" t="s">
        <v>12</v>
      </c>
      <c r="G1" t="s">
        <v>13</v>
      </c>
      <c r="J1">
        <f>neq</f>
        <v>5.0580431177446092</v>
      </c>
      <c r="K1">
        <f>heq</f>
        <v>0</v>
      </c>
    </row>
    <row r="2" spans="1:11" x14ac:dyDescent="0.3">
      <c r="A2" t="s">
        <v>0</v>
      </c>
      <c r="B2">
        <v>1</v>
      </c>
      <c r="D2">
        <v>1</v>
      </c>
      <c r="E2">
        <v>4</v>
      </c>
      <c r="F2">
        <v>0</v>
      </c>
      <c r="G2">
        <f t="shared" ref="G2:G33" si="0">E2*sas*F2</f>
        <v>0</v>
      </c>
      <c r="I2">
        <v>0</v>
      </c>
      <c r="J2">
        <f t="dataTable" ref="J2:K101" dt2D="0" dtr="0" r1="B8"/>
        <v>5.0580431177446092</v>
      </c>
      <c r="K2">
        <v>0</v>
      </c>
    </row>
    <row r="3" spans="1:11" x14ac:dyDescent="0.3">
      <c r="A3" t="s">
        <v>2</v>
      </c>
      <c r="B3">
        <v>0.6</v>
      </c>
      <c r="D3">
        <v>2</v>
      </c>
      <c r="E3">
        <f t="shared" ref="E3:E34" si="1">E2*sas*saw*(1-F2)+(4.5-0.67*E2)*sjs*(sjw*E2)</f>
        <v>5.0207999999999995</v>
      </c>
      <c r="F3">
        <v>0</v>
      </c>
      <c r="G3">
        <f t="shared" si="0"/>
        <v>0</v>
      </c>
      <c r="I3">
        <v>0.01</v>
      </c>
      <c r="J3">
        <v>5.0161649664137213</v>
      </c>
      <c r="K3">
        <v>8.4447221656796675E-2</v>
      </c>
    </row>
    <row r="4" spans="1:11" x14ac:dyDescent="0.3">
      <c r="A4" t="s">
        <v>3</v>
      </c>
      <c r="B4">
        <v>0.6</v>
      </c>
      <c r="D4">
        <v>3</v>
      </c>
      <c r="E4">
        <f t="shared" si="1"/>
        <v>5.0659020472319991</v>
      </c>
      <c r="F4">
        <v>0</v>
      </c>
      <c r="G4">
        <f t="shared" si="0"/>
        <v>0</v>
      </c>
      <c r="I4">
        <v>1.4999999999999999E-2</v>
      </c>
      <c r="J4">
        <v>4.9949070215757079</v>
      </c>
      <c r="K4">
        <v>0.12677428988770834</v>
      </c>
    </row>
    <row r="5" spans="1:11" x14ac:dyDescent="0.3">
      <c r="A5" t="s">
        <v>4</v>
      </c>
      <c r="B5">
        <v>0.6</v>
      </c>
      <c r="D5">
        <v>4</v>
      </c>
      <c r="E5">
        <f t="shared" si="1"/>
        <v>5.0562992560766116</v>
      </c>
      <c r="F5">
        <v>0</v>
      </c>
      <c r="G5">
        <f t="shared" si="0"/>
        <v>0</v>
      </c>
      <c r="I5">
        <v>0.02</v>
      </c>
      <c r="J5">
        <v>4.9734321589332238</v>
      </c>
      <c r="K5">
        <v>0.16916435914738859</v>
      </c>
    </row>
    <row r="6" spans="1:11" x14ac:dyDescent="0.3">
      <c r="A6" t="s">
        <v>29</v>
      </c>
      <c r="B6">
        <v>0.67</v>
      </c>
      <c r="D6">
        <v>5</v>
      </c>
      <c r="E6">
        <f t="shared" si="1"/>
        <v>5.0584260338094609</v>
      </c>
      <c r="F6">
        <v>0</v>
      </c>
      <c r="G6">
        <f t="shared" si="0"/>
        <v>0</v>
      </c>
      <c r="I6">
        <v>2.75E-2</v>
      </c>
      <c r="J6">
        <v>4.9408058252013278</v>
      </c>
      <c r="K6">
        <v>0.2328571725673291</v>
      </c>
    </row>
    <row r="7" spans="1:11" x14ac:dyDescent="0.3">
      <c r="A7" t="s">
        <v>30</v>
      </c>
      <c r="B7">
        <v>4.5</v>
      </c>
      <c r="D7">
        <v>6</v>
      </c>
      <c r="E7">
        <f t="shared" si="1"/>
        <v>5.0579588408444618</v>
      </c>
      <c r="F7">
        <v>0</v>
      </c>
      <c r="G7">
        <f t="shared" si="0"/>
        <v>0</v>
      </c>
      <c r="I7">
        <v>3.4000000000000002E-2</v>
      </c>
      <c r="J7">
        <v>4.9121198699394668</v>
      </c>
      <c r="K7">
        <v>0.28815057898195634</v>
      </c>
    </row>
    <row r="8" spans="1:11" x14ac:dyDescent="0.3">
      <c r="A8" t="s">
        <v>5</v>
      </c>
      <c r="B8">
        <v>0</v>
      </c>
      <c r="D8">
        <v>7</v>
      </c>
      <c r="E8">
        <f t="shared" si="1"/>
        <v>5.0580616569494961</v>
      </c>
      <c r="F8">
        <v>0</v>
      </c>
      <c r="G8">
        <f t="shared" si="0"/>
        <v>0</v>
      </c>
      <c r="I8">
        <v>4.0500000000000001E-2</v>
      </c>
      <c r="J8">
        <v>4.8830452566073559</v>
      </c>
      <c r="K8">
        <v>0.34351803524856345</v>
      </c>
    </row>
    <row r="9" spans="1:11" x14ac:dyDescent="0.3">
      <c r="A9" t="s">
        <v>6</v>
      </c>
      <c r="B9">
        <f>hreq*(sas*neq+(4.5-0.67*neq)*neq*sjs)</f>
        <v>0</v>
      </c>
      <c r="D9">
        <v>8</v>
      </c>
      <c r="E9">
        <f t="shared" si="1"/>
        <v>5.0580390390366334</v>
      </c>
      <c r="F9">
        <v>0</v>
      </c>
      <c r="G9">
        <f t="shared" si="0"/>
        <v>0</v>
      </c>
      <c r="I9">
        <v>4.7E-2</v>
      </c>
      <c r="J9">
        <v>4.8535740326002017</v>
      </c>
      <c r="K9">
        <v>0.398947148534819</v>
      </c>
    </row>
    <row r="10" spans="1:11" x14ac:dyDescent="0.3">
      <c r="A10" t="s">
        <v>7</v>
      </c>
      <c r="B10">
        <f>(sas*saw+brmax*sjs*sjw-(1/(1-hreq)))/(brslp*sjs*sjw)</f>
        <v>5.0580431177446092</v>
      </c>
      <c r="D10">
        <v>9</v>
      </c>
      <c r="E10">
        <f t="shared" si="1"/>
        <v>5.0580440150563515</v>
      </c>
      <c r="F10">
        <v>0</v>
      </c>
      <c r="G10">
        <f t="shared" si="0"/>
        <v>0</v>
      </c>
      <c r="I10">
        <v>5.3499999999999999E-2</v>
      </c>
      <c r="J10">
        <v>4.8236980268581364</v>
      </c>
      <c r="K10">
        <v>0.45442480091021364</v>
      </c>
    </row>
    <row r="11" spans="1:11" x14ac:dyDescent="0.3">
      <c r="A11" t="s">
        <v>8</v>
      </c>
      <c r="D11">
        <v>10</v>
      </c>
      <c r="E11">
        <f t="shared" si="1"/>
        <v>5.0580429203358328</v>
      </c>
      <c r="F11">
        <v>0</v>
      </c>
      <c r="G11">
        <f t="shared" si="0"/>
        <v>0</v>
      </c>
      <c r="I11">
        <v>0.06</v>
      </c>
      <c r="J11">
        <v>4.7934088423132559</v>
      </c>
      <c r="K11">
        <v>0.50993711088438898</v>
      </c>
    </row>
    <row r="12" spans="1:11" x14ac:dyDescent="0.3">
      <c r="A12" t="s">
        <v>9</v>
      </c>
      <c r="B12">
        <f>SUM(G:G)</f>
        <v>0</v>
      </c>
      <c r="D12">
        <v>11</v>
      </c>
      <c r="E12">
        <f t="shared" si="1"/>
        <v>5.0580431611745311</v>
      </c>
      <c r="F12">
        <v>0</v>
      </c>
      <c r="G12">
        <f t="shared" si="0"/>
        <v>0</v>
      </c>
      <c r="I12">
        <v>6.6500000000000004E-2</v>
      </c>
      <c r="J12">
        <v>4.7626978480210962</v>
      </c>
      <c r="K12">
        <v>0.56546939277522401</v>
      </c>
    </row>
    <row r="13" spans="1:11" x14ac:dyDescent="0.3">
      <c r="D13">
        <v>12</v>
      </c>
      <c r="E13">
        <f t="shared" si="1"/>
        <v>5.0580431081900272</v>
      </c>
      <c r="F13">
        <v>0</v>
      </c>
      <c r="G13">
        <f t="shared" si="0"/>
        <v>0</v>
      </c>
      <c r="I13">
        <v>7.2999999999999995E-2</v>
      </c>
      <c r="J13">
        <v>4.7315561709610874</v>
      </c>
      <c r="K13">
        <v>0.62100611377231096</v>
      </c>
    </row>
    <row r="14" spans="1:11" x14ac:dyDescent="0.3">
      <c r="D14">
        <v>13</v>
      </c>
      <c r="E14">
        <f t="shared" si="1"/>
        <v>5.0580431198466176</v>
      </c>
      <c r="F14">
        <v>0</v>
      </c>
      <c r="G14">
        <f t="shared" si="0"/>
        <v>0</v>
      </c>
      <c r="I14">
        <v>7.9500000000000001E-2</v>
      </c>
      <c r="J14">
        <v>4.6999746874895836</v>
      </c>
      <c r="K14">
        <v>0.67653084855227574</v>
      </c>
    </row>
    <row r="15" spans="1:11" x14ac:dyDescent="0.3">
      <c r="D15">
        <v>14</v>
      </c>
      <c r="E15">
        <f t="shared" si="1"/>
        <v>5.0580431172821676</v>
      </c>
      <c r="F15">
        <v>0</v>
      </c>
      <c r="G15">
        <f t="shared" si="0"/>
        <v>0</v>
      </c>
      <c r="I15">
        <v>8.5999999999999993E-2</v>
      </c>
      <c r="J15">
        <v>4.6679440144282234</v>
      </c>
      <c r="K15">
        <v>0.73202623129253674</v>
      </c>
    </row>
    <row r="16" spans="1:11" x14ac:dyDescent="0.3">
      <c r="D16">
        <v>15</v>
      </c>
      <c r="E16">
        <f t="shared" si="1"/>
        <v>5.0580431178463465</v>
      </c>
      <c r="F16">
        <v>0</v>
      </c>
      <c r="G16">
        <f t="shared" si="0"/>
        <v>0</v>
      </c>
      <c r="I16">
        <v>9.2499999999999999E-2</v>
      </c>
      <c r="J16">
        <v>4.6354544997692884</v>
      </c>
      <c r="K16">
        <v>0.78747390491948444</v>
      </c>
    </row>
    <row r="17" spans="4:11" x14ac:dyDescent="0.3">
      <c r="D17">
        <v>16</v>
      </c>
      <c r="E17">
        <f t="shared" si="1"/>
        <v>5.0580431177222271</v>
      </c>
      <c r="F17">
        <v>0</v>
      </c>
      <c r="G17">
        <f t="shared" si="0"/>
        <v>0</v>
      </c>
      <c r="I17">
        <v>9.9000000000000005E-2</v>
      </c>
      <c r="J17">
        <v>4.6024962129787603</v>
      </c>
      <c r="K17">
        <v>0.8428544674156444</v>
      </c>
    </row>
    <row r="18" spans="4:11" x14ac:dyDescent="0.3">
      <c r="D18">
        <v>17</v>
      </c>
      <c r="E18">
        <f t="shared" si="1"/>
        <v>5.0580431177495342</v>
      </c>
      <c r="F18">
        <v>0</v>
      </c>
      <c r="G18">
        <f t="shared" si="0"/>
        <v>0</v>
      </c>
      <c r="I18">
        <v>0.1055</v>
      </c>
      <c r="J18">
        <v>4.5690589348765753</v>
      </c>
      <c r="K18">
        <v>0.89814741499809725</v>
      </c>
    </row>
    <row r="19" spans="4:11" x14ac:dyDescent="0.3">
      <c r="D19">
        <v>18</v>
      </c>
      <c r="E19">
        <f t="shared" si="1"/>
        <v>5.0580431177435266</v>
      </c>
      <c r="F19">
        <v>0</v>
      </c>
      <c r="G19">
        <f t="shared" si="0"/>
        <v>0</v>
      </c>
      <c r="I19">
        <v>0.112</v>
      </c>
      <c r="J19">
        <v>4.5351321470724448</v>
      </c>
      <c r="K19">
        <v>0.95333108196718064</v>
      </c>
    </row>
    <row r="20" spans="4:11" x14ac:dyDescent="0.3">
      <c r="D20">
        <v>19</v>
      </c>
      <c r="E20">
        <f t="shared" si="1"/>
        <v>5.0580431177448482</v>
      </c>
      <c r="F20">
        <v>0</v>
      </c>
      <c r="G20">
        <f t="shared" si="0"/>
        <v>0</v>
      </c>
      <c r="I20">
        <v>0.11849999999999999</v>
      </c>
      <c r="J20">
        <v>4.5007050209342756</v>
      </c>
      <c r="K20">
        <v>1.0083825770102322</v>
      </c>
    </row>
    <row r="21" spans="4:11" x14ac:dyDescent="0.3">
      <c r="D21">
        <v>20</v>
      </c>
      <c r="E21">
        <f t="shared" si="1"/>
        <v>5.0580431177445586</v>
      </c>
      <c r="F21">
        <v>0</v>
      </c>
      <c r="G21">
        <f t="shared" si="0"/>
        <v>0</v>
      </c>
      <c r="I21">
        <v>0.125</v>
      </c>
      <c r="J21">
        <v>4.4657664060649127</v>
      </c>
      <c r="K21">
        <v>1.0632777157297413</v>
      </c>
    </row>
    <row r="22" spans="4:11" x14ac:dyDescent="0.3">
      <c r="D22">
        <v>21</v>
      </c>
      <c r="E22">
        <f t="shared" si="1"/>
        <v>5.0580431177446208</v>
      </c>
      <c r="F22">
        <v>0</v>
      </c>
      <c r="G22">
        <f t="shared" si="0"/>
        <v>0</v>
      </c>
      <c r="I22">
        <v>0.13150000000000001</v>
      </c>
      <c r="J22">
        <v>4.4303048182614075</v>
      </c>
      <c r="K22">
        <v>1.1179909491486764</v>
      </c>
    </row>
    <row r="23" spans="4:11" x14ac:dyDescent="0.3">
      <c r="D23">
        <v>22</v>
      </c>
      <c r="E23">
        <f t="shared" si="1"/>
        <v>5.0580431177446084</v>
      </c>
      <c r="F23">
        <v>0</v>
      </c>
      <c r="G23">
        <f t="shared" si="0"/>
        <v>0</v>
      </c>
      <c r="I23">
        <v>0.13800000000000001</v>
      </c>
      <c r="J23">
        <v>4.3943084269295429</v>
      </c>
      <c r="K23">
        <v>1.1724952879278367</v>
      </c>
    </row>
    <row r="24" spans="4:11" x14ac:dyDescent="0.3">
      <c r="D24">
        <v>23</v>
      </c>
      <c r="E24">
        <f t="shared" si="1"/>
        <v>5.0580431177446101</v>
      </c>
      <c r="F24">
        <v>0</v>
      </c>
      <c r="G24">
        <f t="shared" si="0"/>
        <v>0</v>
      </c>
      <c r="I24">
        <v>0.14449999999999999</v>
      </c>
      <c r="J24">
        <v>4.3577650419246057</v>
      </c>
      <c r="K24">
        <v>1.2267622220107257</v>
      </c>
    </row>
    <row r="25" spans="4:11" x14ac:dyDescent="0.3">
      <c r="D25">
        <v>24</v>
      </c>
      <c r="E25">
        <f t="shared" si="1"/>
        <v>5.0580431177446101</v>
      </c>
      <c r="F25">
        <v>0</v>
      </c>
      <c r="G25">
        <f t="shared" si="0"/>
        <v>0</v>
      </c>
      <c r="I25">
        <v>0.151</v>
      </c>
      <c r="J25">
        <v>4.3206620997876728</v>
      </c>
      <c r="K25">
        <v>1.2807616353905351</v>
      </c>
    </row>
    <row r="26" spans="4:11" x14ac:dyDescent="0.3">
      <c r="D26">
        <v>25</v>
      </c>
      <c r="E26">
        <f t="shared" si="1"/>
        <v>5.0580431177446101</v>
      </c>
      <c r="F26">
        <v>0</v>
      </c>
      <c r="G26">
        <f t="shared" si="0"/>
        <v>0</v>
      </c>
      <c r="I26">
        <v>0.1575</v>
      </c>
      <c r="J26">
        <v>4.2829866493447692</v>
      </c>
      <c r="K26">
        <v>1.3344617156712191</v>
      </c>
    </row>
    <row r="27" spans="4:11" x14ac:dyDescent="0.3">
      <c r="D27">
        <v>26</v>
      </c>
      <c r="E27">
        <f t="shared" si="1"/>
        <v>5.0580431177446101</v>
      </c>
      <c r="F27">
        <v>0</v>
      </c>
      <c r="G27">
        <f t="shared" si="0"/>
        <v>0</v>
      </c>
      <c r="I27">
        <v>0.16400000000000001</v>
      </c>
      <c r="J27">
        <v>4.2447253366342119</v>
      </c>
      <c r="K27">
        <v>1.3878288580701972</v>
      </c>
    </row>
    <row r="28" spans="4:11" x14ac:dyDescent="0.3">
      <c r="D28">
        <v>27</v>
      </c>
      <c r="E28">
        <f t="shared" si="1"/>
        <v>5.0580431177446101</v>
      </c>
      <c r="F28">
        <v>0</v>
      </c>
      <c r="G28">
        <f t="shared" si="0"/>
        <v>0</v>
      </c>
      <c r="I28">
        <v>0.17050000000000001</v>
      </c>
      <c r="J28">
        <v>4.2058643891252991</v>
      </c>
      <c r="K28">
        <v>1.4408275634837526</v>
      </c>
    </row>
    <row r="29" spans="4:11" x14ac:dyDescent="0.3">
      <c r="D29">
        <v>28</v>
      </c>
      <c r="E29">
        <f t="shared" si="1"/>
        <v>5.0580431177446101</v>
      </c>
      <c r="F29">
        <v>0</v>
      </c>
      <c r="G29">
        <f t="shared" si="0"/>
        <v>0</v>
      </c>
      <c r="I29">
        <v>0.17699999999999999</v>
      </c>
      <c r="J29">
        <v>4.1663895991891478</v>
      </c>
      <c r="K29">
        <v>1.493420330207532</v>
      </c>
    </row>
    <row r="30" spans="4:11" x14ac:dyDescent="0.3">
      <c r="D30">
        <v>29</v>
      </c>
      <c r="E30">
        <f t="shared" si="1"/>
        <v>5.0580431177446101</v>
      </c>
      <c r="F30">
        <v>0</v>
      </c>
      <c r="G30">
        <f t="shared" si="0"/>
        <v>0</v>
      </c>
      <c r="I30">
        <v>0.1835</v>
      </c>
      <c r="J30">
        <v>4.1262863067800399</v>
      </c>
      <c r="K30">
        <v>1.5455675388735202</v>
      </c>
    </row>
    <row r="31" spans="4:11" x14ac:dyDescent="0.3">
      <c r="D31">
        <v>30</v>
      </c>
      <c r="E31">
        <f t="shared" si="1"/>
        <v>5.0580431177446101</v>
      </c>
      <c r="F31">
        <v>0</v>
      </c>
      <c r="G31">
        <f t="shared" si="0"/>
        <v>0</v>
      </c>
      <c r="I31">
        <v>0.19</v>
      </c>
      <c r="J31">
        <v>4.0855393812828851</v>
      </c>
      <c r="K31">
        <v>1.597227330131169</v>
      </c>
    </row>
    <row r="32" spans="4:11" x14ac:dyDescent="0.3">
      <c r="D32">
        <v>31</v>
      </c>
      <c r="E32">
        <f t="shared" si="1"/>
        <v>5.0580431177446101</v>
      </c>
      <c r="F32">
        <v>0</v>
      </c>
      <c r="G32">
        <f t="shared" si="0"/>
        <v>0</v>
      </c>
      <c r="I32">
        <v>0.19650000000000001</v>
      </c>
      <c r="J32">
        <v>4.0441332024796148</v>
      </c>
      <c r="K32">
        <v>1.6483554745638758</v>
      </c>
    </row>
    <row r="33" spans="4:11" x14ac:dyDescent="0.3">
      <c r="D33">
        <v>32</v>
      </c>
      <c r="E33">
        <f t="shared" si="1"/>
        <v>5.0580431177446101</v>
      </c>
      <c r="F33">
        <v>0</v>
      </c>
      <c r="G33">
        <f t="shared" si="0"/>
        <v>0</v>
      </c>
      <c r="I33">
        <v>0.20300000000000001</v>
      </c>
      <c r="J33">
        <v>4.0020516405841962</v>
      </c>
      <c r="K33">
        <v>1.6989052342923296</v>
      </c>
    </row>
    <row r="34" spans="4:11" x14ac:dyDescent="0.3">
      <c r="D34">
        <v>33</v>
      </c>
      <c r="E34">
        <f t="shared" si="1"/>
        <v>5.0580431177446101</v>
      </c>
      <c r="F34">
        <v>0</v>
      </c>
      <c r="G34">
        <f t="shared" ref="G34:G65" si="2">E34*sas*F34</f>
        <v>0</v>
      </c>
      <c r="I34">
        <v>0.20949999999999999</v>
      </c>
      <c r="J34">
        <v>3.9592780352926478</v>
      </c>
      <c r="K34">
        <v>1.7488272156732236</v>
      </c>
    </row>
    <row r="35" spans="4:11" x14ac:dyDescent="0.3">
      <c r="D35">
        <v>34</v>
      </c>
      <c r="E35">
        <f t="shared" ref="E35:E66" si="3">E34*sas*saw*(1-F34)+(4.5-0.67*E34)*sjs*(sjw*E34)</f>
        <v>5.0580431177446101</v>
      </c>
      <c r="F35">
        <v>0</v>
      </c>
      <c r="G35">
        <f t="shared" si="2"/>
        <v>0</v>
      </c>
      <c r="I35">
        <v>0.216</v>
      </c>
      <c r="J35">
        <v>3.9157951737909085</v>
      </c>
      <c r="K35">
        <v>1.7980692124550091</v>
      </c>
    </row>
    <row r="36" spans="4:11" x14ac:dyDescent="0.3">
      <c r="D36">
        <v>35</v>
      </c>
      <c r="E36">
        <f t="shared" si="3"/>
        <v>5.0580431177446101</v>
      </c>
      <c r="F36">
        <v>0</v>
      </c>
      <c r="G36">
        <f t="shared" si="2"/>
        <v>0</v>
      </c>
      <c r="I36">
        <v>0.2225</v>
      </c>
      <c r="J36">
        <v>3.8715852676595577</v>
      </c>
      <c r="K36">
        <v>1.846576038701504</v>
      </c>
    </row>
    <row r="37" spans="4:11" x14ac:dyDescent="0.3">
      <c r="D37">
        <v>36</v>
      </c>
      <c r="E37">
        <f t="shared" si="3"/>
        <v>5.0580431177446101</v>
      </c>
      <c r="F37">
        <v>0</v>
      </c>
      <c r="G37">
        <f t="shared" si="2"/>
        <v>0</v>
      </c>
      <c r="I37">
        <v>0.22900000000000001</v>
      </c>
      <c r="J37">
        <v>3.826629928610298</v>
      </c>
      <c r="K37">
        <v>1.8942893507387772</v>
      </c>
    </row>
    <row r="38" spans="4:11" x14ac:dyDescent="0.3">
      <c r="D38">
        <v>37</v>
      </c>
      <c r="E38">
        <f t="shared" si="3"/>
        <v>5.0580431177446101</v>
      </c>
      <c r="F38">
        <v>0</v>
      </c>
      <c r="G38">
        <f t="shared" si="2"/>
        <v>0</v>
      </c>
      <c r="I38">
        <v>0.23549999999999999</v>
      </c>
      <c r="J38">
        <v>3.780910142984661</v>
      </c>
      <c r="K38">
        <v>1.9411474573204446</v>
      </c>
    </row>
    <row r="39" spans="4:11" x14ac:dyDescent="0.3">
      <c r="D39">
        <v>38</v>
      </c>
      <c r="E39">
        <f t="shared" si="3"/>
        <v>5.0580431177446101</v>
      </c>
      <c r="F39">
        <v>0</v>
      </c>
      <c r="G39">
        <f t="shared" si="2"/>
        <v>0</v>
      </c>
      <c r="I39">
        <v>0.24199999999999999</v>
      </c>
      <c r="J39">
        <v>3.7344062449406432</v>
      </c>
      <c r="K39">
        <v>1.9870851171407999</v>
      </c>
    </row>
    <row r="40" spans="4:11" x14ac:dyDescent="0.3">
      <c r="D40">
        <v>39</v>
      </c>
      <c r="E40">
        <f t="shared" si="3"/>
        <v>5.0580431177446101</v>
      </c>
      <c r="F40">
        <v>0</v>
      </c>
      <c r="G40">
        <f t="shared" si="2"/>
        <v>0</v>
      </c>
      <c r="I40">
        <v>0.2485</v>
      </c>
      <c r="J40">
        <v>3.6870978882478269</v>
      </c>
      <c r="K40">
        <v>2.0320333227535707</v>
      </c>
    </row>
    <row r="41" spans="4:11" x14ac:dyDescent="0.3">
      <c r="D41">
        <v>40</v>
      </c>
      <c r="E41">
        <f t="shared" si="3"/>
        <v>5.0580431177446101</v>
      </c>
      <c r="F41">
        <v>0</v>
      </c>
      <c r="G41">
        <f t="shared" si="2"/>
        <v>0</v>
      </c>
      <c r="I41">
        <v>0.255</v>
      </c>
      <c r="J41">
        <v>3.6389640166060069</v>
      </c>
      <c r="K41">
        <v>2.0759190698759102</v>
      </c>
    </row>
    <row r="42" spans="4:11" x14ac:dyDescent="0.3">
      <c r="D42">
        <v>41</v>
      </c>
      <c r="E42">
        <f t="shared" si="3"/>
        <v>5.0580431177446101</v>
      </c>
      <c r="F42">
        <v>0</v>
      </c>
      <c r="G42">
        <f t="shared" si="2"/>
        <v>0</v>
      </c>
      <c r="I42">
        <v>0.26150000000000001</v>
      </c>
      <c r="J42">
        <v>3.5899828323963554</v>
      </c>
      <c r="K42">
        <v>2.1186651109718966</v>
      </c>
    </row>
    <row r="43" spans="4:11" x14ac:dyDescent="0.3">
      <c r="D43">
        <v>42</v>
      </c>
      <c r="E43">
        <f t="shared" si="3"/>
        <v>5.0580431177446101</v>
      </c>
      <c r="F43">
        <v>0</v>
      </c>
      <c r="G43">
        <f t="shared" si="2"/>
        <v>0</v>
      </c>
      <c r="I43">
        <v>0.26800000000000002</v>
      </c>
      <c r="J43">
        <v>3.5401317637676817</v>
      </c>
      <c r="K43">
        <v>2.1601896919165275</v>
      </c>
    </row>
    <row r="44" spans="4:11" x14ac:dyDescent="0.3">
      <c r="D44">
        <v>43</v>
      </c>
      <c r="E44">
        <f t="shared" si="3"/>
        <v>5.0580431177446101</v>
      </c>
      <c r="F44">
        <v>0</v>
      </c>
      <c r="G44">
        <f t="shared" si="2"/>
        <v>0</v>
      </c>
      <c r="I44">
        <v>0.27450000000000002</v>
      </c>
      <c r="J44">
        <v>3.4893874299533794</v>
      </c>
      <c r="K44">
        <v>2.2004062704392435</v>
      </c>
    </row>
    <row r="45" spans="4:11" x14ac:dyDescent="0.3">
      <c r="D45">
        <v>44</v>
      </c>
      <c r="E45">
        <f t="shared" si="3"/>
        <v>5.0580431177446101</v>
      </c>
      <c r="F45">
        <v>0</v>
      </c>
      <c r="G45">
        <f t="shared" si="2"/>
        <v>0</v>
      </c>
      <c r="I45">
        <v>0.28100000000000003</v>
      </c>
      <c r="J45">
        <v>3.4377256047071074</v>
      </c>
      <c r="K45">
        <v>2.2392232149343938</v>
      </c>
    </row>
    <row r="46" spans="4:11" x14ac:dyDescent="0.3">
      <c r="D46">
        <v>45</v>
      </c>
      <c r="E46">
        <f t="shared" si="3"/>
        <v>5.0580431177446101</v>
      </c>
      <c r="F46">
        <v>0</v>
      </c>
      <c r="G46">
        <f t="shared" si="2"/>
        <v>0</v>
      </c>
      <c r="I46">
        <v>0.28749999999999998</v>
      </c>
      <c r="J46">
        <v>3.3851211777370449</v>
      </c>
      <c r="K46">
        <v>2.2765434821038606</v>
      </c>
    </row>
    <row r="47" spans="4:11" x14ac:dyDescent="0.3">
      <c r="D47">
        <v>46</v>
      </c>
      <c r="E47">
        <f t="shared" si="3"/>
        <v>5.0580431177446101</v>
      </c>
      <c r="F47">
        <v>0</v>
      </c>
      <c r="G47">
        <f t="shared" si="2"/>
        <v>0</v>
      </c>
      <c r="I47">
        <v>0.29399999999999998</v>
      </c>
      <c r="J47">
        <v>3.3315481140097418</v>
      </c>
      <c r="K47">
        <v>2.3122642717631359</v>
      </c>
    </row>
    <row r="48" spans="4:11" x14ac:dyDescent="0.3">
      <c r="D48">
        <v>47</v>
      </c>
      <c r="E48">
        <f t="shared" si="3"/>
        <v>5.0580431177446101</v>
      </c>
      <c r="F48">
        <v>0</v>
      </c>
      <c r="G48">
        <f t="shared" si="2"/>
        <v>0</v>
      </c>
      <c r="I48">
        <v>0.30049999999999999</v>
      </c>
      <c r="J48">
        <v>3.2769794107850068</v>
      </c>
      <c r="K48">
        <v>2.3462766569952214</v>
      </c>
    </row>
    <row r="49" spans="4:11" x14ac:dyDescent="0.3">
      <c r="D49">
        <v>48</v>
      </c>
      <c r="E49">
        <f t="shared" si="3"/>
        <v>5.0580431177446101</v>
      </c>
      <c r="F49">
        <v>0</v>
      </c>
      <c r="G49">
        <f t="shared" si="2"/>
        <v>0</v>
      </c>
      <c r="I49">
        <v>0.307</v>
      </c>
      <c r="J49">
        <v>3.221387052232823</v>
      </c>
      <c r="K49">
        <v>2.3784651876755087</v>
      </c>
    </row>
    <row r="50" spans="4:11" x14ac:dyDescent="0.3">
      <c r="D50">
        <v>49</v>
      </c>
      <c r="E50">
        <f t="shared" si="3"/>
        <v>5.0580431177446101</v>
      </c>
      <c r="F50">
        <v>0</v>
      </c>
      <c r="G50">
        <f t="shared" si="2"/>
        <v>0</v>
      </c>
      <c r="I50">
        <v>0.3135</v>
      </c>
      <c r="J50">
        <v>3.1647419614720755</v>
      </c>
      <c r="K50">
        <v>2.408707465213634</v>
      </c>
    </row>
    <row r="51" spans="4:11" x14ac:dyDescent="0.3">
      <c r="D51">
        <v>50</v>
      </c>
      <c r="E51">
        <f t="shared" si="3"/>
        <v>5.0580431177446101</v>
      </c>
      <c r="F51">
        <v>0</v>
      </c>
      <c r="G51">
        <f t="shared" si="2"/>
        <v>0</v>
      </c>
      <c r="I51">
        <v>0.32</v>
      </c>
      <c r="J51">
        <v>3.107013949858549</v>
      </c>
      <c r="K51">
        <v>2.4368736861635685</v>
      </c>
    </row>
    <row r="52" spans="4:11" x14ac:dyDescent="0.3">
      <c r="D52">
        <v>51</v>
      </c>
      <c r="E52">
        <f t="shared" si="3"/>
        <v>5.0580431177446101</v>
      </c>
      <c r="F52">
        <v>0</v>
      </c>
      <c r="G52">
        <f t="shared" si="2"/>
        <v>0</v>
      </c>
      <c r="I52">
        <v>0.32650000000000001</v>
      </c>
      <c r="J52">
        <v>3.0481716633363729</v>
      </c>
      <c r="K52">
        <v>2.4628261521388914</v>
      </c>
    </row>
    <row r="53" spans="4:11" x14ac:dyDescent="0.3">
      <c r="D53">
        <v>52</v>
      </c>
      <c r="E53">
        <f t="shared" si="3"/>
        <v>5.0580431177446101</v>
      </c>
      <c r="F53">
        <v>0</v>
      </c>
      <c r="G53">
        <f t="shared" si="2"/>
        <v>0</v>
      </c>
      <c r="I53">
        <v>0.33300000000000002</v>
      </c>
      <c r="J53">
        <v>2.9881825256525958</v>
      </c>
      <c r="K53">
        <v>2.4864187432341693</v>
      </c>
    </row>
    <row r="54" spans="4:11" x14ac:dyDescent="0.3">
      <c r="D54">
        <v>53</v>
      </c>
      <c r="E54">
        <f t="shared" si="3"/>
        <v>5.0580431177446101</v>
      </c>
      <c r="F54">
        <v>0</v>
      </c>
      <c r="G54">
        <f t="shared" si="2"/>
        <v>0</v>
      </c>
      <c r="I54">
        <v>0.33950000000000002</v>
      </c>
      <c r="J54">
        <v>2.9270126782187962</v>
      </c>
      <c r="K54">
        <v>2.5074963518932161</v>
      </c>
    </row>
    <row r="55" spans="4:11" x14ac:dyDescent="0.3">
      <c r="D55">
        <v>54</v>
      </c>
      <c r="E55">
        <f t="shared" si="3"/>
        <v>5.0580431177446101</v>
      </c>
      <c r="F55">
        <v>0</v>
      </c>
      <c r="G55">
        <f t="shared" si="2"/>
        <v>0</v>
      </c>
      <c r="I55">
        <v>0.34599999999999997</v>
      </c>
      <c r="J55">
        <v>2.8646269163864662</v>
      </c>
      <c r="K55">
        <v>2.525894273877975</v>
      </c>
    </row>
    <row r="56" spans="4:11" x14ac:dyDescent="0.3">
      <c r="D56">
        <v>55</v>
      </c>
      <c r="E56">
        <f t="shared" si="3"/>
        <v>5.0580431177446101</v>
      </c>
      <c r="F56">
        <v>0</v>
      </c>
      <c r="G56">
        <f t="shared" si="2"/>
        <v>0</v>
      </c>
      <c r="I56">
        <v>0.35249999999999998</v>
      </c>
      <c r="J56">
        <v>2.8009886218841431</v>
      </c>
      <c r="K56">
        <v>2.5414375526748016</v>
      </c>
    </row>
    <row r="57" spans="4:11" x14ac:dyDescent="0.3">
      <c r="D57">
        <v>56</v>
      </c>
      <c r="E57">
        <f t="shared" si="3"/>
        <v>5.0580431177446101</v>
      </c>
      <c r="F57">
        <v>0</v>
      </c>
      <c r="G57">
        <f t="shared" si="2"/>
        <v>0</v>
      </c>
      <c r="I57">
        <v>0.35899999999999999</v>
      </c>
      <c r="J57">
        <v>2.7360596911438635</v>
      </c>
      <c r="K57">
        <v>2.5539402733246153</v>
      </c>
    </row>
    <row r="58" spans="4:11" x14ac:dyDescent="0.3">
      <c r="D58">
        <v>57</v>
      </c>
      <c r="E58">
        <f t="shared" si="3"/>
        <v>5.0580431177446101</v>
      </c>
      <c r="F58">
        <v>0</v>
      </c>
      <c r="G58">
        <f t="shared" si="2"/>
        <v>0</v>
      </c>
      <c r="I58">
        <v>0.36549999999999999</v>
      </c>
      <c r="J58">
        <v>2.6698004592221447</v>
      </c>
      <c r="K58">
        <v>2.5632048012757918</v>
      </c>
    </row>
    <row r="59" spans="4:11" x14ac:dyDescent="0.3">
      <c r="D59">
        <v>58</v>
      </c>
      <c r="E59">
        <f t="shared" si="3"/>
        <v>5.0580431177446101</v>
      </c>
      <c r="F59">
        <v>0</v>
      </c>
      <c r="G59">
        <f t="shared" si="2"/>
        <v>0</v>
      </c>
      <c r="I59">
        <v>0.372</v>
      </c>
      <c r="J59">
        <v>2.6021696189963124</v>
      </c>
      <c r="K59">
        <v>2.5690209614294806</v>
      </c>
    </row>
    <row r="60" spans="4:11" x14ac:dyDescent="0.3">
      <c r="D60">
        <v>59</v>
      </c>
      <c r="E60">
        <f t="shared" si="3"/>
        <v>5.0580431177446101</v>
      </c>
      <c r="F60">
        <v>0</v>
      </c>
      <c r="G60">
        <f t="shared" si="2"/>
        <v>0</v>
      </c>
      <c r="I60">
        <v>0.3785</v>
      </c>
      <c r="J60">
        <v>2.5331241352902945</v>
      </c>
      <c r="K60">
        <v>2.5711651520712699</v>
      </c>
    </row>
    <row r="61" spans="4:11" x14ac:dyDescent="0.3">
      <c r="D61">
        <v>60</v>
      </c>
      <c r="E61">
        <f t="shared" si="3"/>
        <v>5.0580431177446101</v>
      </c>
      <c r="F61">
        <v>0</v>
      </c>
      <c r="G61">
        <f t="shared" si="2"/>
        <v>0</v>
      </c>
      <c r="I61">
        <v>0.38500000000000001</v>
      </c>
      <c r="J61">
        <v>2.4626191535547188</v>
      </c>
      <c r="K61">
        <v>2.5693993878551948</v>
      </c>
    </row>
    <row r="62" spans="4:11" x14ac:dyDescent="0.3">
      <c r="D62">
        <v>61</v>
      </c>
      <c r="E62">
        <f t="shared" si="3"/>
        <v>5.0580431177446101</v>
      </c>
      <c r="F62">
        <v>0</v>
      </c>
      <c r="G62">
        <f t="shared" si="2"/>
        <v>0</v>
      </c>
      <c r="I62">
        <v>0.39150000000000001</v>
      </c>
      <c r="J62">
        <v>2.3906079026941431</v>
      </c>
      <c r="K62">
        <v>2.5634702654197676</v>
      </c>
    </row>
    <row r="63" spans="4:11" x14ac:dyDescent="0.3">
      <c r="D63">
        <v>62</v>
      </c>
      <c r="E63">
        <f t="shared" si="3"/>
        <v>5.0580431177446101</v>
      </c>
      <c r="F63">
        <v>0</v>
      </c>
      <c r="G63">
        <f t="shared" si="2"/>
        <v>0</v>
      </c>
      <c r="I63">
        <v>0.39800000000000002</v>
      </c>
      <c r="J63">
        <v>2.3170415915990361</v>
      </c>
      <c r="K63">
        <v>2.5531078445637219</v>
      </c>
    </row>
    <row r="64" spans="4:11" x14ac:dyDescent="0.3">
      <c r="D64">
        <v>63</v>
      </c>
      <c r="E64">
        <f t="shared" si="3"/>
        <v>5.0580431177446101</v>
      </c>
      <c r="F64">
        <v>0</v>
      </c>
      <c r="G64">
        <f t="shared" si="2"/>
        <v>0</v>
      </c>
      <c r="I64">
        <v>0.40450000000000003</v>
      </c>
      <c r="J64">
        <v>2.2418692989015163</v>
      </c>
      <c r="K64">
        <v>2.5380244371834975</v>
      </c>
    </row>
    <row r="65" spans="4:11" x14ac:dyDescent="0.3">
      <c r="D65">
        <v>64</v>
      </c>
      <c r="E65">
        <f t="shared" si="3"/>
        <v>5.0580431177446101</v>
      </c>
      <c r="F65">
        <v>0</v>
      </c>
      <c r="G65">
        <f t="shared" si="2"/>
        <v>0</v>
      </c>
      <c r="I65">
        <v>0.41099999999999998</v>
      </c>
      <c r="J65">
        <v>2.1650378554313874</v>
      </c>
      <c r="K65">
        <v>2.5179132953658754</v>
      </c>
    </row>
    <row r="66" spans="4:11" x14ac:dyDescent="0.3">
      <c r="D66">
        <v>65</v>
      </c>
      <c r="E66">
        <f t="shared" si="3"/>
        <v>5.0580431177446101</v>
      </c>
      <c r="F66">
        <v>0</v>
      </c>
      <c r="G66">
        <f t="shared" ref="G66:G97" si="4">E66*sas*F66</f>
        <v>0</v>
      </c>
      <c r="I66">
        <v>0.41749999999999998</v>
      </c>
      <c r="J66">
        <v>2.086491718802268</v>
      </c>
      <c r="K66">
        <v>2.4924471891271724</v>
      </c>
    </row>
    <row r="67" spans="4:11" x14ac:dyDescent="0.3">
      <c r="D67">
        <v>66</v>
      </c>
      <c r="E67">
        <f t="shared" ref="E67:E101" si="5">E66*sas*saw*(1-F66)+(4.5-0.67*E66)*sjs*(sjw*E66)</f>
        <v>5.0580431177446101</v>
      </c>
      <c r="F67">
        <v>0</v>
      </c>
      <c r="G67">
        <f t="shared" si="4"/>
        <v>0</v>
      </c>
      <c r="I67">
        <v>0.42399999999999999</v>
      </c>
      <c r="J67">
        <v>2.0061728395061724</v>
      </c>
      <c r="K67">
        <v>2.4612768632830355</v>
      </c>
    </row>
    <row r="68" spans="4:11" x14ac:dyDescent="0.3">
      <c r="D68">
        <v>67</v>
      </c>
      <c r="E68">
        <f t="shared" si="5"/>
        <v>5.0580431177446101</v>
      </c>
      <c r="F68">
        <v>0</v>
      </c>
      <c r="G68">
        <f t="shared" si="4"/>
        <v>0</v>
      </c>
      <c r="I68">
        <v>0.43049999999999999</v>
      </c>
      <c r="J68">
        <v>1.9240205178380843</v>
      </c>
      <c r="K68">
        <v>2.4240293618065416</v>
      </c>
    </row>
    <row r="69" spans="4:11" x14ac:dyDescent="0.3">
      <c r="D69">
        <v>68</v>
      </c>
      <c r="E69">
        <f t="shared" si="5"/>
        <v>5.0580431177446101</v>
      </c>
      <c r="F69">
        <v>0</v>
      </c>
      <c r="G69">
        <f t="shared" si="4"/>
        <v>0</v>
      </c>
      <c r="I69">
        <v>0.437</v>
      </c>
      <c r="J69">
        <v>1.839971250909453</v>
      </c>
      <c r="K69">
        <v>2.3803062067715546</v>
      </c>
    </row>
    <row r="70" spans="4:11" x14ac:dyDescent="0.3">
      <c r="D70">
        <v>69</v>
      </c>
      <c r="E70">
        <f t="shared" si="5"/>
        <v>5.0580431177446101</v>
      </c>
      <c r="F70">
        <v>0</v>
      </c>
      <c r="G70">
        <f t="shared" si="4"/>
        <v>0</v>
      </c>
      <c r="I70">
        <v>0.44350000000000001</v>
      </c>
      <c r="J70">
        <v>1.7539585689402633</v>
      </c>
      <c r="K70">
        <v>2.3296814175651597</v>
      </c>
    </row>
    <row r="71" spans="4:11" x14ac:dyDescent="0.3">
      <c r="D71">
        <v>70</v>
      </c>
      <c r="E71">
        <f t="shared" si="5"/>
        <v>5.0580431177446101</v>
      </c>
      <c r="F71">
        <v>0</v>
      </c>
      <c r="G71">
        <f t="shared" si="4"/>
        <v>0</v>
      </c>
      <c r="I71">
        <v>0.45</v>
      </c>
      <c r="J71">
        <v>1.66591285994271</v>
      </c>
      <c r="K71">
        <v>2.2716993544673318</v>
      </c>
    </row>
    <row r="72" spans="4:11" x14ac:dyDescent="0.3">
      <c r="D72">
        <v>71</v>
      </c>
      <c r="E72">
        <f t="shared" si="5"/>
        <v>5.0580431177446101</v>
      </c>
      <c r="F72">
        <v>0</v>
      </c>
      <c r="G72">
        <f t="shared" si="4"/>
        <v>0</v>
      </c>
      <c r="I72">
        <v>0.45650000000000002</v>
      </c>
      <c r="J72">
        <v>1.5757611818246997</v>
      </c>
      <c r="K72">
        <v>2.2058723689143682</v>
      </c>
    </row>
    <row r="73" spans="4:11" x14ac:dyDescent="0.3">
      <c r="D73">
        <v>72</v>
      </c>
      <c r="E73">
        <f t="shared" si="5"/>
        <v>5.0580431177446101</v>
      </c>
      <c r="F73">
        <v>0</v>
      </c>
      <c r="G73">
        <f t="shared" si="4"/>
        <v>0</v>
      </c>
      <c r="I73">
        <v>0.46300000000000002</v>
      </c>
      <c r="J73">
        <v>1.4834270608472204</v>
      </c>
      <c r="K73">
        <v>2.1316782407581107</v>
      </c>
    </row>
    <row r="74" spans="4:11" x14ac:dyDescent="0.3">
      <c r="D74">
        <v>73</v>
      </c>
      <c r="E74">
        <f t="shared" si="5"/>
        <v>5.0580431177446101</v>
      </c>
      <c r="F74">
        <v>0</v>
      </c>
      <c r="G74">
        <f t="shared" si="4"/>
        <v>0</v>
      </c>
      <c r="I74">
        <v>0.46949999999999997</v>
      </c>
      <c r="J74">
        <v>1.388830275265206</v>
      </c>
      <c r="K74">
        <v>2.0485573805749739</v>
      </c>
    </row>
    <row r="75" spans="4:11" x14ac:dyDescent="0.3">
      <c r="D75">
        <v>74</v>
      </c>
      <c r="E75">
        <f t="shared" si="5"/>
        <v>5.0580431177446101</v>
      </c>
      <c r="F75">
        <v>0</v>
      </c>
      <c r="G75">
        <f t="shared" si="4"/>
        <v>0</v>
      </c>
      <c r="I75">
        <v>0.47599999999999998</v>
      </c>
      <c r="J75">
        <v>1.2918866228653167</v>
      </c>
      <c r="K75">
        <v>1.9559097725314591</v>
      </c>
    </row>
    <row r="76" spans="4:11" x14ac:dyDescent="0.3">
      <c r="D76">
        <v>75</v>
      </c>
      <c r="E76">
        <f t="shared" si="5"/>
        <v>5.0580431177446101</v>
      </c>
      <c r="F76">
        <v>0</v>
      </c>
      <c r="G76">
        <f t="shared" si="4"/>
        <v>0</v>
      </c>
      <c r="I76">
        <v>0.48249999999999998</v>
      </c>
      <c r="J76">
        <v>1.1925076709848506</v>
      </c>
      <c r="K76">
        <v>1.8530916304353955</v>
      </c>
    </row>
    <row r="77" spans="4:11" x14ac:dyDescent="0.3">
      <c r="D77">
        <v>76</v>
      </c>
      <c r="E77">
        <f t="shared" si="5"/>
        <v>5.0580431177446101</v>
      </c>
      <c r="F77">
        <v>0</v>
      </c>
      <c r="G77">
        <f t="shared" si="4"/>
        <v>0</v>
      </c>
      <c r="I77">
        <v>0.48899999999999999</v>
      </c>
      <c r="J77">
        <v>1.0906004874518465</v>
      </c>
      <c r="K77">
        <v>1.7394117363468786</v>
      </c>
    </row>
    <row r="78" spans="4:11" x14ac:dyDescent="0.3">
      <c r="D78">
        <v>77</v>
      </c>
      <c r="E78">
        <f t="shared" si="5"/>
        <v>5.0580431177446101</v>
      </c>
      <c r="F78">
        <v>0</v>
      </c>
      <c r="G78">
        <f t="shared" si="4"/>
        <v>0</v>
      </c>
      <c r="I78">
        <v>0.4955</v>
      </c>
      <c r="J78">
        <v>0.9860673507257216</v>
      </c>
      <c r="K78">
        <v>1.6141274274350683</v>
      </c>
    </row>
    <row r="79" spans="4:11" x14ac:dyDescent="0.3">
      <c r="D79">
        <v>78</v>
      </c>
      <c r="E79">
        <f t="shared" si="5"/>
        <v>5.0580431177446101</v>
      </c>
      <c r="F79">
        <v>0</v>
      </c>
      <c r="G79">
        <f t="shared" si="4"/>
        <v>0</v>
      </c>
      <c r="I79">
        <v>0.502</v>
      </c>
      <c r="J79">
        <v>0.87880543733807392</v>
      </c>
      <c r="K79">
        <v>1.4764401925827082</v>
      </c>
    </row>
    <row r="80" spans="4:11" x14ac:dyDescent="0.3">
      <c r="D80">
        <v>79</v>
      </c>
      <c r="E80">
        <f t="shared" si="5"/>
        <v>5.0580431177446101</v>
      </c>
      <c r="F80">
        <v>0</v>
      </c>
      <c r="G80">
        <f t="shared" si="4"/>
        <v>0</v>
      </c>
      <c r="I80">
        <v>0.50849999999999995</v>
      </c>
      <c r="J80">
        <v>0.76870648453223889</v>
      </c>
      <c r="K80">
        <v>1.3254908354853963</v>
      </c>
    </row>
    <row r="81" spans="4:11" x14ac:dyDescent="0.3">
      <c r="D81">
        <v>80</v>
      </c>
      <c r="E81">
        <f t="shared" si="5"/>
        <v>5.0580431177446101</v>
      </c>
      <c r="F81">
        <v>0</v>
      </c>
      <c r="G81">
        <f t="shared" si="4"/>
        <v>0</v>
      </c>
      <c r="I81">
        <v>0.51500000000000001</v>
      </c>
      <c r="J81">
        <v>0.65565642577490357</v>
      </c>
      <c r="K81">
        <v>1.1603541555810151</v>
      </c>
    </row>
    <row r="82" spans="4:11" x14ac:dyDescent="0.3">
      <c r="D82">
        <v>81</v>
      </c>
      <c r="E82">
        <f t="shared" si="5"/>
        <v>5.0580431177446101</v>
      </c>
      <c r="F82">
        <v>0</v>
      </c>
      <c r="G82">
        <f t="shared" si="4"/>
        <v>0</v>
      </c>
      <c r="I82">
        <v>0.52149999999999996</v>
      </c>
      <c r="J82">
        <v>0.53953499656021442</v>
      </c>
      <c r="K82">
        <v>0.98003309197545041</v>
      </c>
    </row>
    <row r="83" spans="4:11" x14ac:dyDescent="0.3">
      <c r="D83">
        <v>82</v>
      </c>
      <c r="E83">
        <f t="shared" si="5"/>
        <v>5.0580431177446101</v>
      </c>
      <c r="F83">
        <v>0</v>
      </c>
      <c r="G83">
        <f t="shared" si="4"/>
        <v>0</v>
      </c>
      <c r="I83">
        <v>0.52800000000000002</v>
      </c>
      <c r="J83">
        <v>0.42021530764257653</v>
      </c>
      <c r="K83">
        <v>0.7834522684861599</v>
      </c>
    </row>
    <row r="84" spans="4:11" x14ac:dyDescent="0.3">
      <c r="D84">
        <v>83</v>
      </c>
      <c r="E84">
        <f t="shared" si="5"/>
        <v>5.0580431177446101</v>
      </c>
      <c r="F84">
        <v>0</v>
      </c>
      <c r="G84">
        <f t="shared" si="4"/>
        <v>0</v>
      </c>
      <c r="I84">
        <v>0.53449999999999998</v>
      </c>
      <c r="J84">
        <v>0.2975633825145651</v>
      </c>
      <c r="K84">
        <v>0.56945086986765148</v>
      </c>
    </row>
    <row r="85" spans="4:11" x14ac:dyDescent="0.3">
      <c r="D85">
        <v>84</v>
      </c>
      <c r="E85">
        <f t="shared" si="5"/>
        <v>5.0580431177446101</v>
      </c>
      <c r="F85">
        <v>0</v>
      </c>
      <c r="G85">
        <f t="shared" si="4"/>
        <v>0</v>
      </c>
      <c r="I85">
        <v>0.54100000000000004</v>
      </c>
      <c r="J85">
        <v>0.17143765558554275</v>
      </c>
      <c r="K85">
        <v>0.33677477005003131</v>
      </c>
    </row>
    <row r="86" spans="4:11" x14ac:dyDescent="0.3">
      <c r="D86">
        <v>85</v>
      </c>
      <c r="E86">
        <f t="shared" si="5"/>
        <v>5.0580431177446101</v>
      </c>
      <c r="F86">
        <v>0</v>
      </c>
      <c r="G86">
        <f t="shared" si="4"/>
        <v>0</v>
      </c>
      <c r="I86">
        <v>0.54749999999999999</v>
      </c>
      <c r="J86">
        <v>4.1688427109387027E-2</v>
      </c>
      <c r="K86">
        <v>8.4067822623902028E-2</v>
      </c>
    </row>
    <row r="87" spans="4:11" x14ac:dyDescent="0.3">
      <c r="D87">
        <v>86</v>
      </c>
      <c r="E87">
        <f t="shared" si="5"/>
        <v>5.0580431177446101</v>
      </c>
      <c r="F87">
        <v>0</v>
      </c>
      <c r="G87">
        <f t="shared" si="4"/>
        <v>0</v>
      </c>
      <c r="I87">
        <v>0.55400000000000005</v>
      </c>
      <c r="J87">
        <v>-9.1842729551051036E-2</v>
      </c>
      <c r="K87">
        <v>-0.19013778838296819</v>
      </c>
    </row>
    <row r="88" spans="4:11" x14ac:dyDescent="0.3">
      <c r="D88">
        <v>87</v>
      </c>
      <c r="E88">
        <f t="shared" si="5"/>
        <v>5.0580431177446101</v>
      </c>
      <c r="F88">
        <v>0</v>
      </c>
      <c r="G88">
        <f t="shared" si="4"/>
        <v>0</v>
      </c>
      <c r="I88">
        <v>0.5605</v>
      </c>
      <c r="J88">
        <v>-0.22932361325718853</v>
      </c>
      <c r="K88">
        <v>-0.48743225343441104</v>
      </c>
    </row>
    <row r="89" spans="4:11" x14ac:dyDescent="0.3">
      <c r="D89">
        <v>88</v>
      </c>
      <c r="E89">
        <f t="shared" si="5"/>
        <v>5.0580431177446101</v>
      </c>
      <c r="F89">
        <v>0</v>
      </c>
      <c r="G89">
        <f t="shared" si="4"/>
        <v>0</v>
      </c>
      <c r="I89">
        <v>0.56699999999999995</v>
      </c>
      <c r="J89">
        <v>-0.37093209855265669</v>
      </c>
      <c r="K89">
        <v>-0.80954003032854627</v>
      </c>
    </row>
    <row r="90" spans="4:11" x14ac:dyDescent="0.3">
      <c r="D90">
        <v>89</v>
      </c>
      <c r="E90">
        <f t="shared" si="5"/>
        <v>5.0580431177446101</v>
      </c>
      <c r="F90">
        <v>0</v>
      </c>
      <c r="G90">
        <f t="shared" si="4"/>
        <v>0</v>
      </c>
      <c r="I90">
        <v>0.57350000000000001</v>
      </c>
      <c r="J90">
        <v>-0.5168569034468159</v>
      </c>
      <c r="K90">
        <v>-1.1583330759153925</v>
      </c>
    </row>
    <row r="91" spans="4:11" x14ac:dyDescent="0.3">
      <c r="D91">
        <v>90</v>
      </c>
      <c r="E91">
        <f t="shared" si="5"/>
        <v>5.0580431177446101</v>
      </c>
      <c r="F91">
        <v>0</v>
      </c>
      <c r="G91">
        <f t="shared" si="4"/>
        <v>0</v>
      </c>
      <c r="I91">
        <v>0.57999999999999996</v>
      </c>
      <c r="J91">
        <v>-0.66729842849245924</v>
      </c>
      <c r="K91">
        <v>-1.5358455893874061</v>
      </c>
    </row>
    <row r="92" spans="4:11" x14ac:dyDescent="0.3">
      <c r="D92">
        <v>91</v>
      </c>
      <c r="E92">
        <f t="shared" si="5"/>
        <v>5.0580431177446101</v>
      </c>
      <c r="F92">
        <v>0</v>
      </c>
      <c r="G92">
        <f t="shared" si="4"/>
        <v>0</v>
      </c>
      <c r="I92">
        <v>0.58650000000000002</v>
      </c>
      <c r="J92">
        <v>-0.82246967500265855</v>
      </c>
      <c r="K92">
        <v>-1.9442904650909285</v>
      </c>
    </row>
    <row r="93" spans="4:11" x14ac:dyDescent="0.3">
      <c r="D93">
        <v>92</v>
      </c>
      <c r="E93">
        <f t="shared" si="5"/>
        <v>5.0580431177446101</v>
      </c>
      <c r="F93">
        <v>0</v>
      </c>
      <c r="G93">
        <f t="shared" si="4"/>
        <v>0</v>
      </c>
      <c r="I93">
        <v>0.59299999999999997</v>
      </c>
      <c r="J93">
        <v>-0.98259725125396824</v>
      </c>
      <c r="K93">
        <v>-2.3860776822014875</v>
      </c>
    </row>
    <row r="94" spans="4:11" x14ac:dyDescent="0.3">
      <c r="D94">
        <v>93</v>
      </c>
      <c r="E94">
        <f t="shared" si="5"/>
        <v>5.0580431177446101</v>
      </c>
      <c r="F94">
        <v>0</v>
      </c>
      <c r="G94">
        <f t="shared" si="4"/>
        <v>0</v>
      </c>
      <c r="I94">
        <v>0.59950000000000003</v>
      </c>
      <c r="J94">
        <v>-1.14792247667199</v>
      </c>
      <c r="K94">
        <v>-2.8638348929041122</v>
      </c>
    </row>
    <row r="95" spans="4:11" x14ac:dyDescent="0.3">
      <c r="D95">
        <v>94</v>
      </c>
      <c r="E95">
        <f t="shared" si="5"/>
        <v>5.0580431177446101</v>
      </c>
      <c r="F95">
        <v>0</v>
      </c>
      <c r="G95">
        <f t="shared" si="4"/>
        <v>0</v>
      </c>
      <c r="I95">
        <v>0.60599999999999998</v>
      </c>
      <c r="J95">
        <v>-1.3187025953144611</v>
      </c>
      <c r="K95">
        <v>-3.380430510831486</v>
      </c>
    </row>
    <row r="96" spans="4:11" x14ac:dyDescent="0.3">
      <c r="D96">
        <v>95</v>
      </c>
      <c r="E96">
        <f t="shared" si="5"/>
        <v>5.0580431177446101</v>
      </c>
      <c r="F96">
        <v>0</v>
      </c>
      <c r="G96">
        <f t="shared" si="4"/>
        <v>0</v>
      </c>
      <c r="I96">
        <v>0.61250000000000004</v>
      </c>
      <c r="J96">
        <v>-1.4952121114855854</v>
      </c>
      <c r="K96">
        <v>-3.9389996485372967</v>
      </c>
    </row>
    <row r="97" spans="4:11" x14ac:dyDescent="0.3">
      <c r="D97">
        <v>96</v>
      </c>
      <c r="E97">
        <f t="shared" si="5"/>
        <v>5.0580431177446101</v>
      </c>
      <c r="F97">
        <v>0</v>
      </c>
      <c r="G97">
        <f t="shared" si="4"/>
        <v>0</v>
      </c>
      <c r="I97">
        <v>0.61899999999999999</v>
      </c>
      <c r="J97">
        <v>-1.6777442620667455</v>
      </c>
      <c r="K97">
        <v>-4.5429733080460002</v>
      </c>
    </row>
    <row r="98" spans="4:11" x14ac:dyDescent="0.3">
      <c r="D98">
        <v>97</v>
      </c>
      <c r="E98">
        <f t="shared" si="5"/>
        <v>5.0580431177446101</v>
      </c>
      <c r="F98">
        <v>0</v>
      </c>
      <c r="G98">
        <f t="shared" ref="G98:G101" si="6">E98*sas*F98</f>
        <v>0</v>
      </c>
      <c r="I98">
        <v>0.62549999999999994</v>
      </c>
      <c r="J98">
        <v>-1.8666126421740867</v>
      </c>
      <c r="K98">
        <v>-5.1961112936354743</v>
      </c>
    </row>
    <row r="99" spans="4:11" x14ac:dyDescent="0.3">
      <c r="D99">
        <v>98</v>
      </c>
      <c r="E99">
        <f t="shared" si="5"/>
        <v>5.0580431177446101</v>
      </c>
      <c r="F99">
        <v>0</v>
      </c>
      <c r="G99">
        <f t="shared" si="6"/>
        <v>0</v>
      </c>
      <c r="I99">
        <v>0.63200000000000001</v>
      </c>
      <c r="J99">
        <v>-2.0621530031004411</v>
      </c>
      <c r="K99">
        <v>-5.9025393929324226</v>
      </c>
    </row>
    <row r="100" spans="4:11" x14ac:dyDescent="0.3">
      <c r="D100">
        <v>99</v>
      </c>
      <c r="E100">
        <f t="shared" si="5"/>
        <v>5.0580431177446101</v>
      </c>
      <c r="F100">
        <v>0</v>
      </c>
      <c r="G100">
        <f t="shared" si="6"/>
        <v>0</v>
      </c>
      <c r="I100">
        <v>0.63849999999999996</v>
      </c>
      <c r="J100">
        <v>-2.2647252442260792</v>
      </c>
      <c r="K100">
        <v>-6.6667914635239809</v>
      </c>
    </row>
    <row r="101" spans="4:11" x14ac:dyDescent="0.3">
      <c r="D101">
        <v>100</v>
      </c>
      <c r="E101">
        <f t="shared" si="5"/>
        <v>5.0580431177446101</v>
      </c>
      <c r="F101">
        <v>0</v>
      </c>
      <c r="G101">
        <f t="shared" si="6"/>
        <v>0</v>
      </c>
      <c r="I101">
        <v>0.64500000000000002</v>
      </c>
      <c r="J101">
        <v>-2.4747156237591406</v>
      </c>
      <c r="K101">
        <v>-7.4938571705382433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topLeftCell="F49" workbookViewId="0">
      <selection activeCell="K54" sqref="K54"/>
    </sheetView>
  </sheetViews>
  <sheetFormatPr defaultColWidth="11.19921875" defaultRowHeight="15.6" x14ac:dyDescent="0.3"/>
  <sheetData>
    <row r="1" spans="1:11" x14ac:dyDescent="0.3">
      <c r="A1" t="s">
        <v>14</v>
      </c>
      <c r="D1" t="s">
        <v>10</v>
      </c>
      <c r="E1" t="s">
        <v>11</v>
      </c>
      <c r="F1" t="s">
        <v>12</v>
      </c>
      <c r="G1" t="s">
        <v>13</v>
      </c>
      <c r="H1" t="s">
        <v>20</v>
      </c>
      <c r="J1">
        <f>neq2_</f>
        <v>11.582912000000009</v>
      </c>
      <c r="K1">
        <f>heq2_</f>
        <v>0</v>
      </c>
    </row>
    <row r="2" spans="1:11" x14ac:dyDescent="0.3">
      <c r="A2" t="s">
        <v>22</v>
      </c>
      <c r="B2">
        <v>0.8</v>
      </c>
      <c r="D2">
        <v>1</v>
      </c>
      <c r="E2">
        <v>11</v>
      </c>
      <c r="F2">
        <v>0</v>
      </c>
      <c r="G2">
        <f t="shared" ref="G2:G33" si="0">E2*sa*F2</f>
        <v>0</v>
      </c>
      <c r="H2">
        <f>1500*E2</f>
        <v>16500</v>
      </c>
      <c r="I2">
        <v>0</v>
      </c>
      <c r="J2">
        <f t="dataTable" ref="J2:K157" dt2D="0" dtr="0" r1="B6"/>
        <v>11.582912000000009</v>
      </c>
      <c r="K2">
        <v>0</v>
      </c>
    </row>
    <row r="3" spans="1:11" x14ac:dyDescent="0.3">
      <c r="A3" t="s">
        <v>24</v>
      </c>
      <c r="B3">
        <v>0.8</v>
      </c>
      <c r="D3">
        <v>2</v>
      </c>
      <c r="E3">
        <f>E2*sa*(1-hreq2)+1500*E2*(0.008/(1+E2)*0.8^7*(1-hreq2))</f>
        <v>11.106867200000003</v>
      </c>
      <c r="F3">
        <v>0</v>
      </c>
      <c r="G3">
        <f t="shared" si="0"/>
        <v>0</v>
      </c>
      <c r="H3">
        <f t="shared" ref="H3:H66" si="1">1500*E3</f>
        <v>16660.300800000005</v>
      </c>
      <c r="I3">
        <v>0.01</v>
      </c>
      <c r="J3">
        <v>10.977964307692316</v>
      </c>
      <c r="K3">
        <v>0.13861066045066056</v>
      </c>
    </row>
    <row r="4" spans="1:11" x14ac:dyDescent="0.3">
      <c r="A4" t="s">
        <v>15</v>
      </c>
      <c r="D4">
        <v>3</v>
      </c>
      <c r="E4">
        <f t="shared" ref="E4:E66" si="2">E3*sa*(1-hreq2)+1500*E3*(0.008/(1+E3)*0.8^7*(1-hreq2))</f>
        <v>11.194212114047637</v>
      </c>
      <c r="F4">
        <v>0</v>
      </c>
      <c r="G4">
        <f t="shared" si="0"/>
        <v>0</v>
      </c>
      <c r="H4">
        <f t="shared" si="1"/>
        <v>16791.318171071456</v>
      </c>
      <c r="I4">
        <v>1.4999999999999999E-2</v>
      </c>
      <c r="J4">
        <v>10.69261162264152</v>
      </c>
      <c r="K4">
        <v>0.20353956134469897</v>
      </c>
    </row>
    <row r="5" spans="1:11" x14ac:dyDescent="0.3">
      <c r="A5" t="s">
        <v>16</v>
      </c>
      <c r="B5" t="s">
        <v>37</v>
      </c>
      <c r="D5">
        <v>4</v>
      </c>
      <c r="E5">
        <f t="shared" si="2"/>
        <v>11.26557693747964</v>
      </c>
      <c r="F5">
        <v>0</v>
      </c>
      <c r="G5">
        <f t="shared" si="0"/>
        <v>0</v>
      </c>
      <c r="H5">
        <f t="shared" si="1"/>
        <v>16898.365406219458</v>
      </c>
      <c r="I5">
        <v>0.02</v>
      </c>
      <c r="J5">
        <v>10.417827555555563</v>
      </c>
      <c r="K5">
        <v>0.26576090702947869</v>
      </c>
    </row>
    <row r="6" spans="1:11" x14ac:dyDescent="0.3">
      <c r="A6" t="s">
        <v>17</v>
      </c>
      <c r="B6">
        <v>0</v>
      </c>
      <c r="D6">
        <v>5</v>
      </c>
      <c r="E6">
        <f t="shared" si="2"/>
        <v>11.32386954907069</v>
      </c>
      <c r="F6">
        <v>0</v>
      </c>
      <c r="G6">
        <f t="shared" si="0"/>
        <v>0</v>
      </c>
      <c r="H6">
        <f t="shared" si="1"/>
        <v>16985.804323606033</v>
      </c>
      <c r="I6">
        <v>2.75E-2</v>
      </c>
      <c r="J6">
        <v>10.024217945945956</v>
      </c>
      <c r="K6">
        <v>0.3543264698117144</v>
      </c>
    </row>
    <row r="7" spans="1:11" x14ac:dyDescent="0.3">
      <c r="A7" t="s">
        <v>18</v>
      </c>
      <c r="B7">
        <f>hreq2*(neq2_+((12*neq2_)/(1+neq2_))*(sa^6))</f>
        <v>0</v>
      </c>
      <c r="D7">
        <v>6</v>
      </c>
      <c r="E7">
        <f t="shared" si="2"/>
        <v>11.3714741250574</v>
      </c>
      <c r="F7">
        <v>0</v>
      </c>
      <c r="G7">
        <f t="shared" si="0"/>
        <v>0</v>
      </c>
      <c r="H7">
        <f t="shared" si="1"/>
        <v>17057.211187586101</v>
      </c>
      <c r="I7">
        <v>3.4000000000000002E-2</v>
      </c>
      <c r="J7">
        <v>9.6999058028169109</v>
      </c>
      <c r="K7">
        <v>0.42675569008252456</v>
      </c>
    </row>
    <row r="8" spans="1:11" x14ac:dyDescent="0.3">
      <c r="A8" t="s">
        <v>19</v>
      </c>
      <c r="B8">
        <f>(sa2_-(sa2_*hreq2)+(12*(sa2_^7)*(1-hreq2)-1))/(1-sa2_+(sa2_*hreq2))</f>
        <v>11.582912000000009</v>
      </c>
      <c r="D8">
        <v>7</v>
      </c>
      <c r="E8">
        <f t="shared" si="2"/>
        <v>11.410343548372076</v>
      </c>
      <c r="F8">
        <v>0</v>
      </c>
      <c r="G8">
        <f t="shared" si="0"/>
        <v>0</v>
      </c>
      <c r="H8">
        <f t="shared" si="1"/>
        <v>17115.515322558113</v>
      </c>
      <c r="I8">
        <v>4.0500000000000001E-2</v>
      </c>
      <c r="J8">
        <v>9.3901067676420062</v>
      </c>
      <c r="K8">
        <v>0.49543945295661962</v>
      </c>
    </row>
    <row r="9" spans="1:11" x14ac:dyDescent="0.3">
      <c r="A9" t="s">
        <v>8</v>
      </c>
      <c r="D9">
        <v>8</v>
      </c>
      <c r="E9">
        <f t="shared" si="2"/>
        <v>11.442076196400883</v>
      </c>
      <c r="F9">
        <v>0</v>
      </c>
      <c r="G9">
        <f t="shared" si="0"/>
        <v>0</v>
      </c>
      <c r="H9">
        <f t="shared" si="1"/>
        <v>17163.114294601324</v>
      </c>
      <c r="I9">
        <v>4.7E-2</v>
      </c>
      <c r="J9">
        <v>9.0938679595959684</v>
      </c>
      <c r="K9">
        <v>0.56061358092997182</v>
      </c>
    </row>
    <row r="10" spans="1:11" x14ac:dyDescent="0.3">
      <c r="A10" t="s">
        <v>9</v>
      </c>
      <c r="B10">
        <f>SUM(G:G)</f>
        <v>0</v>
      </c>
      <c r="D10">
        <v>9</v>
      </c>
      <c r="E10">
        <f t="shared" si="2"/>
        <v>11.46797949373688</v>
      </c>
      <c r="F10">
        <v>0</v>
      </c>
      <c r="G10">
        <f t="shared" si="0"/>
        <v>0</v>
      </c>
      <c r="H10">
        <f t="shared" si="1"/>
        <v>17201.969240605322</v>
      </c>
      <c r="I10">
        <v>5.3499999999999999E-2</v>
      </c>
      <c r="J10">
        <v>8.8103181285008336</v>
      </c>
      <c r="K10">
        <v>0.62249342297252319</v>
      </c>
    </row>
    <row r="11" spans="1:11" x14ac:dyDescent="0.3">
      <c r="D11">
        <v>10</v>
      </c>
      <c r="E11">
        <f t="shared" si="2"/>
        <v>11.489122352139102</v>
      </c>
      <c r="F11">
        <v>0</v>
      </c>
      <c r="G11">
        <f t="shared" si="0"/>
        <v>0</v>
      </c>
      <c r="H11">
        <f t="shared" si="1"/>
        <v>17233.683528208654</v>
      </c>
      <c r="I11">
        <v>0.06</v>
      </c>
      <c r="J11">
        <v>8.538659096774202</v>
      </c>
      <c r="K11">
        <v>0.68127599176389897</v>
      </c>
    </row>
    <row r="12" spans="1:11" x14ac:dyDescent="0.3">
      <c r="D12">
        <v>11</v>
      </c>
      <c r="E12">
        <f t="shared" si="2"/>
        <v>11.506378340338362</v>
      </c>
      <c r="F12">
        <v>0</v>
      </c>
      <c r="G12">
        <f t="shared" si="0"/>
        <v>0</v>
      </c>
      <c r="H12">
        <f t="shared" si="1"/>
        <v>17259.567510507542</v>
      </c>
      <c r="I12">
        <v>6.6500000000000004E-2</v>
      </c>
      <c r="J12">
        <v>8.2781582559241773</v>
      </c>
      <c r="K12">
        <v>0.73714183719731896</v>
      </c>
    </row>
    <row r="13" spans="1:11" x14ac:dyDescent="0.3">
      <c r="D13">
        <v>12</v>
      </c>
      <c r="E13">
        <f t="shared" si="2"/>
        <v>11.520461158239323</v>
      </c>
      <c r="F13">
        <v>0</v>
      </c>
      <c r="G13">
        <f t="shared" si="0"/>
        <v>0</v>
      </c>
      <c r="H13">
        <f t="shared" si="1"/>
        <v>17280.691737358986</v>
      </c>
      <c r="I13">
        <v>7.2999999999999995E-2</v>
      </c>
      <c r="J13">
        <v>8.0281419690402558</v>
      </c>
      <c r="K13">
        <v>0.79025669328470682</v>
      </c>
    </row>
    <row r="14" spans="1:11" x14ac:dyDescent="0.3">
      <c r="D14">
        <v>13</v>
      </c>
      <c r="E14">
        <f t="shared" si="2"/>
        <v>11.531953746055546</v>
      </c>
      <c r="F14">
        <v>0</v>
      </c>
      <c r="G14">
        <f t="shared" si="0"/>
        <v>0</v>
      </c>
      <c r="H14">
        <f t="shared" si="1"/>
        <v>17297.930619083319</v>
      </c>
      <c r="I14">
        <v>7.9500000000000001E-2</v>
      </c>
      <c r="J14">
        <v>7.7879897541729965</v>
      </c>
      <c r="K14">
        <v>0.84077292973486306</v>
      </c>
    </row>
    <row r="15" spans="1:11" x14ac:dyDescent="0.3">
      <c r="D15">
        <v>14</v>
      </c>
      <c r="E15">
        <f t="shared" si="2"/>
        <v>11.541332143700084</v>
      </c>
      <c r="F15">
        <v>0</v>
      </c>
      <c r="G15">
        <f t="shared" si="0"/>
        <v>0</v>
      </c>
      <c r="H15">
        <f t="shared" si="1"/>
        <v>17311.998215550124</v>
      </c>
      <c r="I15">
        <v>8.5999999999999993E-2</v>
      </c>
      <c r="J15">
        <v>7.5571291428571508</v>
      </c>
      <c r="K15">
        <v>0.88883083463582457</v>
      </c>
    </row>
    <row r="16" spans="1:11" x14ac:dyDescent="0.3">
      <c r="D16">
        <v>15</v>
      </c>
      <c r="E16">
        <f t="shared" si="2"/>
        <v>11.548985029797768</v>
      </c>
      <c r="F16">
        <v>0</v>
      </c>
      <c r="G16">
        <f t="shared" si="0"/>
        <v>0</v>
      </c>
      <c r="H16">
        <f t="shared" si="1"/>
        <v>17323.477544696652</v>
      </c>
      <c r="I16">
        <v>9.2499999999999999E-2</v>
      </c>
      <c r="J16">
        <v>7.3350311240875978</v>
      </c>
      <c r="K16">
        <v>0.9345597506585438</v>
      </c>
    </row>
    <row r="17" spans="4:11" x14ac:dyDescent="0.3">
      <c r="D17">
        <v>16</v>
      </c>
      <c r="E17">
        <f t="shared" si="2"/>
        <v>11.555229711260719</v>
      </c>
      <c r="F17">
        <v>0</v>
      </c>
      <c r="G17">
        <f t="shared" si="0"/>
        <v>0</v>
      </c>
      <c r="H17">
        <f t="shared" si="1"/>
        <v>17332.844566891079</v>
      </c>
      <c r="I17">
        <v>9.9000000000000005E-2</v>
      </c>
      <c r="J17">
        <v>7.1212060974212106</v>
      </c>
      <c r="K17">
        <v>0.97807908385779652</v>
      </c>
    </row>
    <row r="18" spans="4:11" x14ac:dyDescent="0.3">
      <c r="D18">
        <v>17</v>
      </c>
      <c r="E18">
        <f t="shared" si="2"/>
        <v>11.560325200752704</v>
      </c>
      <c r="F18">
        <v>0</v>
      </c>
      <c r="G18">
        <f t="shared" si="0"/>
        <v>0</v>
      </c>
      <c r="H18">
        <f t="shared" si="1"/>
        <v>17340.487801129057</v>
      </c>
      <c r="I18">
        <v>0.1055</v>
      </c>
      <c r="J18">
        <v>6.9152002700421988</v>
      </c>
      <c r="K18">
        <v>1.0194992013547401</v>
      </c>
    </row>
    <row r="19" spans="4:11" x14ac:dyDescent="0.3">
      <c r="D19">
        <v>18</v>
      </c>
      <c r="E19">
        <f t="shared" si="2"/>
        <v>11.564482907505827</v>
      </c>
      <c r="F19">
        <v>0</v>
      </c>
      <c r="G19">
        <f t="shared" si="0"/>
        <v>0</v>
      </c>
      <c r="H19">
        <f t="shared" si="1"/>
        <v>17346.724361258741</v>
      </c>
      <c r="I19">
        <v>0.112</v>
      </c>
      <c r="J19">
        <v>6.7165924419889551</v>
      </c>
      <c r="K19">
        <v>1.0589222318451055</v>
      </c>
    </row>
    <row r="20" spans="4:11" x14ac:dyDescent="0.3">
      <c r="D20">
        <v>19</v>
      </c>
      <c r="E20">
        <f t="shared" si="2"/>
        <v>11.567875373820895</v>
      </c>
      <c r="F20">
        <v>0</v>
      </c>
      <c r="G20">
        <f t="shared" si="0"/>
        <v>0</v>
      </c>
      <c r="H20">
        <f t="shared" si="1"/>
        <v>17351.813060731343</v>
      </c>
      <c r="I20">
        <v>0.11849999999999999</v>
      </c>
      <c r="J20">
        <v>6.5249911316146605</v>
      </c>
      <c r="K20">
        <v>1.0964427809080219</v>
      </c>
    </row>
    <row r="21" spans="4:11" x14ac:dyDescent="0.3">
      <c r="D21">
        <v>20</v>
      </c>
      <c r="E21">
        <f t="shared" si="2"/>
        <v>11.570643412371709</v>
      </c>
      <c r="F21">
        <v>0</v>
      </c>
      <c r="G21">
        <f t="shared" si="0"/>
        <v>0</v>
      </c>
      <c r="H21">
        <f t="shared" si="1"/>
        <v>17355.965118557564</v>
      </c>
      <c r="I21">
        <v>0.125</v>
      </c>
      <c r="J21">
        <v>6.340032000000007</v>
      </c>
      <c r="K21">
        <v>1.1321485714285726</v>
      </c>
    </row>
    <row r="22" spans="4:11" x14ac:dyDescent="0.3">
      <c r="D22">
        <v>21</v>
      </c>
      <c r="E22">
        <f t="shared" si="2"/>
        <v>11.572901935630444</v>
      </c>
      <c r="F22">
        <v>0</v>
      </c>
      <c r="G22">
        <f t="shared" si="0"/>
        <v>0</v>
      </c>
      <c r="H22">
        <f t="shared" si="1"/>
        <v>17359.352903445666</v>
      </c>
      <c r="I22">
        <v>0.13150000000000001</v>
      </c>
      <c r="J22">
        <v>6.1613755386631777</v>
      </c>
      <c r="K22">
        <v>1.1661210180400228</v>
      </c>
    </row>
    <row r="23" spans="4:11" x14ac:dyDescent="0.3">
      <c r="D23">
        <v>22</v>
      </c>
      <c r="E23">
        <f t="shared" si="2"/>
        <v>11.574744716142238</v>
      </c>
      <c r="F23">
        <v>0</v>
      </c>
      <c r="G23">
        <f t="shared" si="0"/>
        <v>0</v>
      </c>
      <c r="H23">
        <f t="shared" si="1"/>
        <v>17362.117074213358</v>
      </c>
      <c r="I23">
        <v>0.13800000000000001</v>
      </c>
      <c r="J23">
        <v>5.988704989690727</v>
      </c>
      <c r="K23">
        <v>1.1984357432965782</v>
      </c>
    </row>
    <row r="24" spans="4:11" x14ac:dyDescent="0.3">
      <c r="D24">
        <v>23</v>
      </c>
      <c r="E24">
        <f t="shared" si="2"/>
        <v>11.576248273117937</v>
      </c>
      <c r="F24">
        <v>0</v>
      </c>
      <c r="G24">
        <f t="shared" si="0"/>
        <v>0</v>
      </c>
      <c r="H24">
        <f t="shared" si="1"/>
        <v>17364.372409676904</v>
      </c>
      <c r="I24">
        <v>0.14449999999999999</v>
      </c>
      <c r="J24">
        <v>5.821724471482896</v>
      </c>
      <c r="K24">
        <v>1.2291630422695474</v>
      </c>
    </row>
    <row r="25" spans="4:11" x14ac:dyDescent="0.3">
      <c r="D25">
        <v>24</v>
      </c>
      <c r="E25">
        <f t="shared" si="2"/>
        <v>11.577475045286167</v>
      </c>
      <c r="F25">
        <v>0</v>
      </c>
      <c r="G25">
        <f t="shared" si="0"/>
        <v>0</v>
      </c>
      <c r="H25">
        <f t="shared" si="1"/>
        <v>17366.212567929251</v>
      </c>
      <c r="I25">
        <v>0.151</v>
      </c>
      <c r="J25">
        <v>5.6601572867830479</v>
      </c>
      <c r="K25">
        <v>1.2583683013902238</v>
      </c>
    </row>
    <row r="26" spans="4:11" x14ac:dyDescent="0.3">
      <c r="D26">
        <v>25</v>
      </c>
      <c r="E26">
        <f t="shared" si="2"/>
        <v>11.578475980804548</v>
      </c>
      <c r="F26">
        <v>0</v>
      </c>
      <c r="G26">
        <f t="shared" si="0"/>
        <v>0</v>
      </c>
      <c r="H26">
        <f t="shared" si="1"/>
        <v>17367.71397120682</v>
      </c>
      <c r="I26">
        <v>0.1575</v>
      </c>
      <c r="J26">
        <v>5.5037443926380423</v>
      </c>
      <c r="K26">
        <v>1.2861123766179403</v>
      </c>
    </row>
    <row r="27" spans="4:11" x14ac:dyDescent="0.3">
      <c r="D27">
        <v>26</v>
      </c>
      <c r="E27">
        <f t="shared" si="2"/>
        <v>11.579292651151311</v>
      </c>
      <c r="F27">
        <v>0</v>
      </c>
      <c r="G27">
        <f t="shared" si="0"/>
        <v>0</v>
      </c>
      <c r="H27">
        <f t="shared" si="1"/>
        <v>17368.938976726968</v>
      </c>
      <c r="I27">
        <v>0.16400000000000001</v>
      </c>
      <c r="J27">
        <v>5.3522430144927586</v>
      </c>
      <c r="K27">
        <v>1.3124519353720281</v>
      </c>
    </row>
    <row r="28" spans="4:11" x14ac:dyDescent="0.3">
      <c r="D28">
        <v>27</v>
      </c>
      <c r="E28">
        <f t="shared" si="2"/>
        <v>11.579958976368284</v>
      </c>
      <c r="F28">
        <v>0</v>
      </c>
      <c r="G28">
        <f t="shared" si="0"/>
        <v>0</v>
      </c>
      <c r="H28">
        <f t="shared" si="1"/>
        <v>17369.938464552426</v>
      </c>
      <c r="I28">
        <v>0.17050000000000001</v>
      </c>
      <c r="J28">
        <v>5.2054253888228343</v>
      </c>
      <c r="K28">
        <v>1.3374397661155715</v>
      </c>
    </row>
    <row r="29" spans="4:11" x14ac:dyDescent="0.3">
      <c r="D29">
        <v>28</v>
      </c>
      <c r="E29">
        <f t="shared" si="2"/>
        <v>11.580502633030056</v>
      </c>
      <c r="F29">
        <v>0</v>
      </c>
      <c r="G29">
        <f t="shared" si="0"/>
        <v>0</v>
      </c>
      <c r="H29">
        <f t="shared" si="1"/>
        <v>17370.753949545084</v>
      </c>
      <c r="I29">
        <v>0.17699999999999999</v>
      </c>
      <c r="J29">
        <v>5.0630776206089037</v>
      </c>
      <c r="K29">
        <v>1.3611250590033046</v>
      </c>
    </row>
    <row r="30" spans="4:11" x14ac:dyDescent="0.3">
      <c r="D30">
        <v>29</v>
      </c>
      <c r="E30">
        <f t="shared" si="2"/>
        <v>11.580946203233147</v>
      </c>
      <c r="F30">
        <v>0</v>
      </c>
      <c r="G30">
        <f t="shared" si="0"/>
        <v>0</v>
      </c>
      <c r="H30">
        <f t="shared" si="1"/>
        <v>17371.419304849722</v>
      </c>
      <c r="I30">
        <v>0.1835</v>
      </c>
      <c r="J30">
        <v>4.9249986435986193</v>
      </c>
      <c r="K30">
        <v>1.3835536605945293</v>
      </c>
    </row>
    <row r="31" spans="4:11" x14ac:dyDescent="0.3">
      <c r="D31">
        <v>30</v>
      </c>
      <c r="E31">
        <f t="shared" si="2"/>
        <v>11.581308112206221</v>
      </c>
      <c r="F31">
        <v>0</v>
      </c>
      <c r="G31">
        <f t="shared" si="0"/>
        <v>0</v>
      </c>
      <c r="H31">
        <f t="shared" si="1"/>
        <v>17371.962168309332</v>
      </c>
      <c r="I31">
        <v>0.19</v>
      </c>
      <c r="J31">
        <v>4.7909992727272765</v>
      </c>
      <c r="K31">
        <v>1.4047683052749731</v>
      </c>
    </row>
    <row r="32" spans="4:11" x14ac:dyDescent="0.3">
      <c r="D32">
        <v>31</v>
      </c>
      <c r="E32">
        <f t="shared" si="2"/>
        <v>11.58160339340515</v>
      </c>
      <c r="F32">
        <v>0</v>
      </c>
      <c r="G32">
        <f t="shared" si="0"/>
        <v>0</v>
      </c>
      <c r="H32">
        <f t="shared" si="1"/>
        <v>17372.405090107724</v>
      </c>
      <c r="I32">
        <v>0.19650000000000001</v>
      </c>
      <c r="J32">
        <v>4.6609013393057159</v>
      </c>
      <c r="K32">
        <v>1.4248088257211777</v>
      </c>
    </row>
    <row r="33" spans="4:11" x14ac:dyDescent="0.3">
      <c r="D33">
        <v>32</v>
      </c>
      <c r="E33">
        <f t="shared" si="2"/>
        <v>11.581844312819088</v>
      </c>
      <c r="F33">
        <v>0</v>
      </c>
      <c r="G33">
        <f t="shared" si="0"/>
        <v>0</v>
      </c>
      <c r="H33">
        <f t="shared" si="1"/>
        <v>17372.766469228631</v>
      </c>
      <c r="I33">
        <v>0.20300000000000001</v>
      </c>
      <c r="J33">
        <v>4.5345369006622551</v>
      </c>
      <c r="K33">
        <v>1.4437123444705739</v>
      </c>
    </row>
    <row r="34" spans="4:11" x14ac:dyDescent="0.3">
      <c r="D34">
        <v>33</v>
      </c>
      <c r="E34">
        <f t="shared" si="2"/>
        <v>11.582040878384467</v>
      </c>
      <c r="F34">
        <v>0</v>
      </c>
      <c r="G34">
        <f t="shared" ref="G34:G65" si="3">E34*sa*F34</f>
        <v>0</v>
      </c>
      <c r="H34">
        <f t="shared" si="1"/>
        <v>17373.061317576699</v>
      </c>
      <c r="I34">
        <v>0.20949999999999999</v>
      </c>
      <c r="J34">
        <v>4.4117475168661633</v>
      </c>
      <c r="K34">
        <v>1.4615134484241954</v>
      </c>
    </row>
    <row r="35" spans="4:11" x14ac:dyDescent="0.3">
      <c r="D35">
        <v>34</v>
      </c>
      <c r="E35">
        <f t="shared" si="2"/>
        <v>11.582201255643749</v>
      </c>
      <c r="F35">
        <v>0</v>
      </c>
      <c r="G35">
        <f t="shared" si="3"/>
        <v>0</v>
      </c>
      <c r="H35">
        <f t="shared" si="1"/>
        <v>17373.301883465625</v>
      </c>
      <c r="I35">
        <v>0.216</v>
      </c>
      <c r="J35">
        <v>4.2923835879828367</v>
      </c>
      <c r="K35">
        <v>1.4782443479022522</v>
      </c>
    </row>
    <row r="36" spans="4:11" x14ac:dyDescent="0.3">
      <c r="D36">
        <v>35</v>
      </c>
      <c r="E36">
        <f t="shared" si="2"/>
        <v>11.582332106899555</v>
      </c>
      <c r="F36">
        <v>0</v>
      </c>
      <c r="G36">
        <f t="shared" si="3"/>
        <v>0</v>
      </c>
      <c r="H36">
        <f t="shared" si="1"/>
        <v>17373.498160349332</v>
      </c>
      <c r="I36">
        <v>0.2225</v>
      </c>
      <c r="J36">
        <v>4.1763037460317491</v>
      </c>
      <c r="K36">
        <v>1.4939350216914216</v>
      </c>
    </row>
    <row r="37" spans="4:11" x14ac:dyDescent="0.3">
      <c r="D37">
        <v>36</v>
      </c>
      <c r="E37">
        <f t="shared" si="2"/>
        <v>11.582438867942244</v>
      </c>
      <c r="F37">
        <v>0</v>
      </c>
      <c r="G37">
        <f t="shared" si="3"/>
        <v>0</v>
      </c>
      <c r="H37">
        <f t="shared" si="1"/>
        <v>17373.658301913365</v>
      </c>
      <c r="I37">
        <v>0.22900000000000001</v>
      </c>
      <c r="J37">
        <v>4.0633742964509425</v>
      </c>
      <c r="K37">
        <v>1.5086133493632716</v>
      </c>
    </row>
    <row r="38" spans="4:11" x14ac:dyDescent="0.3">
      <c r="D38">
        <v>37</v>
      </c>
      <c r="E38">
        <f t="shared" si="2"/>
        <v>11.582525973839488</v>
      </c>
      <c r="F38">
        <v>0</v>
      </c>
      <c r="G38">
        <f t="shared" si="3"/>
        <v>0</v>
      </c>
      <c r="H38">
        <f t="shared" si="1"/>
        <v>17373.788960759233</v>
      </c>
      <c r="I38">
        <v>0.23549999999999999</v>
      </c>
      <c r="J38">
        <v>3.953468704428428</v>
      </c>
      <c r="K38">
        <v>1.5223052320027708</v>
      </c>
    </row>
    <row r="39" spans="4:11" x14ac:dyDescent="0.3">
      <c r="D39">
        <v>38</v>
      </c>
      <c r="E39">
        <f t="shared" si="2"/>
        <v>11.582597043162773</v>
      </c>
      <c r="F39">
        <v>0</v>
      </c>
      <c r="G39">
        <f t="shared" si="3"/>
        <v>0</v>
      </c>
      <c r="H39">
        <f t="shared" si="1"/>
        <v>17373.895564744158</v>
      </c>
      <c r="I39">
        <v>0.24199999999999999</v>
      </c>
      <c r="J39">
        <v>3.846467121951223</v>
      </c>
      <c r="K39">
        <v>1.5350347023618007</v>
      </c>
    </row>
    <row r="40" spans="4:11" x14ac:dyDescent="0.3">
      <c r="D40">
        <v>39</v>
      </c>
      <c r="E40">
        <f t="shared" si="2"/>
        <v>11.582655028300803</v>
      </c>
      <c r="F40">
        <v>0</v>
      </c>
      <c r="G40">
        <f t="shared" si="3"/>
        <v>0</v>
      </c>
      <c r="H40">
        <f t="shared" si="1"/>
        <v>17373.982542451206</v>
      </c>
      <c r="I40">
        <v>0.2485</v>
      </c>
      <c r="J40">
        <v>3.7422559518555705</v>
      </c>
      <c r="K40">
        <v>1.5468240253428298</v>
      </c>
    </row>
    <row r="41" spans="4:11" x14ac:dyDescent="0.3">
      <c r="D41">
        <v>40</v>
      </c>
      <c r="E41">
        <f t="shared" si="2"/>
        <v>11.58270233810207</v>
      </c>
      <c r="F41">
        <v>0</v>
      </c>
      <c r="G41">
        <f t="shared" si="3"/>
        <v>0</v>
      </c>
      <c r="H41">
        <f t="shared" si="1"/>
        <v>17374.053507153105</v>
      </c>
      <c r="I41">
        <v>0.255</v>
      </c>
      <c r="J41">
        <v>3.6407274455445577</v>
      </c>
      <c r="K41">
        <v>1.5576937896205743</v>
      </c>
    </row>
    <row r="42" spans="4:11" x14ac:dyDescent="0.3">
      <c r="D42">
        <v>41</v>
      </c>
      <c r="E42">
        <f t="shared" si="2"/>
        <v>11.582740937940009</v>
      </c>
      <c r="F42">
        <v>0</v>
      </c>
      <c r="G42">
        <f t="shared" si="3"/>
        <v>0</v>
      </c>
      <c r="H42">
        <f t="shared" si="1"/>
        <v>17374.111406910015</v>
      </c>
      <c r="I42">
        <v>0.26150000000000001</v>
      </c>
      <c r="J42">
        <v>3.5417793313783017</v>
      </c>
      <c r="K42">
        <v>1.5676629911229283</v>
      </c>
    </row>
    <row r="43" spans="4:11" x14ac:dyDescent="0.3">
      <c r="D43">
        <v>42</v>
      </c>
      <c r="E43">
        <f t="shared" si="2"/>
        <v>11.582772431356828</v>
      </c>
      <c r="F43">
        <v>0</v>
      </c>
      <c r="G43">
        <f t="shared" si="3"/>
        <v>0</v>
      </c>
      <c r="H43">
        <f t="shared" si="1"/>
        <v>17374.158647035241</v>
      </c>
      <c r="I43">
        <v>0.26800000000000002</v>
      </c>
      <c r="J43">
        <v>3.4453144710424737</v>
      </c>
      <c r="K43">
        <v>1.5767491090153398</v>
      </c>
    </row>
    <row r="44" spans="4:11" x14ac:dyDescent="0.3">
      <c r="D44">
        <v>43</v>
      </c>
      <c r="E44">
        <f t="shared" si="2"/>
        <v>11.582798126677019</v>
      </c>
      <c r="F44">
        <v>0</v>
      </c>
      <c r="G44">
        <f t="shared" si="3"/>
        <v>0</v>
      </c>
      <c r="H44">
        <f t="shared" si="1"/>
        <v>17374.197190015529</v>
      </c>
      <c r="I44">
        <v>0.27450000000000002</v>
      </c>
      <c r="J44">
        <v>3.3512405414680679</v>
      </c>
      <c r="K44">
        <v>1.5849681747639295</v>
      </c>
    </row>
    <row r="45" spans="4:11" x14ac:dyDescent="0.3">
      <c r="D45">
        <v>44</v>
      </c>
      <c r="E45">
        <f t="shared" si="2"/>
        <v>11.582819091357514</v>
      </c>
      <c r="F45">
        <v>0</v>
      </c>
      <c r="G45">
        <f t="shared" si="3"/>
        <v>0</v>
      </c>
      <c r="H45">
        <f t="shared" si="1"/>
        <v>17374.228637036271</v>
      </c>
      <c r="I45">
        <v>0.28100000000000003</v>
      </c>
      <c r="J45">
        <v>3.2594697401129973</v>
      </c>
      <c r="K45">
        <v>1.5923348347909461</v>
      </c>
    </row>
    <row r="46" spans="4:11" x14ac:dyDescent="0.3">
      <c r="D46">
        <v>45</v>
      </c>
      <c r="E46">
        <f t="shared" si="2"/>
        <v>11.582836196332007</v>
      </c>
      <c r="F46">
        <v>0</v>
      </c>
      <c r="G46">
        <f t="shared" si="3"/>
        <v>0</v>
      </c>
      <c r="H46">
        <f t="shared" si="1"/>
        <v>17374.254294498012</v>
      </c>
      <c r="I46">
        <v>0.28749999999999998</v>
      </c>
      <c r="J46">
        <v>3.1699185116279107</v>
      </c>
      <c r="K46">
        <v>1.598862407180744</v>
      </c>
    </row>
    <row r="47" spans="4:11" x14ac:dyDescent="0.3">
      <c r="D47">
        <v>46</v>
      </c>
      <c r="E47">
        <f t="shared" si="2"/>
        <v>11.582850152191495</v>
      </c>
      <c r="F47">
        <v>0</v>
      </c>
      <c r="G47">
        <f t="shared" si="3"/>
        <v>0</v>
      </c>
      <c r="H47">
        <f t="shared" si="1"/>
        <v>17374.275228287242</v>
      </c>
      <c r="I47">
        <v>0.29399999999999998</v>
      </c>
      <c r="J47">
        <v>3.0825072941176503</v>
      </c>
      <c r="K47">
        <v>1.6045629328445272</v>
      </c>
    </row>
    <row r="48" spans="4:11" x14ac:dyDescent="0.3">
      <c r="D48">
        <v>47</v>
      </c>
      <c r="E48">
        <f t="shared" si="2"/>
        <v>11.582861538703924</v>
      </c>
      <c r="F48">
        <v>0</v>
      </c>
      <c r="G48">
        <f t="shared" si="3"/>
        <v>0</v>
      </c>
      <c r="H48">
        <f t="shared" si="1"/>
        <v>17374.292308055887</v>
      </c>
      <c r="I48">
        <v>0.30049999999999999</v>
      </c>
      <c r="J48">
        <v>2.9971602833787498</v>
      </c>
      <c r="K48">
        <v>1.6094472215069944</v>
      </c>
    </row>
    <row r="49" spans="4:11" x14ac:dyDescent="0.3">
      <c r="D49">
        <v>48</v>
      </c>
      <c r="E49">
        <f t="shared" si="2"/>
        <v>11.582870828899225</v>
      </c>
      <c r="F49">
        <v>0</v>
      </c>
      <c r="G49">
        <f t="shared" si="3"/>
        <v>0</v>
      </c>
      <c r="H49">
        <f t="shared" si="1"/>
        <v>17374.306243348838</v>
      </c>
      <c r="I49">
        <v>0.307</v>
      </c>
      <c r="J49">
        <v>2.9138052136445274</v>
      </c>
      <c r="K49">
        <v>1.6135248928370669</v>
      </c>
    </row>
    <row r="50" spans="4:11" x14ac:dyDescent="0.3">
      <c r="D50">
        <v>49</v>
      </c>
      <c r="E50">
        <f t="shared" si="2"/>
        <v>11.582878408720218</v>
      </c>
      <c r="F50">
        <v>0</v>
      </c>
      <c r="G50">
        <f t="shared" si="3"/>
        <v>0</v>
      </c>
      <c r="H50">
        <f t="shared" si="1"/>
        <v>17374.317613080326</v>
      </c>
      <c r="I50">
        <v>0.3135</v>
      </c>
      <c r="J50">
        <v>2.8323731535048835</v>
      </c>
      <c r="K50">
        <v>1.6168044130076127</v>
      </c>
    </row>
    <row r="51" spans="4:11" x14ac:dyDescent="0.3">
      <c r="D51">
        <v>50</v>
      </c>
      <c r="E51">
        <f t="shared" si="2"/>
        <v>11.582884593055738</v>
      </c>
      <c r="F51">
        <v>0</v>
      </c>
      <c r="G51">
        <f t="shared" si="3"/>
        <v>0</v>
      </c>
      <c r="H51">
        <f t="shared" si="1"/>
        <v>17374.326889583608</v>
      </c>
      <c r="I51">
        <v>0.32</v>
      </c>
      <c r="J51">
        <v>2.7527983157894758</v>
      </c>
      <c r="K51">
        <v>1.6192931269349857</v>
      </c>
    </row>
    <row r="52" spans="4:11" x14ac:dyDescent="0.3">
      <c r="D52">
        <v>51</v>
      </c>
      <c r="E52">
        <f t="shared" si="2"/>
        <v>11.582889638821996</v>
      </c>
      <c r="F52">
        <v>0</v>
      </c>
      <c r="G52">
        <f t="shared" si="3"/>
        <v>0</v>
      </c>
      <c r="H52">
        <f t="shared" si="1"/>
        <v>17374.334458232996</v>
      </c>
      <c r="I52">
        <v>0.32650000000000001</v>
      </c>
      <c r="J52">
        <v>2.6750178803122311</v>
      </c>
      <c r="K52">
        <v>1.620997286417861</v>
      </c>
    </row>
    <row r="53" spans="4:11" x14ac:dyDescent="0.3">
      <c r="D53">
        <v>52</v>
      </c>
      <c r="E53">
        <f t="shared" si="2"/>
        <v>11.582893755635615</v>
      </c>
      <c r="F53">
        <v>0</v>
      </c>
      <c r="G53">
        <f t="shared" si="3"/>
        <v>0</v>
      </c>
      <c r="H53">
        <f t="shared" si="1"/>
        <v>17374.340633453423</v>
      </c>
      <c r="I53">
        <v>0.33300000000000002</v>
      </c>
      <c r="J53">
        <v>2.5989718284734158</v>
      </c>
      <c r="K53">
        <v>1.6219220743659062</v>
      </c>
    </row>
    <row r="54" spans="4:11" x14ac:dyDescent="0.3">
      <c r="D54">
        <v>53</v>
      </c>
      <c r="E54">
        <f t="shared" si="2"/>
        <v>11.58289711452171</v>
      </c>
      <c r="F54">
        <v>0</v>
      </c>
      <c r="G54">
        <f t="shared" si="3"/>
        <v>0</v>
      </c>
      <c r="H54">
        <f t="shared" si="1"/>
        <v>17374.345671782565</v>
      </c>
      <c r="I54">
        <v>0.33950000000000002</v>
      </c>
      <c r="J54">
        <v>2.5246027888040734</v>
      </c>
      <c r="K54">
        <v>1.6220716252819514</v>
      </c>
    </row>
    <row r="55" spans="4:11" x14ac:dyDescent="0.3">
      <c r="D55">
        <v>54</v>
      </c>
      <c r="E55">
        <f t="shared" si="2"/>
        <v>11.582899855018784</v>
      </c>
      <c r="F55">
        <v>0</v>
      </c>
      <c r="G55">
        <f t="shared" si="3"/>
        <v>0</v>
      </c>
      <c r="H55">
        <f t="shared" si="1"/>
        <v>17374.349782528177</v>
      </c>
      <c r="I55">
        <v>0.34599999999999997</v>
      </c>
      <c r="J55">
        <v>2.4518558926174525</v>
      </c>
      <c r="K55">
        <v>1.6214490421361591</v>
      </c>
    </row>
    <row r="56" spans="4:11" x14ac:dyDescent="0.3">
      <c r="D56">
        <v>55</v>
      </c>
      <c r="E56">
        <f t="shared" si="2"/>
        <v>11.582902090975566</v>
      </c>
      <c r="F56">
        <v>0</v>
      </c>
      <c r="G56">
        <f t="shared" si="3"/>
        <v>0</v>
      </c>
      <c r="H56">
        <f t="shared" si="1"/>
        <v>17374.353136463349</v>
      </c>
      <c r="I56">
        <v>0.35249999999999998</v>
      </c>
      <c r="J56">
        <v>2.3806786390041519</v>
      </c>
      <c r="K56">
        <v>1.6200564097470336</v>
      </c>
    </row>
    <row r="57" spans="4:11" x14ac:dyDescent="0.3">
      <c r="D57">
        <v>56</v>
      </c>
      <c r="E57">
        <f t="shared" si="2"/>
        <v>11.582903915280628</v>
      </c>
      <c r="F57">
        <v>0</v>
      </c>
      <c r="G57">
        <f t="shared" si="3"/>
        <v>0</v>
      </c>
      <c r="H57">
        <f t="shared" si="1"/>
        <v>17374.355872920944</v>
      </c>
      <c r="I57">
        <v>0.35899999999999999</v>
      </c>
      <c r="J57">
        <v>2.3110207684729089</v>
      </c>
      <c r="K57">
        <v>1.6178948047616499</v>
      </c>
    </row>
    <row r="58" spans="4:11" x14ac:dyDescent="0.3">
      <c r="D58">
        <v>57</v>
      </c>
      <c r="E58">
        <f t="shared" si="2"/>
        <v>11.582905403721268</v>
      </c>
      <c r="F58">
        <v>0</v>
      </c>
      <c r="G58">
        <f t="shared" si="3"/>
        <v>0</v>
      </c>
      <c r="H58">
        <f t="shared" si="1"/>
        <v>17374.358105581901</v>
      </c>
      <c r="I58">
        <v>0.36549999999999999</v>
      </c>
      <c r="J58">
        <v>2.2428341445978908</v>
      </c>
      <c r="K58">
        <v>1.6149643023060063</v>
      </c>
    </row>
    <row r="59" spans="4:11" x14ac:dyDescent="0.3">
      <c r="D59">
        <v>58</v>
      </c>
      <c r="E59">
        <f t="shared" si="2"/>
        <v>11.582906618131934</v>
      </c>
      <c r="F59">
        <v>0</v>
      </c>
      <c r="G59">
        <f t="shared" si="3"/>
        <v>0</v>
      </c>
      <c r="H59">
        <f t="shared" si="1"/>
        <v>17374.3599271979</v>
      </c>
      <c r="I59">
        <v>0.372</v>
      </c>
      <c r="J59">
        <v>2.1760726430868189</v>
      </c>
      <c r="K59">
        <v>1.6112639793556858</v>
      </c>
    </row>
    <row r="60" spans="4:11" x14ac:dyDescent="0.3">
      <c r="D60">
        <v>59</v>
      </c>
      <c r="E60">
        <f t="shared" si="2"/>
        <v>11.582907608963023</v>
      </c>
      <c r="F60">
        <v>0</v>
      </c>
      <c r="G60">
        <f t="shared" si="3"/>
        <v>0</v>
      </c>
      <c r="H60">
        <f t="shared" si="1"/>
        <v>17374.361413444534</v>
      </c>
      <c r="I60">
        <v>0.3785</v>
      </c>
      <c r="J60">
        <v>2.1106920477326994</v>
      </c>
      <c r="K60">
        <v>1.6067919148568515</v>
      </c>
    </row>
    <row r="61" spans="4:11" x14ac:dyDescent="0.3">
      <c r="D61">
        <v>60</v>
      </c>
      <c r="E61">
        <f t="shared" si="2"/>
        <v>11.582908417376743</v>
      </c>
      <c r="F61">
        <v>0</v>
      </c>
      <c r="G61">
        <f t="shared" si="3"/>
        <v>0</v>
      </c>
      <c r="H61">
        <f t="shared" si="1"/>
        <v>17374.362626065114</v>
      </c>
      <c r="I61">
        <v>0.38500000000000001</v>
      </c>
      <c r="J61">
        <v>2.0466499527559074</v>
      </c>
      <c r="K61">
        <v>1.6015451866077732</v>
      </c>
    </row>
    <row r="62" spans="4:11" x14ac:dyDescent="0.3">
      <c r="D62">
        <v>61</v>
      </c>
      <c r="E62">
        <f t="shared" si="2"/>
        <v>11.582909076957117</v>
      </c>
      <c r="F62">
        <v>0</v>
      </c>
      <c r="G62">
        <f t="shared" si="3"/>
        <v>0</v>
      </c>
      <c r="H62">
        <f t="shared" si="1"/>
        <v>17374.363615435675</v>
      </c>
      <c r="I62">
        <v>0.39150000000000001</v>
      </c>
      <c r="J62">
        <v>1.9839056710834004</v>
      </c>
      <c r="K62">
        <v>1.5955198648914362</v>
      </c>
    </row>
    <row r="63" spans="4:11" x14ac:dyDescent="0.3">
      <c r="D63">
        <v>62</v>
      </c>
      <c r="E63">
        <f t="shared" si="2"/>
        <v>11.582909615105169</v>
      </c>
      <c r="F63">
        <v>0</v>
      </c>
      <c r="G63">
        <f t="shared" si="3"/>
        <v>0</v>
      </c>
      <c r="H63">
        <f t="shared" si="1"/>
        <v>17374.364422657753</v>
      </c>
      <c r="I63">
        <v>0.39800000000000002</v>
      </c>
      <c r="J63">
        <v>1.9224201481481502</v>
      </c>
      <c r="K63">
        <v>1.5887110028300742</v>
      </c>
    </row>
    <row r="64" spans="4:11" x14ac:dyDescent="0.3">
      <c r="D64">
        <v>63</v>
      </c>
      <c r="E64">
        <f t="shared" si="2"/>
        <v>11.582910054177248</v>
      </c>
      <c r="F64">
        <v>0</v>
      </c>
      <c r="G64">
        <f t="shared" si="3"/>
        <v>0</v>
      </c>
      <c r="H64">
        <f t="shared" si="1"/>
        <v>17374.365081265871</v>
      </c>
      <c r="I64">
        <v>0.40450000000000003</v>
      </c>
      <c r="J64">
        <v>1.8621558808250582</v>
      </c>
      <c r="K64">
        <v>1.5811126234125443</v>
      </c>
    </row>
    <row r="65" spans="4:11" x14ac:dyDescent="0.3">
      <c r="D65">
        <v>64</v>
      </c>
      <c r="E65">
        <f t="shared" si="2"/>
        <v>11.582910412413776</v>
      </c>
      <c r="F65">
        <v>0</v>
      </c>
      <c r="G65">
        <f t="shared" si="3"/>
        <v>0</v>
      </c>
      <c r="H65">
        <f t="shared" si="1"/>
        <v>17374.365618620664</v>
      </c>
      <c r="I65">
        <v>0.41099999999999998</v>
      </c>
      <c r="J65">
        <v>1.8030768411497753</v>
      </c>
      <c r="K65">
        <v>1.572717703125122</v>
      </c>
    </row>
    <row r="66" spans="4:11" x14ac:dyDescent="0.3">
      <c r="D66">
        <v>65</v>
      </c>
      <c r="E66">
        <f t="shared" si="2"/>
        <v>11.582910704697015</v>
      </c>
      <c r="F66">
        <v>0</v>
      </c>
      <c r="G66">
        <f t="shared" ref="G66:G97" si="4">E66*sa*F66</f>
        <v>0</v>
      </c>
      <c r="H66">
        <f t="shared" si="1"/>
        <v>17374.366057045525</v>
      </c>
      <c r="I66">
        <v>0.41749999999999998</v>
      </c>
      <c r="J66">
        <v>1.7451484044943839</v>
      </c>
      <c r="K66">
        <v>1.5635181520952899</v>
      </c>
    </row>
    <row r="67" spans="4:11" x14ac:dyDescent="0.3">
      <c r="D67">
        <v>66</v>
      </c>
      <c r="E67">
        <f t="shared" ref="E67:E101" si="5">E66*sa*(1-hreq2)+1500*E66*(0.008/(1+E66)*0.8^7*(1-hreq2))</f>
        <v>11.582910943169326</v>
      </c>
      <c r="F67">
        <v>0</v>
      </c>
      <c r="G67">
        <f t="shared" si="4"/>
        <v>0</v>
      </c>
      <c r="H67">
        <f t="shared" ref="H67:H101" si="6">1500*E67</f>
        <v>17374.366414753989</v>
      </c>
      <c r="I67">
        <v>0.42399999999999999</v>
      </c>
      <c r="J67">
        <v>1.6883372818991125</v>
      </c>
      <c r="K67">
        <v>1.5535047906363355</v>
      </c>
    </row>
    <row r="68" spans="4:11" x14ac:dyDescent="0.3">
      <c r="D68">
        <v>67</v>
      </c>
      <c r="E68">
        <f t="shared" si="5"/>
        <v>11.58291113773759</v>
      </c>
      <c r="F68">
        <v>0</v>
      </c>
      <c r="G68">
        <f t="shared" si="4"/>
        <v>0</v>
      </c>
      <c r="H68">
        <f t="shared" si="6"/>
        <v>17374.366706606383</v>
      </c>
      <c r="I68">
        <v>0.43049999999999999</v>
      </c>
      <c r="J68">
        <v>1.6326114562821472</v>
      </c>
      <c r="K68">
        <v>1.5426673220576479</v>
      </c>
    </row>
    <row r="69" spans="4:11" x14ac:dyDescent="0.3">
      <c r="D69">
        <v>68</v>
      </c>
      <c r="E69">
        <f t="shared" si="5"/>
        <v>11.582911296484781</v>
      </c>
      <c r="F69">
        <v>0</v>
      </c>
      <c r="G69">
        <f t="shared" si="4"/>
        <v>0</v>
      </c>
      <c r="H69">
        <f t="shared" si="6"/>
        <v>17374.366944727171</v>
      </c>
      <c r="I69">
        <v>0.437</v>
      </c>
      <c r="J69">
        <v>1.5779401222707439</v>
      </c>
      <c r="K69">
        <v>1.5309943015815168</v>
      </c>
    </row>
    <row r="70" spans="4:11" x14ac:dyDescent="0.3">
      <c r="D70">
        <v>69</v>
      </c>
      <c r="E70">
        <f t="shared" si="5"/>
        <v>11.582911426005753</v>
      </c>
      <c r="F70">
        <v>0</v>
      </c>
      <c r="G70">
        <f t="shared" si="4"/>
        <v>0</v>
      </c>
      <c r="H70">
        <f t="shared" si="6"/>
        <v>17374.367139008627</v>
      </c>
      <c r="I70">
        <v>0.44350000000000001</v>
      </c>
      <c r="J70">
        <v>1.5242936294160074</v>
      </c>
      <c r="K70">
        <v>1.51847310118149</v>
      </c>
    </row>
    <row r="71" spans="4:11" x14ac:dyDescent="0.3">
      <c r="D71">
        <v>70</v>
      </c>
      <c r="E71">
        <f t="shared" si="5"/>
        <v>11.58291153168121</v>
      </c>
      <c r="F71">
        <v>0</v>
      </c>
      <c r="G71">
        <f t="shared" si="4"/>
        <v>0</v>
      </c>
      <c r="H71">
        <f t="shared" si="6"/>
        <v>17374.367297521814</v>
      </c>
      <c r="I71">
        <v>0.45</v>
      </c>
      <c r="J71">
        <v>1.4716434285714302</v>
      </c>
      <c r="K71">
        <v>1.5050898701298718</v>
      </c>
    </row>
    <row r="72" spans="4:11" x14ac:dyDescent="0.3">
      <c r="D72">
        <v>71</v>
      </c>
      <c r="E72">
        <f t="shared" si="5"/>
        <v>11.582911617901242</v>
      </c>
      <c r="F72">
        <v>0</v>
      </c>
      <c r="G72">
        <f t="shared" si="4"/>
        <v>0</v>
      </c>
      <c r="H72">
        <f t="shared" si="6"/>
        <v>17374.367426851863</v>
      </c>
      <c r="I72">
        <v>0.45650000000000002</v>
      </c>
      <c r="J72">
        <v>1.4199620212314243</v>
      </c>
      <c r="K72">
        <v>1.4908294910122932</v>
      </c>
    </row>
    <row r="73" spans="4:11" x14ac:dyDescent="0.3">
      <c r="D73">
        <v>72</v>
      </c>
      <c r="E73">
        <f t="shared" si="5"/>
        <v>11.5829116882477</v>
      </c>
      <c r="F73">
        <v>0</v>
      </c>
      <c r="G73">
        <f t="shared" si="4"/>
        <v>0</v>
      </c>
      <c r="H73">
        <f t="shared" si="6"/>
        <v>17374.367532371551</v>
      </c>
      <c r="I73">
        <v>0.46300000000000002</v>
      </c>
      <c r="J73">
        <v>1.3692229116409549</v>
      </c>
      <c r="K73">
        <v>1.4756755309352005</v>
      </c>
    </row>
    <row r="74" spans="4:11" x14ac:dyDescent="0.3">
      <c r="D74">
        <v>73</v>
      </c>
      <c r="E74">
        <f t="shared" si="5"/>
        <v>11.582911745642994</v>
      </c>
      <c r="F74">
        <v>0</v>
      </c>
      <c r="G74">
        <f t="shared" si="4"/>
        <v>0</v>
      </c>
      <c r="H74">
        <f t="shared" si="6"/>
        <v>17374.36761846449</v>
      </c>
      <c r="I74">
        <v>0.46949999999999997</v>
      </c>
      <c r="J74">
        <v>1.3194005615010442</v>
      </c>
      <c r="K74">
        <v>1.4596101876172012</v>
      </c>
    </row>
    <row r="75" spans="4:11" x14ac:dyDescent="0.3">
      <c r="D75">
        <v>74</v>
      </c>
      <c r="E75">
        <f t="shared" si="5"/>
        <v>11.582911792471501</v>
      </c>
      <c r="F75">
        <v>0</v>
      </c>
      <c r="G75">
        <f t="shared" si="4"/>
        <v>0</v>
      </c>
      <c r="H75">
        <f t="shared" si="6"/>
        <v>17374.367688707251</v>
      </c>
      <c r="I75">
        <v>0.47599999999999998</v>
      </c>
      <c r="J75">
        <v>1.2704703471074397</v>
      </c>
      <c r="K75">
        <v>1.4426142300170355</v>
      </c>
    </row>
    <row r="76" spans="4:11" x14ac:dyDescent="0.3">
      <c r="D76">
        <v>75</v>
      </c>
      <c r="E76">
        <f t="shared" si="5"/>
        <v>11.582911830678626</v>
      </c>
      <c r="F76">
        <v>0</v>
      </c>
      <c r="G76">
        <f t="shared" si="4"/>
        <v>0</v>
      </c>
      <c r="H76">
        <f t="shared" si="6"/>
        <v>17374.367746017939</v>
      </c>
      <c r="I76">
        <v>0.48249999999999998</v>
      </c>
      <c r="J76">
        <v>1.2224085187713329</v>
      </c>
      <c r="K76">
        <v>1.4246669331091015</v>
      </c>
    </row>
    <row r="77" spans="4:11" x14ac:dyDescent="0.3">
      <c r="D77">
        <v>76</v>
      </c>
      <c r="E77">
        <f t="shared" si="5"/>
        <v>11.582911861851612</v>
      </c>
      <c r="F77">
        <v>0</v>
      </c>
      <c r="G77">
        <f t="shared" si="4"/>
        <v>0</v>
      </c>
      <c r="H77">
        <f t="shared" si="6"/>
        <v>17374.367792777419</v>
      </c>
      <c r="I77">
        <v>0.48899999999999999</v>
      </c>
      <c r="J77">
        <v>1.1751921623815984</v>
      </c>
      <c r="K77">
        <v>1.4057460063713345</v>
      </c>
    </row>
    <row r="78" spans="4:11" x14ac:dyDescent="0.3">
      <c r="D78">
        <v>77</v>
      </c>
      <c r="E78">
        <f t="shared" si="5"/>
        <v>11.582911887285483</v>
      </c>
      <c r="F78">
        <v>0</v>
      </c>
      <c r="G78">
        <f t="shared" si="4"/>
        <v>0</v>
      </c>
      <c r="H78">
        <f t="shared" si="6"/>
        <v>17374.367830928226</v>
      </c>
      <c r="I78">
        <v>0.4955</v>
      </c>
      <c r="J78">
        <v>1.1287991629778684</v>
      </c>
      <c r="K78">
        <v>1.3858275154993405</v>
      </c>
    </row>
    <row r="79" spans="4:11" x14ac:dyDescent="0.3">
      <c r="D79">
        <v>78</v>
      </c>
      <c r="E79">
        <f t="shared" si="5"/>
        <v>11.58291190803684</v>
      </c>
      <c r="F79">
        <v>0</v>
      </c>
      <c r="G79">
        <f t="shared" si="4"/>
        <v>0</v>
      </c>
      <c r="H79">
        <f t="shared" si="6"/>
        <v>17374.36786205526</v>
      </c>
      <c r="I79">
        <v>0.502</v>
      </c>
      <c r="J79">
        <v>1.0832081702127678</v>
      </c>
      <c r="K79">
        <v>1.3648857968042403</v>
      </c>
    </row>
    <row r="80" spans="4:11" x14ac:dyDescent="0.3">
      <c r="D80">
        <v>79</v>
      </c>
      <c r="E80">
        <f t="shared" si="5"/>
        <v>11.582911924967759</v>
      </c>
      <c r="F80">
        <v>0</v>
      </c>
      <c r="G80">
        <f t="shared" si="4"/>
        <v>0</v>
      </c>
      <c r="H80">
        <f t="shared" si="6"/>
        <v>17374.367887451637</v>
      </c>
      <c r="I80">
        <v>0.50849999999999995</v>
      </c>
      <c r="J80">
        <v>1.0383985655899819</v>
      </c>
      <c r="K80">
        <v>1.342893363688977</v>
      </c>
    </row>
    <row r="81" spans="4:11" x14ac:dyDescent="0.3">
      <c r="D81">
        <v>80</v>
      </c>
      <c r="E81">
        <f t="shared" si="5"/>
        <v>11.582911938781603</v>
      </c>
      <c r="F81">
        <v>0</v>
      </c>
      <c r="G81">
        <f t="shared" si="4"/>
        <v>0</v>
      </c>
      <c r="H81">
        <f t="shared" si="6"/>
        <v>17374.367908172404</v>
      </c>
      <c r="I81">
        <v>0.51500000000000001</v>
      </c>
      <c r="J81">
        <v>0.99435043137255053</v>
      </c>
      <c r="K81">
        <v>1.3198208045279987</v>
      </c>
    </row>
    <row r="82" spans="4:11" x14ac:dyDescent="0.3">
      <c r="D82">
        <v>81</v>
      </c>
      <c r="E82">
        <f t="shared" si="5"/>
        <v>11.582911950052244</v>
      </c>
      <c r="F82">
        <v>0</v>
      </c>
      <c r="G82">
        <f t="shared" si="4"/>
        <v>0</v>
      </c>
      <c r="H82">
        <f t="shared" si="6"/>
        <v>17374.367925078368</v>
      </c>
      <c r="I82">
        <v>0.52149999999999996</v>
      </c>
      <c r="J82">
        <v>0.95104452106286619</v>
      </c>
      <c r="K82">
        <v>1.2956366711971907</v>
      </c>
    </row>
    <row r="83" spans="4:11" x14ac:dyDescent="0.3">
      <c r="D83">
        <v>82</v>
      </c>
      <c r="E83">
        <f t="shared" si="5"/>
        <v>11.582911959247898</v>
      </c>
      <c r="F83">
        <v>0</v>
      </c>
      <c r="G83">
        <f t="shared" si="4"/>
        <v>0</v>
      </c>
      <c r="H83">
        <f t="shared" si="6"/>
        <v>17374.367938871848</v>
      </c>
      <c r="I83">
        <v>0.52800000000000002</v>
      </c>
      <c r="J83">
        <v>0.90846223136246873</v>
      </c>
      <c r="K83">
        <v>1.2703073574136214</v>
      </c>
    </row>
    <row r="84" spans="4:11" x14ac:dyDescent="0.3">
      <c r="D84">
        <v>83</v>
      </c>
      <c r="E84">
        <f t="shared" si="5"/>
        <v>11.582911966750583</v>
      </c>
      <c r="F84">
        <v>0</v>
      </c>
      <c r="G84">
        <f t="shared" si="4"/>
        <v>0</v>
      </c>
      <c r="H84">
        <f t="shared" si="6"/>
        <v>17374.367950125874</v>
      </c>
      <c r="I84">
        <v>0.53449999999999998</v>
      </c>
      <c r="J84">
        <v>0.86658557552581406</v>
      </c>
      <c r="K84">
        <v>1.2437969659466905</v>
      </c>
    </row>
    <row r="85" spans="4:11" x14ac:dyDescent="0.3">
      <c r="D85">
        <v>84</v>
      </c>
      <c r="E85">
        <f t="shared" si="5"/>
        <v>11.582911972871983</v>
      </c>
      <c r="F85">
        <v>0</v>
      </c>
      <c r="G85">
        <f t="shared" si="4"/>
        <v>0</v>
      </c>
      <c r="H85">
        <f t="shared" si="6"/>
        <v>17374.367959307976</v>
      </c>
      <c r="I85">
        <v>0.54100000000000004</v>
      </c>
      <c r="J85">
        <v>0.82539715802781377</v>
      </c>
      <c r="K85">
        <v>1.2160671636520897</v>
      </c>
    </row>
    <row r="86" spans="4:11" x14ac:dyDescent="0.3">
      <c r="D86">
        <v>85</v>
      </c>
      <c r="E86">
        <f t="shared" si="5"/>
        <v>11.5829119778664</v>
      </c>
      <c r="F86">
        <v>0</v>
      </c>
      <c r="G86">
        <f t="shared" si="4"/>
        <v>0</v>
      </c>
      <c r="H86">
        <f t="shared" si="6"/>
        <v>17374.3679667996</v>
      </c>
      <c r="I86">
        <v>0.54749999999999999</v>
      </c>
      <c r="J86">
        <v>0.78488015047022086</v>
      </c>
      <c r="K86">
        <v>1.1870770231559276</v>
      </c>
    </row>
    <row r="87" spans="4:11" x14ac:dyDescent="0.3">
      <c r="D87">
        <v>86</v>
      </c>
      <c r="E87">
        <f t="shared" si="5"/>
        <v>11.582911981941319</v>
      </c>
      <c r="F87">
        <v>0</v>
      </c>
      <c r="G87">
        <f t="shared" si="4"/>
        <v>0</v>
      </c>
      <c r="H87">
        <f t="shared" si="6"/>
        <v>17374.367972911979</v>
      </c>
      <c r="I87">
        <v>0.55400000000000005</v>
      </c>
      <c r="J87">
        <v>0.74501826865671739</v>
      </c>
      <c r="K87">
        <v>1.1567828498761814</v>
      </c>
    </row>
    <row r="88" spans="4:11" x14ac:dyDescent="0.3">
      <c r="D88">
        <v>87</v>
      </c>
      <c r="E88">
        <f t="shared" si="5"/>
        <v>11.582911985266023</v>
      </c>
      <c r="F88">
        <v>0</v>
      </c>
      <c r="G88">
        <f t="shared" si="4"/>
        <v>0</v>
      </c>
      <c r="H88">
        <f t="shared" si="6"/>
        <v>17374.367977899034</v>
      </c>
      <c r="I88">
        <v>0.5605</v>
      </c>
      <c r="J88">
        <v>0.7057957507711301</v>
      </c>
      <c r="K88">
        <v>1.1251379929101777</v>
      </c>
    </row>
    <row r="89" spans="4:11" x14ac:dyDescent="0.3">
      <c r="D89">
        <v>88</v>
      </c>
      <c r="E89">
        <f t="shared" si="5"/>
        <v>11.58291198797863</v>
      </c>
      <c r="F89">
        <v>0</v>
      </c>
      <c r="G89">
        <f t="shared" si="4"/>
        <v>0</v>
      </c>
      <c r="H89">
        <f t="shared" si="6"/>
        <v>17374.367981967946</v>
      </c>
      <c r="I89">
        <v>0.56699999999999995</v>
      </c>
      <c r="J89">
        <v>0.66719733659730862</v>
      </c>
      <c r="K89">
        <v>1.0920926381370495</v>
      </c>
    </row>
    <row r="90" spans="4:11" x14ac:dyDescent="0.3">
      <c r="D90">
        <v>89</v>
      </c>
      <c r="E90">
        <f t="shared" si="5"/>
        <v>11.582911990191832</v>
      </c>
      <c r="F90">
        <v>0</v>
      </c>
      <c r="G90">
        <f t="shared" si="4"/>
        <v>0</v>
      </c>
      <c r="H90">
        <f t="shared" si="6"/>
        <v>17374.367985287747</v>
      </c>
      <c r="I90">
        <v>0.57350000000000001</v>
      </c>
      <c r="J90">
        <v>0.629208247723134</v>
      </c>
      <c r="K90">
        <v>1.0575935816800039</v>
      </c>
    </row>
    <row r="91" spans="4:11" x14ac:dyDescent="0.3">
      <c r="D91">
        <v>90</v>
      </c>
      <c r="E91">
        <f t="shared" si="5"/>
        <v>11.582911991997571</v>
      </c>
      <c r="F91">
        <v>0</v>
      </c>
      <c r="G91">
        <f t="shared" si="4"/>
        <v>0</v>
      </c>
      <c r="H91">
        <f t="shared" si="6"/>
        <v>17374.367987996357</v>
      </c>
      <c r="I91">
        <v>0.57999999999999996</v>
      </c>
      <c r="J91">
        <v>0.59181416867470016</v>
      </c>
      <c r="K91">
        <v>1.0215839816408512</v>
      </c>
    </row>
    <row r="92" spans="4:11" x14ac:dyDescent="0.3">
      <c r="D92">
        <v>91</v>
      </c>
      <c r="E92">
        <f t="shared" si="5"/>
        <v>11.582911993470864</v>
      </c>
      <c r="F92">
        <v>0</v>
      </c>
      <c r="G92">
        <f t="shared" si="4"/>
        <v>0</v>
      </c>
      <c r="H92">
        <f t="shared" si="6"/>
        <v>17374.367990206298</v>
      </c>
      <c r="I92">
        <v>0.58650000000000002</v>
      </c>
      <c r="J92">
        <v>0.55500122893006676</v>
      </c>
      <c r="K92">
        <v>0.98400308575418427</v>
      </c>
    </row>
    <row r="93" spans="4:11" x14ac:dyDescent="0.3">
      <c r="D93">
        <v>92</v>
      </c>
      <c r="E93">
        <f t="shared" si="5"/>
        <v>11.582911994672916</v>
      </c>
      <c r="F93">
        <v>0</v>
      </c>
      <c r="G93">
        <f t="shared" si="4"/>
        <v>0</v>
      </c>
      <c r="H93">
        <f t="shared" si="6"/>
        <v>17374.367992009375</v>
      </c>
      <c r="I93">
        <v>0.59299999999999997</v>
      </c>
      <c r="J93">
        <v>0.51875598576512594</v>
      </c>
      <c r="K93">
        <v>0.94478593230565</v>
      </c>
    </row>
    <row r="94" spans="4:11" x14ac:dyDescent="0.3">
      <c r="D94">
        <v>93</v>
      </c>
      <c r="E94">
        <f t="shared" si="5"/>
        <v>11.582911995653664</v>
      </c>
      <c r="F94">
        <v>0</v>
      </c>
      <c r="G94">
        <f t="shared" si="4"/>
        <v>0</v>
      </c>
      <c r="H94">
        <f t="shared" si="6"/>
        <v>17374.367993480497</v>
      </c>
      <c r="I94">
        <v>0.59950000000000003</v>
      </c>
      <c r="J94">
        <v>0.48306540788699337</v>
      </c>
      <c r="K94">
        <v>0.90386302131164953</v>
      </c>
    </row>
    <row r="95" spans="4:11" x14ac:dyDescent="0.3">
      <c r="D95">
        <v>94</v>
      </c>
      <c r="E95">
        <f t="shared" si="5"/>
        <v>11.58291199645385</v>
      </c>
      <c r="F95">
        <v>0</v>
      </c>
      <c r="G95">
        <f t="shared" si="4"/>
        <v>0</v>
      </c>
      <c r="H95">
        <f t="shared" si="6"/>
        <v>17374.367994680775</v>
      </c>
      <c r="I95">
        <v>0.60599999999999998</v>
      </c>
      <c r="J95">
        <v>0.44791685981308516</v>
      </c>
      <c r="K95">
        <v>0.86115995255942124</v>
      </c>
    </row>
    <row r="96" spans="4:11" x14ac:dyDescent="0.3">
      <c r="D96">
        <v>95</v>
      </c>
      <c r="E96">
        <f t="shared" si="5"/>
        <v>11.582911997106718</v>
      </c>
      <c r="F96">
        <v>0</v>
      </c>
      <c r="G96">
        <f t="shared" si="4"/>
        <v>0</v>
      </c>
      <c r="H96">
        <f t="shared" si="6"/>
        <v>17374.367995660079</v>
      </c>
      <c r="I96">
        <v>0.61250000000000004</v>
      </c>
      <c r="J96">
        <v>0.41329808695652254</v>
      </c>
      <c r="K96">
        <v>0.81659702664796796</v>
      </c>
    </row>
    <row r="97" spans="4:11" x14ac:dyDescent="0.3">
      <c r="D97">
        <v>96</v>
      </c>
      <c r="E97">
        <f t="shared" si="5"/>
        <v>11.582911997639389</v>
      </c>
      <c r="F97">
        <v>0</v>
      </c>
      <c r="G97">
        <f t="shared" si="4"/>
        <v>0</v>
      </c>
      <c r="H97">
        <f t="shared" si="6"/>
        <v>17374.367996459085</v>
      </c>
      <c r="I97">
        <v>0.61899999999999999</v>
      </c>
      <c r="J97">
        <v>0.37919720138089852</v>
      </c>
      <c r="K97">
        <v>0.77008880464165397</v>
      </c>
    </row>
    <row r="98" spans="4:11" x14ac:dyDescent="0.3">
      <c r="D98">
        <v>97</v>
      </c>
      <c r="E98">
        <f t="shared" si="5"/>
        <v>11.582911998073993</v>
      </c>
      <c r="F98">
        <v>0</v>
      </c>
      <c r="G98">
        <f t="shared" ref="G98:G129" si="7">E98*sa*F98</f>
        <v>0</v>
      </c>
      <c r="H98">
        <f t="shared" si="6"/>
        <v>17374.367997110989</v>
      </c>
      <c r="I98">
        <v>0.62549999999999994</v>
      </c>
      <c r="J98">
        <v>0.34560266818960717</v>
      </c>
      <c r="K98">
        <v>0.72154362133711358</v>
      </c>
    </row>
    <row r="99" spans="4:11" x14ac:dyDescent="0.3">
      <c r="D99">
        <v>98</v>
      </c>
      <c r="E99">
        <f t="shared" si="5"/>
        <v>11.582911998428582</v>
      </c>
      <c r="F99">
        <v>0</v>
      </c>
      <c r="G99">
        <f t="shared" si="7"/>
        <v>0</v>
      </c>
      <c r="H99">
        <f t="shared" si="6"/>
        <v>17374.367997642872</v>
      </c>
      <c r="I99">
        <v>0.63200000000000001</v>
      </c>
      <c r="J99">
        <v>0.3125032925170077</v>
      </c>
      <c r="K99">
        <v>0.6708630464359675</v>
      </c>
    </row>
    <row r="100" spans="4:11" x14ac:dyDescent="0.3">
      <c r="D100">
        <v>99</v>
      </c>
      <c r="E100">
        <f t="shared" si="5"/>
        <v>11.58291199871789</v>
      </c>
      <c r="F100">
        <v>0</v>
      </c>
      <c r="G100">
        <f t="shared" si="7"/>
        <v>0</v>
      </c>
      <c r="H100">
        <f t="shared" si="6"/>
        <v>17374.367998076836</v>
      </c>
      <c r="I100">
        <v>0.63849999999999996</v>
      </c>
      <c r="J100">
        <v>0.27988820709060319</v>
      </c>
      <c r="K100">
        <v>0.61794128709318841</v>
      </c>
    </row>
    <row r="101" spans="4:11" x14ac:dyDescent="0.3">
      <c r="D101">
        <v>100</v>
      </c>
      <c r="E101">
        <f t="shared" si="5"/>
        <v>11.582911998953936</v>
      </c>
      <c r="F101">
        <v>0</v>
      </c>
      <c r="G101">
        <f t="shared" si="7"/>
        <v>0</v>
      </c>
      <c r="H101">
        <f t="shared" si="6"/>
        <v>17374.367998430902</v>
      </c>
      <c r="I101">
        <v>0.64500000000000002</v>
      </c>
      <c r="J101">
        <v>0.2477468603351963</v>
      </c>
      <c r="K101">
        <v>0.56266452435282266</v>
      </c>
    </row>
    <row r="102" spans="4:11" x14ac:dyDescent="0.3">
      <c r="I102">
        <v>0.65150000000000097</v>
      </c>
      <c r="J102">
        <v>0.21606900499167675</v>
      </c>
      <c r="K102">
        <v>0.50491017486398138</v>
      </c>
    </row>
    <row r="103" spans="4:11" x14ac:dyDescent="0.3">
      <c r="I103">
        <v>0.65800000000000103</v>
      </c>
      <c r="J103">
        <v>0.18484468722466543</v>
      </c>
      <c r="K103">
        <v>0.44454606795990648</v>
      </c>
    </row>
    <row r="104" spans="4:11" x14ac:dyDescent="0.3">
      <c r="I104">
        <v>0.66450000000000098</v>
      </c>
      <c r="J104">
        <v>0.15406423619463794</v>
      </c>
      <c r="K104">
        <v>0.381429526644327</v>
      </c>
    </row>
    <row r="105" spans="4:11" x14ac:dyDescent="0.3">
      <c r="I105">
        <v>0.67100000000000104</v>
      </c>
      <c r="J105">
        <v>0.12371825407165722</v>
      </c>
      <c r="K105">
        <v>0.31540633921763817</v>
      </c>
    </row>
    <row r="106" spans="4:11" x14ac:dyDescent="0.3">
      <c r="I106">
        <v>0.67750000000000099</v>
      </c>
      <c r="J106">
        <v>9.3797606468998901E-2</v>
      </c>
      <c r="K106">
        <v>0.24630960613467848</v>
      </c>
    </row>
    <row r="107" spans="4:11" x14ac:dyDescent="0.3">
      <c r="I107">
        <v>0.68400000000000105</v>
      </c>
      <c r="J107">
        <v>6.4293413276227229E-2</v>
      </c>
      <c r="K107">
        <v>0.17395844414928655</v>
      </c>
    </row>
    <row r="108" spans="4:11" x14ac:dyDescent="0.3">
      <c r="I108">
        <v>0.690500000000001</v>
      </c>
      <c r="J108">
        <v>3.5197039872404634E-2</v>
      </c>
      <c r="K108">
        <v>9.8156526784715314E-2</v>
      </c>
    </row>
    <row r="109" spans="4:11" x14ac:dyDescent="0.3">
      <c r="I109">
        <v>0.69700000000000095</v>
      </c>
      <c r="J109">
        <v>6.5000887011581188E-3</v>
      </c>
      <c r="K109">
        <v>1.8690436570574374E-2</v>
      </c>
    </row>
    <row r="110" spans="4:11" x14ac:dyDescent="0.3">
      <c r="I110">
        <v>0.70350000000000101</v>
      </c>
      <c r="J110">
        <v>-2.1805608809652332E-2</v>
      </c>
      <c r="K110">
        <v>-6.4672199821207782E-2</v>
      </c>
    </row>
    <row r="111" spans="4:11" x14ac:dyDescent="0.3">
      <c r="I111">
        <v>0.71000000000000096</v>
      </c>
      <c r="J111">
        <v>-4.9728000000003457E-2</v>
      </c>
      <c r="K111">
        <v>-0.15218482758621815</v>
      </c>
    </row>
    <row r="112" spans="4:11" x14ac:dyDescent="0.3">
      <c r="I112">
        <v>0.71650000000000102</v>
      </c>
      <c r="J112">
        <v>-7.7274818416972132E-2</v>
      </c>
      <c r="K112">
        <v>-0.24412437123351327</v>
      </c>
    </row>
    <row r="113" spans="9:11" x14ac:dyDescent="0.3">
      <c r="I113">
        <v>0.72300000000000098</v>
      </c>
      <c r="J113">
        <v>-0.10445359095581026</v>
      </c>
      <c r="K113">
        <v>-0.34079398132243316</v>
      </c>
    </row>
    <row r="114" spans="9:11" x14ac:dyDescent="0.3">
      <c r="I114">
        <v>0.72950000000000104</v>
      </c>
      <c r="J114">
        <v>-0.13127164471669586</v>
      </c>
      <c r="K114">
        <v>-0.44252617754542578</v>
      </c>
    </row>
    <row r="115" spans="9:11" x14ac:dyDescent="0.3">
      <c r="I115">
        <v>0.73600000000000099</v>
      </c>
      <c r="J115">
        <v>-0.15773611359026707</v>
      </c>
      <c r="K115">
        <v>-0.5496864564509335</v>
      </c>
    </row>
    <row r="116" spans="9:11" x14ac:dyDescent="0.3">
      <c r="I116">
        <v>0.74250000000000205</v>
      </c>
      <c r="J116">
        <v>-0.18385394458439044</v>
      </c>
      <c r="K116">
        <v>-0.66267744589277355</v>
      </c>
    </row>
    <row r="117" spans="9:11" x14ac:dyDescent="0.3">
      <c r="I117">
        <v>0.749000000000002</v>
      </c>
      <c r="J117">
        <v>-0.20963190390391123</v>
      </c>
      <c r="K117">
        <v>-0.78194370529896007</v>
      </c>
    </row>
    <row r="118" spans="9:11" x14ac:dyDescent="0.3">
      <c r="I118">
        <v>0.75550000000000195</v>
      </c>
      <c r="J118">
        <v>-0.23507658279463661</v>
      </c>
      <c r="K118">
        <v>-0.90797729192919119</v>
      </c>
    </row>
    <row r="119" spans="9:11" x14ac:dyDescent="0.3">
      <c r="I119">
        <v>0.76200000000000201</v>
      </c>
      <c r="J119">
        <v>-0.26019440316206255</v>
      </c>
      <c r="K119">
        <v>-1.041324239545661</v>
      </c>
    </row>
    <row r="120" spans="9:11" x14ac:dyDescent="0.3">
      <c r="I120">
        <v>0.76850000000000196</v>
      </c>
      <c r="J120">
        <v>-0.28499162297497005</v>
      </c>
      <c r="K120">
        <v>-1.1825921288135357</v>
      </c>
    </row>
    <row r="121" spans="9:11" x14ac:dyDescent="0.3">
      <c r="I121">
        <v>0.77500000000000202</v>
      </c>
      <c r="J121">
        <v>-0.30947434146342179</v>
      </c>
      <c r="K121">
        <v>-1.3324589701897482</v>
      </c>
    </row>
    <row r="122" spans="9:11" x14ac:dyDescent="0.3">
      <c r="I122">
        <v>0.78150000000000197</v>
      </c>
      <c r="J122">
        <v>-0.33364850412022024</v>
      </c>
      <c r="K122">
        <v>-1.4916836725969973</v>
      </c>
    </row>
    <row r="123" spans="9:11" x14ac:dyDescent="0.3">
      <c r="I123">
        <v>0.78800000000000203</v>
      </c>
      <c r="J123">
        <v>-0.35751990751445784</v>
      </c>
      <c r="K123">
        <v>-1.6611184382157793</v>
      </c>
    </row>
    <row r="124" spans="9:11" x14ac:dyDescent="0.3">
      <c r="I124">
        <v>0.79450000000000198</v>
      </c>
      <c r="J124">
        <v>-0.38109420392532989</v>
      </c>
      <c r="K124">
        <v>-1.8417235098459748</v>
      </c>
    </row>
    <row r="125" spans="9:11" x14ac:dyDescent="0.3">
      <c r="I125">
        <v>0.80100000000000204</v>
      </c>
      <c r="J125">
        <v>-0.40437690580400304</v>
      </c>
      <c r="K125">
        <v>-2.0345848087249405</v>
      </c>
    </row>
    <row r="126" spans="9:11" x14ac:dyDescent="0.3">
      <c r="I126">
        <v>0.80750000000000199</v>
      </c>
      <c r="J126">
        <v>-0.42737339007092862</v>
      </c>
      <c r="K126">
        <v>-2.2409351459888267</v>
      </c>
    </row>
    <row r="127" spans="9:11" x14ac:dyDescent="0.3">
      <c r="I127">
        <v>0.81400000000000206</v>
      </c>
      <c r="J127">
        <v>-0.4500889022556458</v>
      </c>
      <c r="K127">
        <v>-2.4621798819630416</v>
      </c>
    </row>
    <row r="128" spans="9:11" x14ac:dyDescent="0.3">
      <c r="I128">
        <v>0.82050000000000201</v>
      </c>
      <c r="J128">
        <v>-0.47252856048576081</v>
      </c>
      <c r="K128">
        <v>-2.6999281607142893</v>
      </c>
    </row>
    <row r="129" spans="9:11" x14ac:dyDescent="0.3">
      <c r="I129">
        <v>0.82700000000000196</v>
      </c>
      <c r="J129">
        <v>-0.49469735933148257</v>
      </c>
      <c r="K129">
        <v>-2.9560311861787687</v>
      </c>
    </row>
    <row r="130" spans="9:11" x14ac:dyDescent="0.3">
      <c r="I130">
        <v>0.83350000000000202</v>
      </c>
      <c r="J130">
        <v>-0.5166001735117739</v>
      </c>
      <c r="K130">
        <v>-3.2326294641296531</v>
      </c>
    </row>
    <row r="131" spans="9:11" x14ac:dyDescent="0.3">
      <c r="I131">
        <v>0.84000000000000197</v>
      </c>
      <c r="J131">
        <v>-0.53824176146789604</v>
      </c>
      <c r="K131">
        <v>-3.5322115596331183</v>
      </c>
    </row>
    <row r="132" spans="9:11" x14ac:dyDescent="0.3">
      <c r="I132">
        <v>0.84650000000000303</v>
      </c>
      <c r="J132">
        <v>-0.55962676880985918</v>
      </c>
      <c r="K132">
        <v>-3.8576877833677266</v>
      </c>
    </row>
    <row r="133" spans="9:11" x14ac:dyDescent="0.3">
      <c r="I133">
        <v>0.85300000000000298</v>
      </c>
      <c r="J133">
        <v>-0.5807597316409886</v>
      </c>
      <c r="K133">
        <v>-4.2124834276341421</v>
      </c>
    </row>
    <row r="134" spans="9:11" x14ac:dyDescent="0.3">
      <c r="I134">
        <v>0.85950000000000304</v>
      </c>
      <c r="J134">
        <v>-0.60164507976566961</v>
      </c>
      <c r="K134">
        <v>-4.6006578830836835</v>
      </c>
    </row>
    <row r="135" spans="9:11" x14ac:dyDescent="0.3">
      <c r="I135">
        <v>0.86600000000000299</v>
      </c>
      <c r="J135">
        <v>-0.62228713978495542</v>
      </c>
      <c r="K135">
        <v>-5.0270584240091907</v>
      </c>
    </row>
    <row r="136" spans="9:11" x14ac:dyDescent="0.3">
      <c r="I136">
        <v>0.87250000000000305</v>
      </c>
      <c r="J136">
        <v>-0.64269013808464182</v>
      </c>
      <c r="K136">
        <v>-5.4975210341065228</v>
      </c>
    </row>
    <row r="137" spans="9:11" x14ac:dyDescent="0.3">
      <c r="I137">
        <v>0.879000000000003</v>
      </c>
      <c r="J137">
        <v>-0.66285820372011528</v>
      </c>
      <c r="K137">
        <v>-6.019135961466918</v>
      </c>
    </row>
    <row r="138" spans="9:11" x14ac:dyDescent="0.3">
      <c r="I138">
        <v>0.88550000000000295</v>
      </c>
      <c r="J138">
        <v>-0.68279537120212241</v>
      </c>
      <c r="K138">
        <v>-6.600603724885338</v>
      </c>
    </row>
    <row r="139" spans="9:11" x14ac:dyDescent="0.3">
      <c r="I139">
        <v>0.89200000000000301</v>
      </c>
      <c r="J139">
        <v>-0.70250558318739931</v>
      </c>
      <c r="K139">
        <v>-7.2527196782775407</v>
      </c>
    </row>
    <row r="140" spans="9:11" x14ac:dyDescent="0.3">
      <c r="I140">
        <v>0.89850000000000296</v>
      </c>
      <c r="J140">
        <v>-0.72199269307793634</v>
      </c>
      <c r="K140">
        <v>-7.9890447626914627</v>
      </c>
    </row>
    <row r="141" spans="9:11" x14ac:dyDescent="0.3">
      <c r="I141">
        <v>0.90500000000000302</v>
      </c>
      <c r="J141">
        <v>-0.74126046753247632</v>
      </c>
      <c r="K141">
        <v>-8.826851619959406</v>
      </c>
    </row>
    <row r="142" spans="9:11" x14ac:dyDescent="0.3">
      <c r="I142">
        <v>0.91150000000000297</v>
      </c>
      <c r="J142">
        <v>-0.76031258889368047</v>
      </c>
      <c r="K142">
        <v>-9.788487638087787</v>
      </c>
    </row>
    <row r="143" spans="9:11" x14ac:dyDescent="0.3">
      <c r="I143">
        <v>0.91800000000000304</v>
      </c>
      <c r="J143">
        <v>-0.77915265753425511</v>
      </c>
      <c r="K143">
        <v>-10.903386274641383</v>
      </c>
    </row>
    <row r="144" spans="9:11" x14ac:dyDescent="0.3">
      <c r="I144">
        <v>0.92450000000000299</v>
      </c>
      <c r="J144">
        <v>-0.79778419412516799</v>
      </c>
      <c r="K144">
        <v>-12.211117342197833</v>
      </c>
    </row>
    <row r="145" spans="9:11" x14ac:dyDescent="0.3">
      <c r="I145">
        <v>0.93100000000000305</v>
      </c>
      <c r="J145">
        <v>-0.81621064182896708</v>
      </c>
      <c r="K145">
        <v>-13.766161368529071</v>
      </c>
    </row>
    <row r="146" spans="9:11" x14ac:dyDescent="0.3">
      <c r="I146">
        <v>0.937500000000003</v>
      </c>
      <c r="J146">
        <v>-0.83443536842106092</v>
      </c>
      <c r="K146">
        <v>-15.645663157895696</v>
      </c>
    </row>
    <row r="147" spans="9:11" x14ac:dyDescent="0.3">
      <c r="I147">
        <v>0.94400000000000295</v>
      </c>
      <c r="J147">
        <v>-0.85246166834171655</v>
      </c>
      <c r="K147">
        <v>-17.962585154344314</v>
      </c>
    </row>
    <row r="148" spans="9:11" x14ac:dyDescent="0.3">
      <c r="I148">
        <v>0.95050000000000301</v>
      </c>
      <c r="J148">
        <v>-0.87029276468139094</v>
      </c>
      <c r="K148">
        <v>-20.889224061356447</v>
      </c>
    </row>
    <row r="149" spans="9:11" x14ac:dyDescent="0.3">
      <c r="I149">
        <v>0.95700000000000396</v>
      </c>
      <c r="J149">
        <v>-0.8879318111019161</v>
      </c>
      <c r="K149">
        <v>-24.702056489087639</v>
      </c>
    </row>
    <row r="150" spans="9:11" x14ac:dyDescent="0.3">
      <c r="I150">
        <v>0.96350000000000402</v>
      </c>
      <c r="J150">
        <v>-0.90538189369593158</v>
      </c>
      <c r="K150">
        <v>-29.874501869045545</v>
      </c>
    </row>
    <row r="151" spans="9:11" x14ac:dyDescent="0.3">
      <c r="I151">
        <v>0.97000000000000397</v>
      </c>
      <c r="J151">
        <v>-0.92264603278689572</v>
      </c>
      <c r="K151">
        <v>-37.290277158475469</v>
      </c>
    </row>
    <row r="152" spans="9:11" x14ac:dyDescent="0.3">
      <c r="I152">
        <v>0.97650000000000403</v>
      </c>
      <c r="J152">
        <v>-0.93972718467184091</v>
      </c>
      <c r="K152">
        <v>-48.810829565543287</v>
      </c>
    </row>
    <row r="153" spans="9:11" x14ac:dyDescent="0.3">
      <c r="I153">
        <v>0.98300000000000398</v>
      </c>
      <c r="J153">
        <v>-0.95662824330901275</v>
      </c>
      <c r="K153">
        <v>-69.14452670389592</v>
      </c>
    </row>
    <row r="154" spans="9:11" x14ac:dyDescent="0.3">
      <c r="I154">
        <v>0.98950000000000404</v>
      </c>
      <c r="J154">
        <v>-0.97335204195241043</v>
      </c>
      <c r="K154">
        <v>-114.65855303717649</v>
      </c>
    </row>
    <row r="155" spans="9:11" x14ac:dyDescent="0.3">
      <c r="I155">
        <v>0.99600000000000399</v>
      </c>
      <c r="J155">
        <v>-0.98990135473516261</v>
      </c>
      <c r="K155">
        <v>-308.10679666162849</v>
      </c>
    </row>
    <row r="156" spans="9:11" x14ac:dyDescent="0.3">
      <c r="I156">
        <v>1.0024999999999999</v>
      </c>
      <c r="J156">
        <v>-1.0062788982035926</v>
      </c>
      <c r="K156">
        <v>504.39729772456678</v>
      </c>
    </row>
    <row r="157" spans="9:11" x14ac:dyDescent="0.3">
      <c r="I157">
        <v>1.0089999999999999</v>
      </c>
      <c r="J157">
        <v>-1.0224873328038122</v>
      </c>
      <c r="K157">
        <v>143.29023872209206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opLeftCell="F70" workbookViewId="0">
      <selection activeCell="K93" sqref="I93:K93"/>
    </sheetView>
  </sheetViews>
  <sheetFormatPr defaultColWidth="11.19921875" defaultRowHeight="15.6" x14ac:dyDescent="0.3"/>
  <sheetData>
    <row r="1" spans="1:11" x14ac:dyDescent="0.3">
      <c r="A1" t="s">
        <v>21</v>
      </c>
      <c r="D1" t="s">
        <v>10</v>
      </c>
      <c r="E1" t="s">
        <v>11</v>
      </c>
      <c r="F1" t="s">
        <v>12</v>
      </c>
      <c r="G1" t="s">
        <v>13</v>
      </c>
      <c r="J1">
        <f>neq3_</f>
        <v>1.5679461636626679</v>
      </c>
      <c r="K1">
        <f>heq3_</f>
        <v>0</v>
      </c>
    </row>
    <row r="2" spans="1:11" x14ac:dyDescent="0.3">
      <c r="A2" t="s">
        <v>33</v>
      </c>
      <c r="B2">
        <v>0.85</v>
      </c>
      <c r="D2">
        <v>1</v>
      </c>
      <c r="E2">
        <v>2.5</v>
      </c>
      <c r="F2">
        <v>0</v>
      </c>
      <c r="G2">
        <f t="shared" ref="G2:G33" si="0">E2*sa2_*F2</f>
        <v>0</v>
      </c>
      <c r="I2">
        <v>0.01</v>
      </c>
      <c r="J2">
        <f t="dataTable" ref="J2:K164" dt2D="0" dtr="0" r1="B7"/>
        <v>1.547199275695863</v>
      </c>
      <c r="K2">
        <v>2.0639080316191608E-2</v>
      </c>
    </row>
    <row r="3" spans="1:11" x14ac:dyDescent="0.3">
      <c r="A3" t="s">
        <v>34</v>
      </c>
      <c r="B3">
        <v>0.85</v>
      </c>
      <c r="D3">
        <v>2</v>
      </c>
      <c r="E3">
        <f t="shared" ref="E3:E34" si="1">E2*sa2_+(1-0.482*E2)*0.5*E2*(sa2_^4)*(1-hreq3)</f>
        <v>1.9912358984375</v>
      </c>
      <c r="F3">
        <v>0</v>
      </c>
      <c r="G3">
        <f t="shared" si="0"/>
        <v>0</v>
      </c>
      <c r="I3">
        <v>1.4999999999999999E-2</v>
      </c>
      <c r="J3">
        <v>1.536825831712461</v>
      </c>
      <c r="K3">
        <v>3.0676252779225598E-2</v>
      </c>
    </row>
    <row r="4" spans="1:11" x14ac:dyDescent="0.3">
      <c r="A4" t="s">
        <v>25</v>
      </c>
      <c r="B4" t="s">
        <v>23</v>
      </c>
      <c r="D4">
        <v>3</v>
      </c>
      <c r="E4">
        <f t="shared" si="1"/>
        <v>1.7134558366976007</v>
      </c>
      <c r="F4">
        <v>0</v>
      </c>
      <c r="G4">
        <f t="shared" si="0"/>
        <v>0</v>
      </c>
      <c r="I4">
        <v>0.02</v>
      </c>
      <c r="J4">
        <v>1.5264523877290581</v>
      </c>
      <c r="K4">
        <v>4.0526526507769389E-2</v>
      </c>
    </row>
    <row r="5" spans="1:11" x14ac:dyDescent="0.3">
      <c r="A5" t="s">
        <v>31</v>
      </c>
      <c r="B5">
        <v>0.48199999999999998</v>
      </c>
      <c r="D5">
        <v>4</v>
      </c>
      <c r="E5">
        <f t="shared" si="1"/>
        <v>1.5343043872502058</v>
      </c>
      <c r="F5">
        <v>0</v>
      </c>
      <c r="G5">
        <f t="shared" si="0"/>
        <v>0</v>
      </c>
      <c r="I5">
        <v>2.5000000000000001E-2</v>
      </c>
      <c r="J5">
        <v>1.5160789437456552</v>
      </c>
      <c r="K5">
        <v>5.0190911298486303E-2</v>
      </c>
    </row>
    <row r="6" spans="1:11" x14ac:dyDescent="0.3">
      <c r="A6" t="s">
        <v>32</v>
      </c>
      <c r="B6">
        <v>1</v>
      </c>
      <c r="D6">
        <v>5</v>
      </c>
      <c r="E6">
        <f t="shared" si="1"/>
        <v>1.4084641988542002</v>
      </c>
      <c r="F6">
        <v>0</v>
      </c>
      <c r="G6">
        <f t="shared" si="0"/>
        <v>0</v>
      </c>
      <c r="I6">
        <v>0.03</v>
      </c>
      <c r="J6">
        <v>1.5057054997622532</v>
      </c>
      <c r="K6">
        <v>5.9670416948039602E-2</v>
      </c>
    </row>
    <row r="7" spans="1:11" x14ac:dyDescent="0.3">
      <c r="A7" t="s">
        <v>26</v>
      </c>
      <c r="B7">
        <v>0</v>
      </c>
      <c r="D7">
        <v>6</v>
      </c>
      <c r="E7">
        <f t="shared" si="1"/>
        <v>1.3152427287278547</v>
      </c>
      <c r="F7">
        <v>0</v>
      </c>
      <c r="G7">
        <f t="shared" si="0"/>
        <v>0</v>
      </c>
      <c r="I7">
        <v>3.5000000000000003E-2</v>
      </c>
      <c r="J7">
        <v>1.4953320557788503</v>
      </c>
      <c r="K7">
        <v>6.896605325309256E-2</v>
      </c>
    </row>
    <row r="8" spans="1:11" x14ac:dyDescent="0.3">
      <c r="A8" t="s">
        <v>27</v>
      </c>
      <c r="B8">
        <f>hreq3*(neq3_*sa2_+1-0.482*neq3_)*neq3_*sj2_</f>
        <v>0</v>
      </c>
      <c r="D8">
        <v>7</v>
      </c>
      <c r="E8">
        <f t="shared" si="1"/>
        <v>1.2436158962341894</v>
      </c>
      <c r="F8">
        <v>0</v>
      </c>
      <c r="G8">
        <f t="shared" si="0"/>
        <v>0</v>
      </c>
      <c r="I8">
        <v>0.04</v>
      </c>
      <c r="J8">
        <v>1.4849586117954474</v>
      </c>
      <c r="K8">
        <v>7.8078830010308437E-2</v>
      </c>
    </row>
    <row r="9" spans="1:11" x14ac:dyDescent="0.3">
      <c r="A9" t="s">
        <v>28</v>
      </c>
      <c r="B9">
        <f>(sa3_+(sa3_^3)*(1-hreq3)-1)/(0.482*(sa3_^3))</f>
        <v>1.5679461636626679</v>
      </c>
      <c r="D9">
        <v>8</v>
      </c>
      <c r="E9">
        <f t="shared" si="1"/>
        <v>1.1870958977493025</v>
      </c>
      <c r="F9">
        <v>0</v>
      </c>
      <c r="G9">
        <f t="shared" si="0"/>
        <v>0</v>
      </c>
      <c r="I9">
        <v>4.4999999999999998E-2</v>
      </c>
      <c r="J9">
        <v>1.4745851678120454</v>
      </c>
      <c r="K9">
        <v>8.7009757016350608E-2</v>
      </c>
    </row>
    <row r="10" spans="1:11" x14ac:dyDescent="0.3">
      <c r="A10" t="s">
        <v>36</v>
      </c>
      <c r="D10">
        <v>9</v>
      </c>
      <c r="E10">
        <f t="shared" si="1"/>
        <v>1.1415853699353142</v>
      </c>
      <c r="F10">
        <v>0</v>
      </c>
      <c r="G10">
        <f t="shared" si="0"/>
        <v>0</v>
      </c>
      <c r="I10">
        <v>0.05</v>
      </c>
      <c r="J10">
        <v>1.4642117238286434</v>
      </c>
      <c r="K10">
        <v>9.5759844067882266E-2</v>
      </c>
    </row>
    <row r="11" spans="1:11" x14ac:dyDescent="0.3">
      <c r="A11" t="s">
        <v>35</v>
      </c>
      <c r="B11">
        <f>SUM(G:G)</f>
        <v>0</v>
      </c>
      <c r="D11">
        <v>10</v>
      </c>
      <c r="E11">
        <f t="shared" si="1"/>
        <v>1.104355625715485</v>
      </c>
      <c r="F11">
        <v>0</v>
      </c>
      <c r="G11">
        <f t="shared" si="0"/>
        <v>0</v>
      </c>
      <c r="I11">
        <v>5.5E-2</v>
      </c>
      <c r="J11">
        <v>1.4538382798452405</v>
      </c>
      <c r="K11">
        <v>0.1043301009615667</v>
      </c>
    </row>
    <row r="12" spans="1:11" x14ac:dyDescent="0.3">
      <c r="D12">
        <v>11</v>
      </c>
      <c r="E12">
        <f t="shared" si="1"/>
        <v>1.073512425469388</v>
      </c>
      <c r="F12">
        <v>0</v>
      </c>
      <c r="G12">
        <f t="shared" si="0"/>
        <v>0</v>
      </c>
      <c r="I12">
        <v>0.06</v>
      </c>
      <c r="J12">
        <v>1.4434648358618376</v>
      </c>
      <c r="K12">
        <v>0.11272153749406717</v>
      </c>
    </row>
    <row r="13" spans="1:11" x14ac:dyDescent="0.3">
      <c r="D13">
        <v>12</v>
      </c>
      <c r="E13">
        <f t="shared" si="1"/>
        <v>1.0476960596221363</v>
      </c>
      <c r="F13">
        <v>0</v>
      </c>
      <c r="G13">
        <f t="shared" si="0"/>
        <v>0</v>
      </c>
      <c r="I13">
        <v>6.5000000000000002E-2</v>
      </c>
      <c r="J13">
        <v>1.4330913918784356</v>
      </c>
      <c r="K13">
        <v>0.12093516346204704</v>
      </c>
    </row>
    <row r="14" spans="1:11" x14ac:dyDescent="0.3">
      <c r="D14">
        <v>13</v>
      </c>
      <c r="E14">
        <f t="shared" si="1"/>
        <v>1.0259032348001971</v>
      </c>
      <c r="F14">
        <v>0</v>
      </c>
      <c r="G14">
        <f t="shared" si="0"/>
        <v>0</v>
      </c>
      <c r="I14">
        <v>7.0000000000000007E-2</v>
      </c>
      <c r="J14">
        <v>1.4227179478950334</v>
      </c>
      <c r="K14">
        <v>0.12897198866216955</v>
      </c>
    </row>
    <row r="15" spans="1:11" x14ac:dyDescent="0.3">
      <c r="D15">
        <v>14</v>
      </c>
      <c r="E15">
        <f t="shared" si="1"/>
        <v>1.0073763467071513</v>
      </c>
      <c r="F15">
        <v>0</v>
      </c>
      <c r="G15">
        <f t="shared" si="0"/>
        <v>0</v>
      </c>
      <c r="I15">
        <v>7.4999999999999997E-2</v>
      </c>
      <c r="J15">
        <v>1.4123445039116307</v>
      </c>
      <c r="K15">
        <v>0.13683302289109797</v>
      </c>
    </row>
    <row r="16" spans="1:11" x14ac:dyDescent="0.3">
      <c r="D16">
        <v>15</v>
      </c>
      <c r="E16">
        <f t="shared" si="1"/>
        <v>0.99153197740406551</v>
      </c>
      <c r="F16">
        <v>0</v>
      </c>
      <c r="G16">
        <f t="shared" si="0"/>
        <v>0</v>
      </c>
      <c r="I16">
        <v>0.08</v>
      </c>
      <c r="J16">
        <v>1.4019710599282278</v>
      </c>
      <c r="K16">
        <v>0.14451927594549549</v>
      </c>
    </row>
    <row r="17" spans="4:11" x14ac:dyDescent="0.3">
      <c r="D17">
        <v>16</v>
      </c>
      <c r="E17">
        <f t="shared" si="1"/>
        <v>0.97791321200730663</v>
      </c>
      <c r="F17">
        <v>0</v>
      </c>
      <c r="G17">
        <f t="shared" si="0"/>
        <v>0</v>
      </c>
      <c r="I17">
        <v>8.5000000000000006E-2</v>
      </c>
      <c r="J17">
        <v>1.3915976159448256</v>
      </c>
      <c r="K17">
        <v>0.15203175762202556</v>
      </c>
    </row>
    <row r="18" spans="4:11" x14ac:dyDescent="0.3">
      <c r="D18">
        <v>17</v>
      </c>
      <c r="E18">
        <f t="shared" si="1"/>
        <v>0.96615694876458469</v>
      </c>
      <c r="F18">
        <v>0</v>
      </c>
      <c r="G18">
        <f t="shared" si="0"/>
        <v>0</v>
      </c>
      <c r="I18">
        <v>0.09</v>
      </c>
      <c r="J18">
        <v>1.3812241719614236</v>
      </c>
      <c r="K18">
        <v>0.15937147771735144</v>
      </c>
    </row>
    <row r="19" spans="4:11" x14ac:dyDescent="0.3">
      <c r="D19">
        <v>18</v>
      </c>
      <c r="E19">
        <f t="shared" si="1"/>
        <v>0.95597094277094596</v>
      </c>
      <c r="F19">
        <v>0</v>
      </c>
      <c r="G19">
        <f t="shared" si="0"/>
        <v>0</v>
      </c>
      <c r="I19">
        <v>9.5000000000000001E-2</v>
      </c>
      <c r="J19">
        <v>1.3708507279780207</v>
      </c>
      <c r="K19">
        <v>0.16653944602813622</v>
      </c>
    </row>
    <row r="20" spans="4:11" x14ac:dyDescent="0.3">
      <c r="D20">
        <v>19</v>
      </c>
      <c r="E20">
        <f t="shared" si="1"/>
        <v>0.94711734075187803</v>
      </c>
      <c r="F20">
        <v>0</v>
      </c>
      <c r="G20">
        <f t="shared" si="0"/>
        <v>0</v>
      </c>
      <c r="I20">
        <v>0.1</v>
      </c>
      <c r="J20">
        <v>1.3604772839946178</v>
      </c>
      <c r="K20">
        <v>0.17353667235104331</v>
      </c>
    </row>
    <row r="21" spans="4:11" x14ac:dyDescent="0.3">
      <c r="D21">
        <v>20</v>
      </c>
      <c r="E21">
        <f t="shared" si="1"/>
        <v>0.93940064795134504</v>
      </c>
      <c r="F21">
        <v>0</v>
      </c>
      <c r="G21">
        <f t="shared" si="0"/>
        <v>0</v>
      </c>
      <c r="I21">
        <v>0.105</v>
      </c>
      <c r="J21">
        <v>1.3501038400112158</v>
      </c>
      <c r="K21">
        <v>0.18036416648273615</v>
      </c>
    </row>
    <row r="22" spans="4:11" x14ac:dyDescent="0.3">
      <c r="D22">
        <v>21</v>
      </c>
      <c r="E22">
        <f t="shared" si="1"/>
        <v>0.9326587852946655</v>
      </c>
      <c r="F22">
        <v>0</v>
      </c>
      <c r="G22">
        <f t="shared" si="0"/>
        <v>0</v>
      </c>
      <c r="I22">
        <v>0.11</v>
      </c>
      <c r="J22">
        <v>1.3397303960278137</v>
      </c>
      <c r="K22">
        <v>0.18702293821987787</v>
      </c>
    </row>
    <row r="23" spans="4:11" x14ac:dyDescent="0.3">
      <c r="D23">
        <v>22</v>
      </c>
      <c r="E23">
        <f t="shared" si="1"/>
        <v>0.92675634194982059</v>
      </c>
      <c r="F23">
        <v>0</v>
      </c>
      <c r="G23">
        <f t="shared" si="0"/>
        <v>0</v>
      </c>
      <c r="I23">
        <v>0.115</v>
      </c>
      <c r="J23">
        <v>1.3293569520444108</v>
      </c>
      <c r="K23">
        <v>0.19351399735913158</v>
      </c>
    </row>
    <row r="24" spans="4:11" x14ac:dyDescent="0.3">
      <c r="D24">
        <v>23</v>
      </c>
      <c r="E24">
        <f t="shared" si="1"/>
        <v>0.92157941405932331</v>
      </c>
      <c r="F24">
        <v>0</v>
      </c>
      <c r="G24">
        <f t="shared" si="0"/>
        <v>0</v>
      </c>
      <c r="I24">
        <v>0.12</v>
      </c>
      <c r="J24">
        <v>1.3189835080610079</v>
      </c>
      <c r="K24">
        <v>0.19983835369716069</v>
      </c>
    </row>
    <row r="25" spans="4:11" x14ac:dyDescent="0.3">
      <c r="D25">
        <v>24</v>
      </c>
      <c r="E25">
        <f t="shared" si="1"/>
        <v>0.91703160712186571</v>
      </c>
      <c r="F25">
        <v>0</v>
      </c>
      <c r="G25">
        <f t="shared" si="0"/>
        <v>0</v>
      </c>
      <c r="I25">
        <v>0.125</v>
      </c>
      <c r="J25">
        <v>1.3086100640776059</v>
      </c>
      <c r="K25">
        <v>0.20599701703062875</v>
      </c>
    </row>
    <row r="26" spans="4:11" x14ac:dyDescent="0.3">
      <c r="D26">
        <v>25</v>
      </c>
      <c r="E26">
        <f t="shared" si="1"/>
        <v>0.91303090403352438</v>
      </c>
      <c r="F26">
        <v>0</v>
      </c>
      <c r="G26">
        <f t="shared" si="0"/>
        <v>0</v>
      </c>
      <c r="I26">
        <v>0.13</v>
      </c>
      <c r="J26">
        <v>1.2982366200942037</v>
      </c>
      <c r="K26">
        <v>0.21199099715619879</v>
      </c>
    </row>
    <row r="27" spans="4:11" x14ac:dyDescent="0.3">
      <c r="D27">
        <v>26</v>
      </c>
      <c r="E27">
        <f t="shared" si="1"/>
        <v>0.90950718539324016</v>
      </c>
      <c r="F27">
        <v>0</v>
      </c>
      <c r="G27">
        <f t="shared" si="0"/>
        <v>0</v>
      </c>
      <c r="I27">
        <v>0.13500000000000001</v>
      </c>
      <c r="J27">
        <v>1.2878631761108001</v>
      </c>
      <c r="K27">
        <v>0.21782130387053372</v>
      </c>
    </row>
    <row r="28" spans="4:11" x14ac:dyDescent="0.3">
      <c r="D28">
        <v>27</v>
      </c>
      <c r="E28">
        <f t="shared" si="1"/>
        <v>0.90640024710873512</v>
      </c>
      <c r="F28">
        <v>0</v>
      </c>
      <c r="G28">
        <f t="shared" si="0"/>
        <v>0</v>
      </c>
      <c r="I28">
        <v>0.14000000000000001</v>
      </c>
      <c r="J28">
        <v>1.2774897321273981</v>
      </c>
      <c r="K28">
        <v>0.22348894697029761</v>
      </c>
    </row>
    <row r="29" spans="4:11" x14ac:dyDescent="0.3">
      <c r="D29">
        <v>28</v>
      </c>
      <c r="E29">
        <f t="shared" si="1"/>
        <v>0.90365820131767616</v>
      </c>
      <c r="F29">
        <v>0</v>
      </c>
      <c r="G29">
        <f t="shared" si="0"/>
        <v>0</v>
      </c>
      <c r="I29">
        <v>0.14499999999999999</v>
      </c>
      <c r="J29">
        <v>1.2671162881439961</v>
      </c>
      <c r="K29">
        <v>0.22899493625215334</v>
      </c>
    </row>
    <row r="30" spans="4:11" x14ac:dyDescent="0.3">
      <c r="D30">
        <v>29</v>
      </c>
      <c r="E30">
        <f t="shared" si="1"/>
        <v>0.90123617578163784</v>
      </c>
      <c r="F30">
        <v>0</v>
      </c>
      <c r="G30">
        <f t="shared" si="0"/>
        <v>0</v>
      </c>
      <c r="I30">
        <v>0.15</v>
      </c>
      <c r="J30">
        <v>1.2567428441605932</v>
      </c>
      <c r="K30">
        <v>0.23434028151276398</v>
      </c>
    </row>
    <row r="31" spans="4:11" x14ac:dyDescent="0.3">
      <c r="D31">
        <v>30</v>
      </c>
      <c r="E31">
        <f t="shared" si="1"/>
        <v>0.89909524790395756</v>
      </c>
      <c r="F31">
        <v>0</v>
      </c>
      <c r="G31">
        <f t="shared" si="0"/>
        <v>0</v>
      </c>
      <c r="I31">
        <v>0.155</v>
      </c>
      <c r="J31">
        <v>1.2463694001771903</v>
      </c>
      <c r="K31">
        <v>0.23952599254879298</v>
      </c>
    </row>
    <row r="32" spans="4:11" x14ac:dyDescent="0.3">
      <c r="D32">
        <v>31</v>
      </c>
      <c r="E32">
        <f t="shared" si="1"/>
        <v>0.89720156482641544</v>
      </c>
      <c r="F32">
        <v>0</v>
      </c>
      <c r="G32">
        <f t="shared" si="0"/>
        <v>0</v>
      </c>
      <c r="I32">
        <v>0.16</v>
      </c>
      <c r="J32">
        <v>1.2359959561937883</v>
      </c>
      <c r="K32">
        <v>0.24455307915690391</v>
      </c>
    </row>
    <row r="33" spans="4:11" x14ac:dyDescent="0.3">
      <c r="D33">
        <v>32</v>
      </c>
      <c r="E33">
        <f t="shared" si="1"/>
        <v>0.89552561233949068</v>
      </c>
      <c r="F33">
        <v>0</v>
      </c>
      <c r="G33">
        <f t="shared" si="0"/>
        <v>0</v>
      </c>
      <c r="I33">
        <v>0.16500000000000001</v>
      </c>
      <c r="J33">
        <v>1.2256225122103861</v>
      </c>
      <c r="K33">
        <v>0.24942255113375983</v>
      </c>
    </row>
    <row r="34" spans="4:11" x14ac:dyDescent="0.3">
      <c r="D34">
        <v>33</v>
      </c>
      <c r="E34">
        <f t="shared" si="1"/>
        <v>0.89404160374060881</v>
      </c>
      <c r="F34">
        <v>0</v>
      </c>
      <c r="G34">
        <f t="shared" ref="G34:G65" si="2">E34*sa2_*F34</f>
        <v>0</v>
      </c>
      <c r="I34">
        <v>0.17</v>
      </c>
      <c r="J34">
        <v>1.2152490682269832</v>
      </c>
      <c r="K34">
        <v>0.25413541827602376</v>
      </c>
    </row>
    <row r="35" spans="4:11" x14ac:dyDescent="0.3">
      <c r="D35">
        <v>34</v>
      </c>
      <c r="E35">
        <f t="shared" ref="E35:E66" si="3">E34*sa2_+(1-0.482*E34)*0.5*E34*(sa2_^4)*(1-hreq3)</f>
        <v>0.89272696609001567</v>
      </c>
      <c r="F35">
        <v>0</v>
      </c>
      <c r="G35">
        <f t="shared" si="2"/>
        <v>0</v>
      </c>
      <c r="I35">
        <v>0.17499999999999999</v>
      </c>
      <c r="J35">
        <v>1.2048756242435805</v>
      </c>
      <c r="K35">
        <v>0.25869269038035914</v>
      </c>
    </row>
    <row r="36" spans="4:11" x14ac:dyDescent="0.3">
      <c r="D36">
        <v>35</v>
      </c>
      <c r="E36">
        <f t="shared" si="3"/>
        <v>0.89156190610491848</v>
      </c>
      <c r="F36">
        <v>0</v>
      </c>
      <c r="G36">
        <f t="shared" si="2"/>
        <v>0</v>
      </c>
      <c r="I36">
        <v>0.18</v>
      </c>
      <c r="J36">
        <v>1.1945021802601783</v>
      </c>
      <c r="K36">
        <v>0.26309537724342963</v>
      </c>
    </row>
    <row r="37" spans="4:11" x14ac:dyDescent="0.3">
      <c r="D37">
        <v>36</v>
      </c>
      <c r="E37">
        <f t="shared" si="3"/>
        <v>0.8905290415981777</v>
      </c>
      <c r="F37">
        <v>0</v>
      </c>
      <c r="G37">
        <f t="shared" si="2"/>
        <v>0</v>
      </c>
      <c r="I37">
        <v>0.185</v>
      </c>
      <c r="J37">
        <v>1.1841287362767763</v>
      </c>
      <c r="K37">
        <v>0.26734448866189819</v>
      </c>
    </row>
    <row r="38" spans="4:11" x14ac:dyDescent="0.3">
      <c r="D38">
        <v>37</v>
      </c>
      <c r="E38">
        <f t="shared" si="3"/>
        <v>0.88961308719504428</v>
      </c>
      <c r="F38">
        <v>0</v>
      </c>
      <c r="G38">
        <f t="shared" si="2"/>
        <v>0</v>
      </c>
      <c r="I38">
        <v>0.19</v>
      </c>
      <c r="J38">
        <v>1.1737552922933734</v>
      </c>
      <c r="K38">
        <v>0.2714410344324279</v>
      </c>
    </row>
    <row r="39" spans="4:11" x14ac:dyDescent="0.3">
      <c r="D39">
        <v>38</v>
      </c>
      <c r="E39">
        <f t="shared" si="3"/>
        <v>0.88880058525869876</v>
      </c>
      <c r="F39">
        <v>0</v>
      </c>
      <c r="G39">
        <f t="shared" si="2"/>
        <v>0</v>
      </c>
      <c r="I39">
        <v>0.19500000000000001</v>
      </c>
      <c r="J39">
        <v>1.1633818483099705</v>
      </c>
      <c r="K39">
        <v>0.27538602435168219</v>
      </c>
    </row>
    <row r="40" spans="4:11" x14ac:dyDescent="0.3">
      <c r="D40">
        <v>39</v>
      </c>
      <c r="E40">
        <f t="shared" si="3"/>
        <v>0.88807967467546078</v>
      </c>
      <c r="F40">
        <v>0</v>
      </c>
      <c r="G40">
        <f t="shared" si="2"/>
        <v>0</v>
      </c>
      <c r="I40">
        <v>0.2</v>
      </c>
      <c r="J40">
        <v>1.1530084043265685</v>
      </c>
      <c r="K40">
        <v>0.27918046821632475</v>
      </c>
    </row>
    <row r="41" spans="4:11" x14ac:dyDescent="0.3">
      <c r="D41">
        <v>40</v>
      </c>
      <c r="E41">
        <f t="shared" si="3"/>
        <v>0.88743989150653946</v>
      </c>
      <c r="F41">
        <v>0</v>
      </c>
      <c r="G41">
        <f t="shared" si="2"/>
        <v>0</v>
      </c>
      <c r="I41">
        <v>0.20499999999999999</v>
      </c>
      <c r="J41">
        <v>1.1426349603431665</v>
      </c>
      <c r="K41">
        <v>0.28282537582301842</v>
      </c>
    </row>
    <row r="42" spans="4:11" x14ac:dyDescent="0.3">
      <c r="D42">
        <v>41</v>
      </c>
      <c r="E42">
        <f t="shared" si="3"/>
        <v>0.88687199658930582</v>
      </c>
      <c r="F42">
        <v>0</v>
      </c>
      <c r="G42">
        <f t="shared" si="2"/>
        <v>0</v>
      </c>
      <c r="I42">
        <v>0.21</v>
      </c>
      <c r="J42">
        <v>1.1322615163597636</v>
      </c>
      <c r="K42">
        <v>0.28632175696842638</v>
      </c>
    </row>
    <row r="43" spans="4:11" x14ac:dyDescent="0.3">
      <c r="D43">
        <v>42</v>
      </c>
      <c r="E43">
        <f t="shared" si="3"/>
        <v>0.88636782603058162</v>
      </c>
      <c r="F43">
        <v>0</v>
      </c>
      <c r="G43">
        <f t="shared" si="2"/>
        <v>0</v>
      </c>
      <c r="I43">
        <v>0.215</v>
      </c>
      <c r="J43">
        <v>1.1218880723763607</v>
      </c>
      <c r="K43">
        <v>0.28967062144921207</v>
      </c>
    </row>
    <row r="44" spans="4:11" x14ac:dyDescent="0.3">
      <c r="D44">
        <v>43</v>
      </c>
      <c r="E44">
        <f t="shared" si="3"/>
        <v>0.88592016122521222</v>
      </c>
      <c r="F44">
        <v>0</v>
      </c>
      <c r="G44">
        <f t="shared" si="2"/>
        <v>0</v>
      </c>
      <c r="I44">
        <v>0.22</v>
      </c>
      <c r="J44">
        <v>1.1115146283929587</v>
      </c>
      <c r="K44">
        <v>0.29287297906203913</v>
      </c>
    </row>
    <row r="45" spans="4:11" x14ac:dyDescent="0.3">
      <c r="D45">
        <v>44</v>
      </c>
      <c r="E45">
        <f t="shared" si="3"/>
        <v>0.88552261559169598</v>
      </c>
      <c r="F45">
        <v>0</v>
      </c>
      <c r="G45">
        <f t="shared" si="2"/>
        <v>0</v>
      </c>
      <c r="I45">
        <v>0.22500000000000001</v>
      </c>
      <c r="J45">
        <v>1.1011411844095558</v>
      </c>
      <c r="K45">
        <v>0.29592983960357017</v>
      </c>
    </row>
    <row r="46" spans="4:11" x14ac:dyDescent="0.3">
      <c r="D46">
        <v>45</v>
      </c>
      <c r="E46">
        <f t="shared" si="3"/>
        <v>0.88516953567082468</v>
      </c>
      <c r="F46">
        <v>0</v>
      </c>
      <c r="G46">
        <f t="shared" si="2"/>
        <v>0</v>
      </c>
      <c r="I46">
        <v>0.23</v>
      </c>
      <c r="J46">
        <v>1.0907677404261538</v>
      </c>
      <c r="K46">
        <v>0.29884221287046914</v>
      </c>
    </row>
    <row r="47" spans="4:11" x14ac:dyDescent="0.3">
      <c r="D47">
        <v>46</v>
      </c>
      <c r="E47">
        <f t="shared" si="3"/>
        <v>0.88485591460471258</v>
      </c>
      <c r="F47">
        <v>0</v>
      </c>
      <c r="G47">
        <f t="shared" si="2"/>
        <v>0</v>
      </c>
      <c r="I47">
        <v>0.23499999999999999</v>
      </c>
      <c r="J47">
        <v>1.0803942964427509</v>
      </c>
      <c r="K47">
        <v>0.30161110865939872</v>
      </c>
    </row>
    <row r="48" spans="4:11" x14ac:dyDescent="0.3">
      <c r="D48">
        <v>47</v>
      </c>
      <c r="E48">
        <f t="shared" si="3"/>
        <v>0.88457731631898617</v>
      </c>
      <c r="F48">
        <v>0</v>
      </c>
      <c r="G48">
        <f t="shared" si="2"/>
        <v>0</v>
      </c>
      <c r="I48">
        <v>0.24</v>
      </c>
      <c r="J48">
        <v>1.0700208524593486</v>
      </c>
      <c r="K48">
        <v>0.3042375367670227</v>
      </c>
    </row>
    <row r="49" spans="4:11" x14ac:dyDescent="0.3">
      <c r="D49">
        <v>48</v>
      </c>
      <c r="E49">
        <f t="shared" si="3"/>
        <v>0.88432980898332647</v>
      </c>
      <c r="F49">
        <v>0</v>
      </c>
      <c r="G49">
        <f t="shared" si="2"/>
        <v>0</v>
      </c>
      <c r="I49">
        <v>0.245</v>
      </c>
      <c r="J49">
        <v>1.059647408475946</v>
      </c>
      <c r="K49">
        <v>0.30672250699000392</v>
      </c>
    </row>
    <row r="50" spans="4:11" x14ac:dyDescent="0.3">
      <c r="D50">
        <v>49</v>
      </c>
      <c r="E50">
        <f t="shared" si="3"/>
        <v>0.88410990653523891</v>
      </c>
      <c r="F50">
        <v>0</v>
      </c>
      <c r="G50">
        <f t="shared" si="2"/>
        <v>0</v>
      </c>
      <c r="I50">
        <v>0.25</v>
      </c>
      <c r="J50">
        <v>1.0492739644925431</v>
      </c>
      <c r="K50">
        <v>0.30906702912500583</v>
      </c>
    </row>
    <row r="51" spans="4:11" x14ac:dyDescent="0.3">
      <c r="D51">
        <v>50</v>
      </c>
      <c r="E51">
        <f t="shared" si="3"/>
        <v>0.88391451722696424</v>
      </c>
      <c r="F51">
        <v>0</v>
      </c>
      <c r="G51">
        <f t="shared" si="2"/>
        <v>0</v>
      </c>
      <c r="I51">
        <v>0.255</v>
      </c>
      <c r="J51">
        <v>1.0389005205091411</v>
      </c>
      <c r="K51">
        <v>0.31127211296869212</v>
      </c>
    </row>
    <row r="52" spans="4:11" x14ac:dyDescent="0.3">
      <c r="D52">
        <v>51</v>
      </c>
      <c r="E52">
        <f t="shared" si="3"/>
        <v>0.88374089830222602</v>
      </c>
      <c r="F52">
        <v>0</v>
      </c>
      <c r="G52">
        <f t="shared" si="2"/>
        <v>0</v>
      </c>
      <c r="I52">
        <v>0.26</v>
      </c>
      <c r="J52">
        <v>1.0285270765257388</v>
      </c>
      <c r="K52">
        <v>0.31333876831772561</v>
      </c>
    </row>
    <row r="53" spans="4:11" x14ac:dyDescent="0.3">
      <c r="D53">
        <v>52</v>
      </c>
      <c r="E53">
        <f t="shared" si="3"/>
        <v>0.88358661603316047</v>
      </c>
      <c r="F53">
        <v>0</v>
      </c>
      <c r="G53">
        <f t="shared" si="2"/>
        <v>0</v>
      </c>
      <c r="I53">
        <v>0.26500000000000001</v>
      </c>
      <c r="J53">
        <v>1.0181536325423359</v>
      </c>
      <c r="K53">
        <v>0.31526800496876939</v>
      </c>
    </row>
    <row r="54" spans="4:11" x14ac:dyDescent="0.3">
      <c r="D54">
        <v>53</v>
      </c>
      <c r="E54">
        <f t="shared" si="3"/>
        <v>0.8834495104523622</v>
      </c>
      <c r="F54">
        <v>0</v>
      </c>
      <c r="G54">
        <f t="shared" si="2"/>
        <v>0</v>
      </c>
      <c r="I54">
        <v>0.27</v>
      </c>
      <c r="J54">
        <v>1.0077801885589333</v>
      </c>
      <c r="K54">
        <v>0.31706083271848712</v>
      </c>
    </row>
    <row r="55" spans="4:11" x14ac:dyDescent="0.3">
      <c r="D55">
        <v>54</v>
      </c>
      <c r="E55">
        <f t="shared" si="3"/>
        <v>0.88332766420381459</v>
      </c>
      <c r="F55">
        <v>0</v>
      </c>
      <c r="G55">
        <f t="shared" si="2"/>
        <v>0</v>
      </c>
      <c r="I55">
        <v>0.27500000000000002</v>
      </c>
      <c r="J55">
        <v>0.99740674457553113</v>
      </c>
      <c r="K55">
        <v>0.31871826136354209</v>
      </c>
    </row>
    <row r="56" spans="4:11" x14ac:dyDescent="0.3">
      <c r="D56">
        <v>55</v>
      </c>
      <c r="E56">
        <f t="shared" si="3"/>
        <v>0.88321937501219772</v>
      </c>
      <c r="F56">
        <v>0</v>
      </c>
      <c r="G56">
        <f t="shared" si="2"/>
        <v>0</v>
      </c>
      <c r="I56">
        <v>0.28000000000000003</v>
      </c>
      <c r="J56">
        <v>0.98703330059212901</v>
      </c>
      <c r="K56">
        <v>0.3202413007005977</v>
      </c>
    </row>
    <row r="57" spans="4:11" x14ac:dyDescent="0.3">
      <c r="D57">
        <v>56</v>
      </c>
      <c r="E57">
        <f t="shared" si="3"/>
        <v>0.88312313133486053</v>
      </c>
      <c r="F57">
        <v>0</v>
      </c>
      <c r="G57">
        <f t="shared" si="2"/>
        <v>0</v>
      </c>
      <c r="I57">
        <v>0.28499999999999998</v>
      </c>
      <c r="J57">
        <v>0.97665985660872612</v>
      </c>
      <c r="K57">
        <v>0.32163096052631651</v>
      </c>
    </row>
    <row r="58" spans="4:11" x14ac:dyDescent="0.3">
      <c r="D58">
        <v>57</v>
      </c>
      <c r="E58">
        <f t="shared" si="3"/>
        <v>0.88303759081635702</v>
      </c>
      <c r="F58">
        <v>0</v>
      </c>
      <c r="G58">
        <f t="shared" si="2"/>
        <v>0</v>
      </c>
      <c r="I58">
        <v>0.28999999999999998</v>
      </c>
      <c r="J58">
        <v>0.96628641262532333</v>
      </c>
      <c r="K58">
        <v>0.32288825063736232</v>
      </c>
    </row>
    <row r="59" spans="4:11" x14ac:dyDescent="0.3">
      <c r="D59">
        <v>58</v>
      </c>
      <c r="E59">
        <f t="shared" si="3"/>
        <v>0.88296156121333869</v>
      </c>
      <c r="F59">
        <v>0</v>
      </c>
      <c r="G59">
        <f t="shared" si="2"/>
        <v>0</v>
      </c>
      <c r="I59">
        <v>0.29499999999999998</v>
      </c>
      <c r="J59">
        <v>0.95591296864192121</v>
      </c>
      <c r="K59">
        <v>0.32401418083039879</v>
      </c>
    </row>
    <row r="60" spans="4:11" x14ac:dyDescent="0.3">
      <c r="D60">
        <v>59</v>
      </c>
      <c r="E60">
        <f t="shared" si="3"/>
        <v>0.88289398349894976</v>
      </c>
      <c r="F60">
        <v>0</v>
      </c>
      <c r="G60">
        <f t="shared" si="2"/>
        <v>0</v>
      </c>
      <c r="I60">
        <v>0.3</v>
      </c>
      <c r="J60">
        <v>0.94553952465851832</v>
      </c>
      <c r="K60">
        <v>0.32500976090208844</v>
      </c>
    </row>
    <row r="61" spans="4:11" x14ac:dyDescent="0.3">
      <c r="D61">
        <v>60</v>
      </c>
      <c r="E61">
        <f t="shared" si="3"/>
        <v>0.88283391689168467</v>
      </c>
      <c r="F61">
        <v>0</v>
      </c>
      <c r="G61">
        <f t="shared" si="2"/>
        <v>0</v>
      </c>
      <c r="I61">
        <v>0.30499999999999999</v>
      </c>
      <c r="J61">
        <v>0.93516608067511631</v>
      </c>
      <c r="K61">
        <v>0.32587600064909528</v>
      </c>
    </row>
    <row r="62" spans="4:11" x14ac:dyDescent="0.3">
      <c r="D62">
        <v>61</v>
      </c>
      <c r="E62">
        <f t="shared" si="3"/>
        <v>0.88278052558475106</v>
      </c>
      <c r="F62">
        <v>0</v>
      </c>
      <c r="G62">
        <f t="shared" si="2"/>
        <v>0</v>
      </c>
      <c r="I62">
        <v>0.31</v>
      </c>
      <c r="J62">
        <v>0.92479263669171341</v>
      </c>
      <c r="K62">
        <v>0.32661390986808181</v>
      </c>
    </row>
    <row r="63" spans="4:11" x14ac:dyDescent="0.3">
      <c r="D63">
        <v>62</v>
      </c>
      <c r="E63">
        <f t="shared" si="3"/>
        <v>0.88273306697902698</v>
      </c>
      <c r="F63">
        <v>0</v>
      </c>
      <c r="G63">
        <f t="shared" si="2"/>
        <v>0</v>
      </c>
      <c r="I63">
        <v>0.315</v>
      </c>
      <c r="J63">
        <v>0.91441919270831129</v>
      </c>
      <c r="K63">
        <v>0.32722449835571216</v>
      </c>
    </row>
    <row r="64" spans="4:11" x14ac:dyDescent="0.3">
      <c r="D64">
        <v>63</v>
      </c>
      <c r="E64">
        <f t="shared" si="3"/>
        <v>0.88269088124628103</v>
      </c>
      <c r="F64">
        <v>0</v>
      </c>
      <c r="G64">
        <f t="shared" si="2"/>
        <v>0</v>
      </c>
      <c r="I64">
        <v>0.32</v>
      </c>
      <c r="J64">
        <v>0.9040457487249085</v>
      </c>
      <c r="K64">
        <v>0.32770877590864883</v>
      </c>
    </row>
    <row r="65" spans="4:11" x14ac:dyDescent="0.3">
      <c r="D65">
        <v>64</v>
      </c>
      <c r="E65">
        <f t="shared" si="3"/>
        <v>0.88265338206992039</v>
      </c>
      <c r="F65">
        <v>0</v>
      </c>
      <c r="G65">
        <f t="shared" si="2"/>
        <v>0</v>
      </c>
      <c r="I65">
        <v>0.32500000000000001</v>
      </c>
      <c r="J65">
        <v>0.89367230474150638</v>
      </c>
      <c r="K65">
        <v>0.32806775232355567</v>
      </c>
    </row>
    <row r="66" spans="4:11" x14ac:dyDescent="0.3">
      <c r="D66">
        <v>65</v>
      </c>
      <c r="E66">
        <f t="shared" si="3"/>
        <v>0.8826200484285569</v>
      </c>
      <c r="F66">
        <v>0</v>
      </c>
      <c r="G66">
        <f t="shared" ref="G66:G97" si="4">E66*sa2_*F66</f>
        <v>0</v>
      </c>
      <c r="I66">
        <v>0.33</v>
      </c>
      <c r="J66">
        <v>0.8832988607581036</v>
      </c>
      <c r="K66">
        <v>0.32830243739709541</v>
      </c>
    </row>
    <row r="67" spans="4:11" x14ac:dyDescent="0.3">
      <c r="D67">
        <v>66</v>
      </c>
      <c r="E67">
        <f t="shared" ref="E67:E101" si="5">E66*sa2_+(1-0.482*E66)*0.5*E66*(sa2_^4)*(1-hreq3)</f>
        <v>0.88259041730347598</v>
      </c>
      <c r="F67">
        <v>0</v>
      </c>
      <c r="G67">
        <f t="shared" si="4"/>
        <v>0</v>
      </c>
      <c r="I67">
        <v>0.33500000000000002</v>
      </c>
      <c r="J67">
        <v>0.87292541677470148</v>
      </c>
      <c r="K67">
        <v>0.32841384092593207</v>
      </c>
    </row>
    <row r="68" spans="4:11" x14ac:dyDescent="0.3">
      <c r="D68">
        <v>67</v>
      </c>
      <c r="E68">
        <f t="shared" si="5"/>
        <v>0.88256407720495955</v>
      </c>
      <c r="F68">
        <v>0</v>
      </c>
      <c r="G68">
        <f t="shared" si="4"/>
        <v>0</v>
      </c>
      <c r="I68">
        <v>0.34</v>
      </c>
      <c r="J68">
        <v>0.86255197279129858</v>
      </c>
      <c r="K68">
        <v>0.32840297270672808</v>
      </c>
    </row>
    <row r="69" spans="4:11" x14ac:dyDescent="0.3">
      <c r="D69">
        <v>68</v>
      </c>
      <c r="E69">
        <f t="shared" si="5"/>
        <v>0.88254066242460061</v>
      </c>
      <c r="F69">
        <v>0</v>
      </c>
      <c r="G69">
        <f t="shared" si="4"/>
        <v>0</v>
      </c>
      <c r="I69">
        <v>0.34499999999999997</v>
      </c>
      <c r="J69">
        <v>0.85217852880789657</v>
      </c>
      <c r="K69">
        <v>0.32827084253614763</v>
      </c>
    </row>
    <row r="70" spans="4:11" x14ac:dyDescent="0.3">
      <c r="D70">
        <v>69</v>
      </c>
      <c r="E70">
        <f t="shared" si="5"/>
        <v>0.88251984793146787</v>
      </c>
      <c r="F70">
        <v>0</v>
      </c>
      <c r="G70">
        <f t="shared" si="4"/>
        <v>0</v>
      </c>
      <c r="I70">
        <v>0.35</v>
      </c>
      <c r="J70">
        <v>0.84180508482449368</v>
      </c>
      <c r="K70">
        <v>0.32801846021085296</v>
      </c>
    </row>
    <row r="71" spans="4:11" x14ac:dyDescent="0.3">
      <c r="D71">
        <v>70</v>
      </c>
      <c r="E71">
        <f t="shared" si="5"/>
        <v>0.88250134483942344</v>
      </c>
      <c r="F71">
        <v>0</v>
      </c>
      <c r="G71">
        <f t="shared" si="4"/>
        <v>0</v>
      </c>
      <c r="I71">
        <v>0.35499999999999998</v>
      </c>
      <c r="J71">
        <v>0.83143164084109156</v>
      </c>
      <c r="K71">
        <v>0.3276468355275084</v>
      </c>
    </row>
    <row r="72" spans="4:11" x14ac:dyDescent="0.3">
      <c r="D72">
        <v>71</v>
      </c>
      <c r="E72">
        <f t="shared" si="5"/>
        <v>0.88248489638122685</v>
      </c>
      <c r="F72">
        <v>0</v>
      </c>
      <c r="G72">
        <f t="shared" si="4"/>
        <v>0</v>
      </c>
      <c r="I72">
        <v>0.36</v>
      </c>
      <c r="J72">
        <v>0.82105819685768877</v>
      </c>
      <c r="K72">
        <v>0.3271569782827764</v>
      </c>
    </row>
    <row r="73" spans="4:11" x14ac:dyDescent="0.3">
      <c r="D73">
        <v>72</v>
      </c>
      <c r="E73">
        <f t="shared" si="5"/>
        <v>0.88247027433240266</v>
      </c>
      <c r="F73">
        <v>0</v>
      </c>
      <c r="G73">
        <f t="shared" si="4"/>
        <v>0</v>
      </c>
      <c r="I73">
        <v>0.36499999999999999</v>
      </c>
      <c r="J73">
        <v>0.81068475287428587</v>
      </c>
      <c r="K73">
        <v>0.32654989827332054</v>
      </c>
    </row>
    <row r="74" spans="4:11" x14ac:dyDescent="0.3">
      <c r="D74">
        <v>73</v>
      </c>
      <c r="E74">
        <f t="shared" si="5"/>
        <v>0.88245727583434508</v>
      </c>
      <c r="F74">
        <v>0</v>
      </c>
      <c r="G74">
        <f t="shared" si="4"/>
        <v>0</v>
      </c>
      <c r="I74">
        <v>0.37</v>
      </c>
      <c r="J74">
        <v>0.80031130889088375</v>
      </c>
      <c r="K74">
        <v>0.32582660529580454</v>
      </c>
    </row>
    <row r="75" spans="4:11" x14ac:dyDescent="0.3">
      <c r="D75">
        <v>74</v>
      </c>
      <c r="E75">
        <f t="shared" si="5"/>
        <v>0.88244572057186366</v>
      </c>
      <c r="F75">
        <v>0</v>
      </c>
      <c r="G75">
        <f t="shared" si="4"/>
        <v>0</v>
      </c>
      <c r="I75">
        <v>0.375</v>
      </c>
      <c r="J75">
        <v>0.78993786490748175</v>
      </c>
      <c r="K75">
        <v>0.32498810914689125</v>
      </c>
    </row>
    <row r="76" spans="4:11" x14ac:dyDescent="0.3">
      <c r="D76">
        <v>75</v>
      </c>
      <c r="E76">
        <f t="shared" si="5"/>
        <v>0.88243544826544884</v>
      </c>
      <c r="F76">
        <v>0</v>
      </c>
      <c r="G76">
        <f t="shared" si="4"/>
        <v>0</v>
      </c>
      <c r="I76">
        <v>0.38</v>
      </c>
      <c r="J76">
        <v>0.77956442092407885</v>
      </c>
      <c r="K76">
        <v>0.32403541962324367</v>
      </c>
    </row>
    <row r="77" spans="4:11" x14ac:dyDescent="0.3">
      <c r="D77">
        <v>76</v>
      </c>
      <c r="E77">
        <f t="shared" si="5"/>
        <v>0.88242631644302638</v>
      </c>
      <c r="F77">
        <v>0</v>
      </c>
      <c r="G77">
        <f t="shared" si="4"/>
        <v>0</v>
      </c>
      <c r="I77">
        <v>0.38500000000000001</v>
      </c>
      <c r="J77">
        <v>0.76919097694067606</v>
      </c>
      <c r="K77">
        <v>0.32296954652152537</v>
      </c>
    </row>
    <row r="78" spans="4:11" x14ac:dyDescent="0.3">
      <c r="D78">
        <v>77</v>
      </c>
      <c r="E78">
        <f t="shared" si="5"/>
        <v>0.88241819845993907</v>
      </c>
      <c r="F78">
        <v>0</v>
      </c>
      <c r="G78">
        <f t="shared" si="4"/>
        <v>0</v>
      </c>
      <c r="I78">
        <v>0.39</v>
      </c>
      <c r="J78">
        <v>0.75881753295727394</v>
      </c>
      <c r="K78">
        <v>0.32179149963840004</v>
      </c>
    </row>
    <row r="79" spans="4:11" x14ac:dyDescent="0.3">
      <c r="D79">
        <v>78</v>
      </c>
      <c r="E79">
        <f t="shared" si="5"/>
        <v>0.88241098173941712</v>
      </c>
      <c r="F79">
        <v>0</v>
      </c>
      <c r="G79">
        <f t="shared" si="4"/>
        <v>0</v>
      </c>
      <c r="I79">
        <v>0.39500000000000002</v>
      </c>
      <c r="J79">
        <v>0.74844408897387105</v>
      </c>
      <c r="K79">
        <v>0.32050228877053027</v>
      </c>
    </row>
    <row r="80" spans="4:11" x14ac:dyDescent="0.3">
      <c r="D80">
        <v>79</v>
      </c>
      <c r="E80">
        <f t="shared" si="5"/>
        <v>0.88240456620891505</v>
      </c>
      <c r="F80">
        <v>0</v>
      </c>
      <c r="G80">
        <f t="shared" si="4"/>
        <v>0</v>
      </c>
      <c r="I80">
        <v>0.4</v>
      </c>
      <c r="J80">
        <v>0.73807064499046904</v>
      </c>
      <c r="K80">
        <v>0.31910292371457993</v>
      </c>
    </row>
    <row r="81" spans="4:11" x14ac:dyDescent="0.3">
      <c r="D81">
        <v>80</v>
      </c>
      <c r="E81">
        <f t="shared" si="5"/>
        <v>0.88239886291045699</v>
      </c>
      <c r="F81">
        <v>0</v>
      </c>
      <c r="G81">
        <f t="shared" si="4"/>
        <v>0</v>
      </c>
      <c r="I81">
        <v>0.40500000000000003</v>
      </c>
      <c r="J81">
        <v>0.72769720100706614</v>
      </c>
      <c r="K81">
        <v>0.31759441426721169</v>
      </c>
    </row>
    <row r="82" spans="4:11" x14ac:dyDescent="0.3">
      <c r="D82">
        <v>81</v>
      </c>
      <c r="E82">
        <f t="shared" si="5"/>
        <v>0.88239379276558338</v>
      </c>
      <c r="F82">
        <v>0</v>
      </c>
      <c r="G82">
        <f t="shared" si="4"/>
        <v>0</v>
      </c>
      <c r="I82">
        <v>0.41</v>
      </c>
      <c r="J82">
        <v>0.71732375702366402</v>
      </c>
      <c r="K82">
        <v>0.31597777022508949</v>
      </c>
    </row>
    <row r="83" spans="4:11" x14ac:dyDescent="0.3">
      <c r="D83">
        <v>82</v>
      </c>
      <c r="E83">
        <f t="shared" si="5"/>
        <v>0.88238928547766582</v>
      </c>
      <c r="F83">
        <v>0</v>
      </c>
      <c r="G83">
        <f t="shared" si="4"/>
        <v>0</v>
      </c>
      <c r="I83">
        <v>0.41499999999999998</v>
      </c>
      <c r="J83">
        <v>0.70695031304026124</v>
      </c>
      <c r="K83">
        <v>0.31425400138487591</v>
      </c>
    </row>
    <row r="84" spans="4:11" x14ac:dyDescent="0.3">
      <c r="D84">
        <v>83</v>
      </c>
      <c r="E84">
        <f t="shared" si="5"/>
        <v>0.88238527855628324</v>
      </c>
      <c r="F84">
        <v>0</v>
      </c>
      <c r="G84">
        <f t="shared" si="4"/>
        <v>0</v>
      </c>
      <c r="I84">
        <v>0.42</v>
      </c>
      <c r="J84">
        <v>0.69657686905685912</v>
      </c>
      <c r="K84">
        <v>0.31242411754323501</v>
      </c>
    </row>
    <row r="85" spans="4:11" x14ac:dyDescent="0.3">
      <c r="D85">
        <v>84</v>
      </c>
      <c r="E85">
        <f t="shared" si="5"/>
        <v>0.88238171645006669</v>
      </c>
      <c r="F85">
        <v>0</v>
      </c>
      <c r="G85">
        <f t="shared" si="4"/>
        <v>0</v>
      </c>
      <c r="I85">
        <v>0.42499999999999999</v>
      </c>
      <c r="J85">
        <v>0.68620342507345633</v>
      </c>
      <c r="K85">
        <v>0.31048912849682936</v>
      </c>
    </row>
    <row r="86" spans="4:11" x14ac:dyDescent="0.3">
      <c r="D86">
        <v>85</v>
      </c>
      <c r="E86">
        <f t="shared" si="5"/>
        <v>0.88237854977593533</v>
      </c>
      <c r="F86">
        <v>0</v>
      </c>
      <c r="G86">
        <f t="shared" si="4"/>
        <v>0</v>
      </c>
      <c r="I86">
        <v>0.43</v>
      </c>
      <c r="J86">
        <v>0.67582998109005421</v>
      </c>
      <c r="K86">
        <v>0.30845004404232279</v>
      </c>
    </row>
    <row r="87" spans="4:11" x14ac:dyDescent="0.3">
      <c r="D87">
        <v>86</v>
      </c>
      <c r="E87">
        <f t="shared" si="5"/>
        <v>0.88237573463399588</v>
      </c>
      <c r="F87">
        <v>0</v>
      </c>
      <c r="G87">
        <f t="shared" si="4"/>
        <v>0</v>
      </c>
      <c r="I87">
        <v>0.435</v>
      </c>
      <c r="J87">
        <v>0.66545653710665131</v>
      </c>
      <c r="K87">
        <v>0.30630787397637788</v>
      </c>
    </row>
    <row r="88" spans="4:11" x14ac:dyDescent="0.3">
      <c r="D88">
        <v>87</v>
      </c>
      <c r="E88">
        <f t="shared" si="5"/>
        <v>0.88237323199857476</v>
      </c>
      <c r="F88">
        <v>0</v>
      </c>
      <c r="G88">
        <f t="shared" si="4"/>
        <v>0</v>
      </c>
      <c r="I88">
        <v>0.44</v>
      </c>
      <c r="J88">
        <v>0.6550830931232493</v>
      </c>
      <c r="K88">
        <v>0.30406362809565907</v>
      </c>
    </row>
    <row r="89" spans="4:11" x14ac:dyDescent="0.3">
      <c r="D89">
        <v>88</v>
      </c>
      <c r="E89">
        <f t="shared" si="5"/>
        <v>0.88237100717691441</v>
      </c>
      <c r="F89">
        <v>0</v>
      </c>
      <c r="G89">
        <f t="shared" si="4"/>
        <v>0</v>
      </c>
      <c r="I89">
        <v>0.44500000000000001</v>
      </c>
      <c r="J89">
        <v>0.64470964913984641</v>
      </c>
      <c r="K89">
        <v>0.30171831619682826</v>
      </c>
    </row>
    <row r="90" spans="4:11" x14ac:dyDescent="0.3">
      <c r="D90">
        <v>89</v>
      </c>
      <c r="E90">
        <f t="shared" si="5"/>
        <v>0.88236902932800765</v>
      </c>
      <c r="F90">
        <v>0</v>
      </c>
      <c r="G90">
        <f t="shared" si="4"/>
        <v>0</v>
      </c>
      <c r="I90">
        <v>0.45</v>
      </c>
      <c r="J90">
        <v>0.63433620515644429</v>
      </c>
      <c r="K90">
        <v>0.29927294807654986</v>
      </c>
    </row>
    <row r="91" spans="4:11" x14ac:dyDescent="0.3">
      <c r="D91">
        <v>90</v>
      </c>
      <c r="E91">
        <f t="shared" si="5"/>
        <v>0.88236727103488488</v>
      </c>
      <c r="F91">
        <v>0</v>
      </c>
      <c r="G91">
        <f t="shared" si="4"/>
        <v>0</v>
      </c>
      <c r="I91">
        <v>0.45500000000000002</v>
      </c>
      <c r="J91">
        <v>0.6239627611730415</v>
      </c>
      <c r="K91">
        <v>0.29672853353148637</v>
      </c>
    </row>
    <row r="92" spans="4:11" x14ac:dyDescent="0.3">
      <c r="D92">
        <v>91</v>
      </c>
      <c r="E92">
        <f t="shared" si="5"/>
        <v>0.88236570792441194</v>
      </c>
      <c r="F92">
        <v>0</v>
      </c>
      <c r="G92">
        <f t="shared" si="4"/>
        <v>0</v>
      </c>
      <c r="I92">
        <v>0.46</v>
      </c>
      <c r="J92">
        <v>0.61358931718963861</v>
      </c>
      <c r="K92">
        <v>0.2940860823583013</v>
      </c>
    </row>
    <row r="93" spans="4:11" x14ac:dyDescent="0.3">
      <c r="D93">
        <v>92</v>
      </c>
      <c r="E93">
        <f t="shared" si="5"/>
        <v>0.88236431832931694</v>
      </c>
      <c r="F93">
        <v>0</v>
      </c>
      <c r="G93">
        <f t="shared" si="4"/>
        <v>0</v>
      </c>
      <c r="I93">
        <v>0.46500000000000002</v>
      </c>
      <c r="J93">
        <v>0.60321587320623649</v>
      </c>
      <c r="K93">
        <v>0.2913466043536585</v>
      </c>
    </row>
    <row r="94" spans="4:11" x14ac:dyDescent="0.3">
      <c r="D94">
        <v>93</v>
      </c>
      <c r="E94">
        <f t="shared" si="5"/>
        <v>0.8823630829877539</v>
      </c>
      <c r="F94">
        <v>0</v>
      </c>
      <c r="G94">
        <f t="shared" si="4"/>
        <v>0</v>
      </c>
      <c r="I94">
        <v>0.47</v>
      </c>
      <c r="J94">
        <v>0.59284242922283448</v>
      </c>
      <c r="K94">
        <v>0.28851110931422075</v>
      </c>
    </row>
    <row r="95" spans="4:11" x14ac:dyDescent="0.3">
      <c r="D95">
        <v>94</v>
      </c>
      <c r="E95">
        <f t="shared" si="5"/>
        <v>0.88236198477623184</v>
      </c>
      <c r="F95">
        <v>0</v>
      </c>
      <c r="G95">
        <f t="shared" si="4"/>
        <v>0</v>
      </c>
      <c r="I95">
        <v>0.47499999999999998</v>
      </c>
      <c r="J95">
        <v>0.58246898523943158</v>
      </c>
      <c r="K95">
        <v>0.28558060703665095</v>
      </c>
    </row>
    <row r="96" spans="4:11" x14ac:dyDescent="0.3">
      <c r="D96">
        <v>95</v>
      </c>
      <c r="E96">
        <f t="shared" si="5"/>
        <v>0.88236100847220267</v>
      </c>
      <c r="F96">
        <v>0</v>
      </c>
      <c r="G96">
        <f t="shared" si="4"/>
        <v>0</v>
      </c>
      <c r="I96">
        <v>0.48</v>
      </c>
      <c r="J96">
        <v>0.57209554125602879</v>
      </c>
      <c r="K96">
        <v>0.28255610731761288</v>
      </c>
    </row>
    <row r="97" spans="4:11" x14ac:dyDescent="0.3">
      <c r="D97">
        <v>96</v>
      </c>
      <c r="E97">
        <f t="shared" si="5"/>
        <v>0.88236014054301226</v>
      </c>
      <c r="F97">
        <v>0</v>
      </c>
      <c r="G97">
        <f t="shared" si="4"/>
        <v>0</v>
      </c>
      <c r="I97">
        <v>0.48499999999999999</v>
      </c>
      <c r="J97">
        <v>0.56172209727262667</v>
      </c>
      <c r="K97">
        <v>0.27943861995377001</v>
      </c>
    </row>
    <row r="98" spans="4:11" x14ac:dyDescent="0.3">
      <c r="D98">
        <v>97</v>
      </c>
      <c r="E98">
        <f t="shared" si="5"/>
        <v>0.88235936895828693</v>
      </c>
      <c r="F98">
        <v>0</v>
      </c>
      <c r="G98">
        <f t="shared" ref="G98:G129" si="6">E98*sa2_*F98</f>
        <v>0</v>
      </c>
      <c r="I98">
        <v>0.49</v>
      </c>
      <c r="J98">
        <v>0.55134865328922378</v>
      </c>
      <c r="K98">
        <v>0.27622915474178489</v>
      </c>
    </row>
    <row r="99" spans="4:11" x14ac:dyDescent="0.3">
      <c r="D99">
        <v>98</v>
      </c>
      <c r="E99">
        <f t="shared" si="5"/>
        <v>0.8823586830231519</v>
      </c>
      <c r="F99">
        <v>0</v>
      </c>
      <c r="G99">
        <f t="shared" si="6"/>
        <v>0</v>
      </c>
      <c r="I99">
        <v>0.495</v>
      </c>
      <c r="J99">
        <v>0.54097520930582177</v>
      </c>
      <c r="K99">
        <v>0.27292872147832181</v>
      </c>
    </row>
    <row r="100" spans="4:11" x14ac:dyDescent="0.3">
      <c r="D100">
        <v>99</v>
      </c>
      <c r="E100">
        <f t="shared" si="5"/>
        <v>0.88235807322996762</v>
      </c>
      <c r="F100">
        <v>0</v>
      </c>
      <c r="G100">
        <f t="shared" si="6"/>
        <v>0</v>
      </c>
      <c r="I100">
        <v>0.5</v>
      </c>
      <c r="J100">
        <v>0.53060176532241887</v>
      </c>
      <c r="K100">
        <v>0.26953832996004301</v>
      </c>
    </row>
    <row r="101" spans="4:11" x14ac:dyDescent="0.3">
      <c r="D101">
        <v>100</v>
      </c>
      <c r="E101">
        <f t="shared" si="5"/>
        <v>0.88235753112652859</v>
      </c>
      <c r="F101">
        <v>0</v>
      </c>
      <c r="G101">
        <f t="shared" si="6"/>
        <v>0</v>
      </c>
      <c r="I101">
        <v>0.505</v>
      </c>
      <c r="J101">
        <v>0.52022832133901675</v>
      </c>
      <c r="K101">
        <v>0.2660589899836126</v>
      </c>
    </row>
    <row r="102" spans="4:11" x14ac:dyDescent="0.3">
      <c r="I102">
        <v>0.51</v>
      </c>
      <c r="J102">
        <v>0.50985487735561397</v>
      </c>
      <c r="K102">
        <v>0.26249171134569321</v>
      </c>
    </row>
    <row r="103" spans="4:11" x14ac:dyDescent="0.3">
      <c r="I103">
        <v>0.51500000000000001</v>
      </c>
      <c r="J103">
        <v>0.49948143337221185</v>
      </c>
      <c r="K103">
        <v>0.25883750384294885</v>
      </c>
    </row>
    <row r="104" spans="4:11" x14ac:dyDescent="0.3">
      <c r="I104">
        <v>0.52</v>
      </c>
      <c r="J104">
        <v>0.48910798938880901</v>
      </c>
      <c r="K104">
        <v>0.2550973772720419</v>
      </c>
    </row>
    <row r="105" spans="4:11" x14ac:dyDescent="0.3">
      <c r="I105">
        <v>0.52500000000000002</v>
      </c>
      <c r="J105">
        <v>0.47873454540540689</v>
      </c>
      <c r="K105">
        <v>0.25127234142963656</v>
      </c>
    </row>
    <row r="106" spans="4:11" x14ac:dyDescent="0.3">
      <c r="I106">
        <v>0.53</v>
      </c>
      <c r="J106">
        <v>0.46836110142200404</v>
      </c>
      <c r="K106">
        <v>0.24736340611239521</v>
      </c>
    </row>
    <row r="107" spans="4:11" x14ac:dyDescent="0.3">
      <c r="I107">
        <v>0.53500000000000003</v>
      </c>
      <c r="J107">
        <v>0.4579876574386012</v>
      </c>
      <c r="K107">
        <v>0.24337158111698165</v>
      </c>
    </row>
    <row r="108" spans="4:11" x14ac:dyDescent="0.3">
      <c r="I108">
        <v>0.54</v>
      </c>
      <c r="J108">
        <v>0.44761421345519914</v>
      </c>
      <c r="K108">
        <v>0.23929787624005944</v>
      </c>
    </row>
    <row r="109" spans="4:11" x14ac:dyDescent="0.3">
      <c r="I109">
        <v>0.54500000000000004</v>
      </c>
      <c r="J109">
        <v>0.43724076947179702</v>
      </c>
      <c r="K109">
        <v>0.23514330127829158</v>
      </c>
    </row>
    <row r="110" spans="4:11" x14ac:dyDescent="0.3">
      <c r="I110">
        <v>0.55000000000000004</v>
      </c>
      <c r="J110">
        <v>0.42686732548839418</v>
      </c>
      <c r="K110">
        <v>0.23090886602834079</v>
      </c>
    </row>
    <row r="111" spans="4:11" x14ac:dyDescent="0.3">
      <c r="I111">
        <v>0.55500000000000005</v>
      </c>
      <c r="J111">
        <v>0.41649388150499134</v>
      </c>
      <c r="K111">
        <v>0.22659558028687085</v>
      </c>
    </row>
    <row r="112" spans="4:11" x14ac:dyDescent="0.3">
      <c r="I112">
        <v>0.56000000000000005</v>
      </c>
      <c r="J112">
        <v>0.40612043752158927</v>
      </c>
      <c r="K112">
        <v>0.22220445385054552</v>
      </c>
    </row>
    <row r="113" spans="9:11" x14ac:dyDescent="0.3">
      <c r="I113">
        <v>0.56499999999999995</v>
      </c>
      <c r="J113">
        <v>0.39574699353818715</v>
      </c>
      <c r="K113">
        <v>0.21773649651602764</v>
      </c>
    </row>
    <row r="114" spans="9:11" x14ac:dyDescent="0.3">
      <c r="I114">
        <v>0.56999999999999995</v>
      </c>
      <c r="J114">
        <v>0.38537354955478431</v>
      </c>
      <c r="K114">
        <v>0.21319271807997989</v>
      </c>
    </row>
    <row r="115" spans="9:11" x14ac:dyDescent="0.3">
      <c r="I115">
        <v>0.57499999999999996</v>
      </c>
      <c r="J115">
        <v>0.37500010557138147</v>
      </c>
      <c r="K115">
        <v>0.20857412833906619</v>
      </c>
    </row>
    <row r="116" spans="9:11" x14ac:dyDescent="0.3">
      <c r="I116">
        <v>0.57999999999999996</v>
      </c>
      <c r="J116">
        <v>0.36462666158797935</v>
      </c>
      <c r="K116">
        <v>0.20388173708995019</v>
      </c>
    </row>
    <row r="117" spans="9:11" x14ac:dyDescent="0.3">
      <c r="I117">
        <v>0.58499999999999996</v>
      </c>
      <c r="J117">
        <v>0.35425321760457729</v>
      </c>
      <c r="K117">
        <v>0.19911655412929471</v>
      </c>
    </row>
    <row r="118" spans="9:11" x14ac:dyDescent="0.3">
      <c r="I118">
        <v>0.59</v>
      </c>
      <c r="J118">
        <v>0.34387977362117444</v>
      </c>
      <c r="K118">
        <v>0.19427958925376254</v>
      </c>
    </row>
    <row r="119" spans="9:11" x14ac:dyDescent="0.3">
      <c r="I119">
        <v>0.59499999999999997</v>
      </c>
      <c r="J119">
        <v>0.3335063296377716</v>
      </c>
      <c r="K119">
        <v>0.18937185226001754</v>
      </c>
    </row>
    <row r="120" spans="9:11" x14ac:dyDescent="0.3">
      <c r="I120">
        <v>0.6</v>
      </c>
      <c r="J120">
        <v>0.32313288565436948</v>
      </c>
      <c r="K120">
        <v>0.18439435294472331</v>
      </c>
    </row>
    <row r="121" spans="9:11" x14ac:dyDescent="0.3">
      <c r="I121">
        <v>0.60499999999999998</v>
      </c>
      <c r="J121">
        <v>0.31275944167096664</v>
      </c>
      <c r="K121">
        <v>0.17934810110454233</v>
      </c>
    </row>
    <row r="122" spans="9:11" x14ac:dyDescent="0.3">
      <c r="I122">
        <v>0.61</v>
      </c>
      <c r="J122">
        <v>0.30238599768756458</v>
      </c>
      <c r="K122">
        <v>0.17423410653613874</v>
      </c>
    </row>
    <row r="123" spans="9:11" x14ac:dyDescent="0.3">
      <c r="I123">
        <v>0.61499999999999999</v>
      </c>
      <c r="J123">
        <v>0.29201255370416174</v>
      </c>
      <c r="K123">
        <v>0.16905337903617482</v>
      </c>
    </row>
    <row r="124" spans="9:11" x14ac:dyDescent="0.3">
      <c r="I124">
        <v>0.62</v>
      </c>
      <c r="J124">
        <v>0.28163910972075962</v>
      </c>
      <c r="K124">
        <v>0.16380692840131497</v>
      </c>
    </row>
    <row r="125" spans="9:11" x14ac:dyDescent="0.3">
      <c r="I125">
        <v>0.625</v>
      </c>
      <c r="J125">
        <v>0.27126566573735678</v>
      </c>
      <c r="K125">
        <v>0.15849576442822136</v>
      </c>
    </row>
    <row r="126" spans="9:11" x14ac:dyDescent="0.3">
      <c r="I126">
        <v>0.63</v>
      </c>
      <c r="J126">
        <v>0.26089222175395393</v>
      </c>
      <c r="K126">
        <v>0.15312089691355782</v>
      </c>
    </row>
    <row r="127" spans="9:11" x14ac:dyDescent="0.3">
      <c r="I127">
        <v>0.63500000000000001</v>
      </c>
      <c r="J127">
        <v>0.25051877777055187</v>
      </c>
      <c r="K127">
        <v>0.14768333565398811</v>
      </c>
    </row>
    <row r="128" spans="9:11" x14ac:dyDescent="0.3">
      <c r="I128">
        <v>0.64</v>
      </c>
      <c r="J128">
        <v>0.24014533378714975</v>
      </c>
      <c r="K128">
        <v>0.142184090446175</v>
      </c>
    </row>
    <row r="129" spans="9:11" x14ac:dyDescent="0.3">
      <c r="I129">
        <v>0.64500000000000002</v>
      </c>
      <c r="J129">
        <v>0.22977188980374691</v>
      </c>
      <c r="K129">
        <v>0.13662417108678132</v>
      </c>
    </row>
    <row r="130" spans="9:11" x14ac:dyDescent="0.3">
      <c r="I130">
        <v>0.65</v>
      </c>
      <c r="J130">
        <v>0.21939844582034407</v>
      </c>
      <c r="K130">
        <v>0.13100458737247078</v>
      </c>
    </row>
    <row r="131" spans="9:11" x14ac:dyDescent="0.3">
      <c r="I131">
        <v>0.65500000000000003</v>
      </c>
      <c r="J131">
        <v>0.20902500183694198</v>
      </c>
      <c r="K131">
        <v>0.12532634909990725</v>
      </c>
    </row>
    <row r="132" spans="9:11" x14ac:dyDescent="0.3">
      <c r="I132">
        <v>0.66</v>
      </c>
      <c r="J132">
        <v>0.19865155785353913</v>
      </c>
      <c r="K132">
        <v>0.11959046606575294</v>
      </c>
    </row>
    <row r="133" spans="9:11" x14ac:dyDescent="0.3">
      <c r="I133">
        <v>0.66500000000000004</v>
      </c>
      <c r="J133">
        <v>0.18827811387013704</v>
      </c>
      <c r="K133">
        <v>0.11379794806667216</v>
      </c>
    </row>
    <row r="134" spans="9:11" x14ac:dyDescent="0.3">
      <c r="I134">
        <v>0.67</v>
      </c>
      <c r="J134">
        <v>0.1779046698867342</v>
      </c>
      <c r="K134">
        <v>0.10794980489932715</v>
      </c>
    </row>
    <row r="135" spans="9:11" x14ac:dyDescent="0.3">
      <c r="I135">
        <v>0.67500000000000004</v>
      </c>
      <c r="J135">
        <v>0.16753122590333211</v>
      </c>
      <c r="K135">
        <v>0.10204704636038227</v>
      </c>
    </row>
    <row r="136" spans="9:11" x14ac:dyDescent="0.3">
      <c r="I136">
        <v>0.68</v>
      </c>
      <c r="J136">
        <v>0.15715778191992927</v>
      </c>
      <c r="K136">
        <v>9.6090682246499692E-2</v>
      </c>
    </row>
    <row r="137" spans="9:11" x14ac:dyDescent="0.3">
      <c r="I137">
        <v>0.68500000000000005</v>
      </c>
      <c r="J137">
        <v>0.14678433793652715</v>
      </c>
      <c r="K137">
        <v>9.0081722354343766E-2</v>
      </c>
    </row>
    <row r="138" spans="9:11" x14ac:dyDescent="0.3">
      <c r="I138">
        <v>0.69</v>
      </c>
      <c r="J138">
        <v>0.13641089395312431</v>
      </c>
      <c r="K138">
        <v>8.402117648057679E-2</v>
      </c>
    </row>
    <row r="139" spans="9:11" x14ac:dyDescent="0.3">
      <c r="I139">
        <v>0.69499999999999995</v>
      </c>
      <c r="J139">
        <v>0.12603744996972222</v>
      </c>
      <c r="K139">
        <v>7.7910054421862995E-2</v>
      </c>
    </row>
    <row r="140" spans="9:11" x14ac:dyDescent="0.3">
      <c r="I140">
        <v>0.7</v>
      </c>
      <c r="J140">
        <v>0.11566400598631939</v>
      </c>
      <c r="K140">
        <v>7.174936597486474E-2</v>
      </c>
    </row>
    <row r="141" spans="9:11" x14ac:dyDescent="0.3">
      <c r="I141">
        <v>0.70499999999999996</v>
      </c>
      <c r="J141">
        <v>0.10529056200291728</v>
      </c>
      <c r="K141">
        <v>6.5540120936246185E-2</v>
      </c>
    </row>
    <row r="142" spans="9:11" x14ac:dyDescent="0.3">
      <c r="I142">
        <v>0.71</v>
      </c>
      <c r="J142">
        <v>9.491711801951444E-2</v>
      </c>
      <c r="K142">
        <v>5.9283329102669716E-2</v>
      </c>
    </row>
    <row r="143" spans="9:11" x14ac:dyDescent="0.3">
      <c r="I143">
        <v>0.71499999999999997</v>
      </c>
      <c r="J143">
        <v>8.4543674036112348E-2</v>
      </c>
      <c r="K143">
        <v>5.2980000270799549E-2</v>
      </c>
    </row>
    <row r="144" spans="9:11" x14ac:dyDescent="0.3">
      <c r="I144">
        <v>0.72</v>
      </c>
      <c r="J144">
        <v>7.4170230052709507E-2</v>
      </c>
      <c r="K144">
        <v>4.6631144237298014E-2</v>
      </c>
    </row>
    <row r="145" spans="9:11" x14ac:dyDescent="0.3">
      <c r="I145">
        <v>0.72499999999999998</v>
      </c>
      <c r="J145">
        <v>6.3796786069307415E-2</v>
      </c>
      <c r="K145">
        <v>4.0237770798829342E-2</v>
      </c>
    </row>
    <row r="146" spans="9:11" x14ac:dyDescent="0.3">
      <c r="I146">
        <v>0.73</v>
      </c>
      <c r="J146">
        <v>5.3423342085904567E-2</v>
      </c>
      <c r="K146">
        <v>3.3800889752055856E-2</v>
      </c>
    </row>
    <row r="147" spans="9:11" x14ac:dyDescent="0.3">
      <c r="I147">
        <v>0.73499999999999999</v>
      </c>
      <c r="J147">
        <v>4.3049898102502475E-2</v>
      </c>
      <c r="K147">
        <v>2.7321510893641814E-2</v>
      </c>
    </row>
    <row r="148" spans="9:11" x14ac:dyDescent="0.3">
      <c r="I148">
        <v>0.74</v>
      </c>
      <c r="J148">
        <v>3.2676454119099634E-2</v>
      </c>
      <c r="K148">
        <v>2.080064402024951E-2</v>
      </c>
    </row>
    <row r="149" spans="9:11" x14ac:dyDescent="0.3">
      <c r="I149">
        <v>0.745</v>
      </c>
      <c r="J149">
        <v>2.2303010135696789E-2</v>
      </c>
      <c r="K149">
        <v>1.4239298928542718E-2</v>
      </c>
    </row>
    <row r="150" spans="9:11" x14ac:dyDescent="0.3">
      <c r="I150">
        <v>0.75</v>
      </c>
      <c r="J150">
        <v>1.1929566152294695E-2</v>
      </c>
      <c r="K150">
        <v>7.6384854151851991E-3</v>
      </c>
    </row>
    <row r="151" spans="9:11" x14ac:dyDescent="0.3">
      <c r="I151">
        <v>0.755</v>
      </c>
      <c r="J151">
        <v>1.5561221688918511E-3</v>
      </c>
      <c r="K151">
        <v>9.9921327683926884E-4</v>
      </c>
    </row>
    <row r="152" spans="9:11" x14ac:dyDescent="0.3">
      <c r="I152">
        <v>0.76</v>
      </c>
      <c r="J152">
        <v>-8.8173218145102417E-3</v>
      </c>
      <c r="K152">
        <v>-5.677507689830827E-3</v>
      </c>
    </row>
    <row r="153" spans="9:11" x14ac:dyDescent="0.3">
      <c r="I153">
        <v>0.76500000000000001</v>
      </c>
      <c r="J153">
        <v>-1.9190765797913085E-2</v>
      </c>
      <c r="K153">
        <v>-1.2390667688162773E-2</v>
      </c>
    </row>
    <row r="154" spans="9:11" x14ac:dyDescent="0.3">
      <c r="I154">
        <v>0.77</v>
      </c>
      <c r="J154">
        <v>-2.956420978131518E-2</v>
      </c>
      <c r="K154">
        <v>-1.9139256921492324E-2</v>
      </c>
    </row>
    <row r="155" spans="9:11" x14ac:dyDescent="0.3">
      <c r="I155">
        <v>0.77500000000000002</v>
      </c>
      <c r="J155">
        <v>-3.9937653764718022E-2</v>
      </c>
      <c r="K155">
        <v>-2.5922265593157162E-2</v>
      </c>
    </row>
    <row r="156" spans="9:11" x14ac:dyDescent="0.3">
      <c r="I156">
        <v>0.78</v>
      </c>
      <c r="J156">
        <v>-5.0311097748120495E-2</v>
      </c>
      <c r="K156">
        <v>-3.2738683906493288E-2</v>
      </c>
    </row>
    <row r="157" spans="9:11" x14ac:dyDescent="0.3">
      <c r="I157">
        <v>0.78500000000000003</v>
      </c>
      <c r="J157">
        <v>-6.0684541731522962E-2</v>
      </c>
      <c r="K157">
        <v>-3.9587502064837653E-2</v>
      </c>
    </row>
    <row r="158" spans="9:11" x14ac:dyDescent="0.3">
      <c r="I158">
        <v>0.79</v>
      </c>
      <c r="J158">
        <v>-7.1057985714925428E-2</v>
      </c>
      <c r="K158">
        <v>-4.6467710271526977E-2</v>
      </c>
    </row>
    <row r="159" spans="9:11" x14ac:dyDescent="0.3">
      <c r="I159">
        <v>0.79500000000000004</v>
      </c>
      <c r="J159">
        <v>-8.1431429698327895E-2</v>
      </c>
      <c r="K159">
        <v>-5.3378298729898001E-2</v>
      </c>
    </row>
    <row r="160" spans="9:11" x14ac:dyDescent="0.3">
      <c r="I160">
        <v>0.8</v>
      </c>
      <c r="J160">
        <v>-9.1804873681730362E-2</v>
      </c>
      <c r="K160">
        <v>-6.0318257643287417E-2</v>
      </c>
    </row>
    <row r="161" spans="9:11" x14ac:dyDescent="0.3">
      <c r="I161">
        <v>0.80500000000000005</v>
      </c>
      <c r="J161">
        <v>-0.10217831766513283</v>
      </c>
      <c r="K161">
        <v>-6.7286577215031951E-2</v>
      </c>
    </row>
    <row r="162" spans="9:11" x14ac:dyDescent="0.3">
      <c r="I162">
        <v>0.81</v>
      </c>
      <c r="J162">
        <v>-0.11255176164853531</v>
      </c>
      <c r="K162">
        <v>-7.4282247648468358E-2</v>
      </c>
    </row>
    <row r="163" spans="9:11" x14ac:dyDescent="0.3">
      <c r="I163">
        <v>0.81499999999999995</v>
      </c>
      <c r="J163">
        <v>-0.12292520563193778</v>
      </c>
      <c r="K163">
        <v>-8.1304259146933289E-2</v>
      </c>
    </row>
    <row r="164" spans="9:11" x14ac:dyDescent="0.3">
      <c r="I164">
        <v>0.82</v>
      </c>
      <c r="J164">
        <v>-0.13329864961534024</v>
      </c>
      <c r="K164">
        <v>-8.8351601913763525E-2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Ptarmagin</vt:lpstr>
      <vt:lpstr>Trout</vt:lpstr>
      <vt:lpstr>Harp Seal</vt:lpstr>
      <vt:lpstr>br</vt:lpstr>
      <vt:lpstr>br2_</vt:lpstr>
      <vt:lpstr>br3_</vt:lpstr>
      <vt:lpstr>brmax</vt:lpstr>
      <vt:lpstr>brmax3</vt:lpstr>
      <vt:lpstr>brslp</vt:lpstr>
      <vt:lpstr>brslp3</vt:lpstr>
      <vt:lpstr>eggs</vt:lpstr>
      <vt:lpstr>heq</vt:lpstr>
      <vt:lpstr>heq2_</vt:lpstr>
      <vt:lpstr>heq3_</vt:lpstr>
      <vt:lpstr>hreq</vt:lpstr>
      <vt:lpstr>hreq2</vt:lpstr>
      <vt:lpstr>hreq3</vt:lpstr>
      <vt:lpstr>Trout!lambda</vt:lpstr>
      <vt:lpstr>lambda</vt:lpstr>
      <vt:lpstr>neq</vt:lpstr>
      <vt:lpstr>neq2_</vt:lpstr>
      <vt:lpstr>neq3_</vt:lpstr>
      <vt:lpstr>sa</vt:lpstr>
      <vt:lpstr>Trout!sa2_</vt:lpstr>
      <vt:lpstr>sa2_</vt:lpstr>
      <vt:lpstr>sa3_</vt:lpstr>
      <vt:lpstr>sas</vt:lpstr>
      <vt:lpstr>saw</vt:lpstr>
      <vt:lpstr>sj</vt:lpstr>
      <vt:lpstr>Trout!sj2_</vt:lpstr>
      <vt:lpstr>sj2_</vt:lpstr>
      <vt:lpstr>sj3_</vt:lpstr>
      <vt:lpstr>sjs</vt:lpstr>
      <vt:lpstr>sjslp</vt:lpstr>
      <vt:lpstr>sjslp2</vt:lpstr>
      <vt:lpstr>sjw</vt:lpstr>
      <vt:lpstr>Trout!Total_H</vt:lpstr>
      <vt:lpstr>Total_H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UF</cp:lastModifiedBy>
  <dcterms:created xsi:type="dcterms:W3CDTF">2017-09-22T22:32:59Z</dcterms:created>
  <dcterms:modified xsi:type="dcterms:W3CDTF">2017-09-27T02:38:35Z</dcterms:modified>
</cp:coreProperties>
</file>