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516" yWindow="924" windowWidth="24564" windowHeight="13344" tabRatio="500" activeTab="1"/>
  </bookViews>
  <sheets>
    <sheet name="Sheet1" sheetId="1" r:id="rId1"/>
    <sheet name="Sheet2" sheetId="2" r:id="rId2"/>
  </sheets>
  <definedNames>
    <definedName name="fecundity" localSheetId="0">Sheet1!$G$3:$O$3</definedName>
    <definedName name="fecundity" localSheetId="1">Sheet2!$G$3:$O$3</definedName>
    <definedName name="hr">Sheet1!$B$1</definedName>
    <definedName name="pmat">Sheet1!$G$2:$O$2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G11" i="2"/>
  <c r="F11" i="2"/>
  <c r="G12" i="2"/>
  <c r="H12" i="2"/>
  <c r="F12" i="2"/>
  <c r="G13" i="2"/>
  <c r="H13" i="2"/>
  <c r="I13" i="2"/>
  <c r="F13" i="2"/>
  <c r="G14" i="2"/>
  <c r="H14" i="2"/>
  <c r="I14" i="2"/>
  <c r="J14" i="2"/>
  <c r="F14" i="2"/>
  <c r="G15" i="2"/>
  <c r="H15" i="2"/>
  <c r="I15" i="2"/>
  <c r="J15" i="2"/>
  <c r="K15" i="2"/>
  <c r="F15" i="2"/>
  <c r="G16" i="2"/>
  <c r="H16" i="2"/>
  <c r="I16" i="2"/>
  <c r="J16" i="2"/>
  <c r="K16" i="2"/>
  <c r="L16" i="2"/>
  <c r="F16" i="2"/>
  <c r="G17" i="2"/>
  <c r="H17" i="2"/>
  <c r="I17" i="2"/>
  <c r="J17" i="2"/>
  <c r="K17" i="2"/>
  <c r="L17" i="2"/>
  <c r="M17" i="2"/>
  <c r="F17" i="2"/>
  <c r="G18" i="2"/>
  <c r="H18" i="2"/>
  <c r="I18" i="2"/>
  <c r="J18" i="2"/>
  <c r="K18" i="2"/>
  <c r="L18" i="2"/>
  <c r="M18" i="2"/>
  <c r="N18" i="2"/>
  <c r="F18" i="2"/>
  <c r="G9" i="2"/>
  <c r="H9" i="2"/>
  <c r="I9" i="2"/>
  <c r="J9" i="2"/>
  <c r="K9" i="2"/>
  <c r="L9" i="2"/>
  <c r="M9" i="2"/>
  <c r="N9" i="2"/>
  <c r="O9" i="2"/>
  <c r="G8" i="2"/>
  <c r="H8" i="2"/>
  <c r="I8" i="2"/>
  <c r="J8" i="2"/>
  <c r="K8" i="2"/>
  <c r="L8" i="2"/>
  <c r="M8" i="2"/>
  <c r="N8" i="2"/>
  <c r="O8" i="2"/>
  <c r="F8" i="2"/>
  <c r="P8" i="2"/>
  <c r="O9" i="1"/>
  <c r="F8" i="1"/>
  <c r="G9" i="1"/>
  <c r="H9" i="1"/>
  <c r="I9" i="1"/>
  <c r="J9" i="1"/>
  <c r="K9" i="1"/>
  <c r="L9" i="1"/>
  <c r="M9" i="1"/>
  <c r="N9" i="1"/>
  <c r="P8" i="1"/>
  <c r="H10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J12" i="1"/>
  <c r="K12" i="1"/>
  <c r="L12" i="1"/>
  <c r="M12" i="1"/>
  <c r="N12" i="1"/>
  <c r="O12" i="1"/>
  <c r="K13" i="1"/>
  <c r="L13" i="1"/>
  <c r="M13" i="1"/>
  <c r="N13" i="1"/>
  <c r="O13" i="1"/>
  <c r="L14" i="1"/>
  <c r="M14" i="1"/>
  <c r="N14" i="1"/>
  <c r="O14" i="1"/>
  <c r="M15" i="1"/>
  <c r="N15" i="1"/>
  <c r="O15" i="1"/>
  <c r="N16" i="1"/>
  <c r="O16" i="1"/>
  <c r="O17" i="1"/>
  <c r="F9" i="1"/>
  <c r="P9" i="1"/>
  <c r="G10" i="1"/>
  <c r="F10" i="1"/>
  <c r="P10" i="1"/>
  <c r="G11" i="1"/>
  <c r="H11" i="1"/>
  <c r="F11" i="1"/>
  <c r="P11" i="1"/>
  <c r="G12" i="1"/>
  <c r="H12" i="1"/>
  <c r="I12" i="1"/>
  <c r="F12" i="1"/>
  <c r="P12" i="1"/>
  <c r="G13" i="1"/>
  <c r="H13" i="1"/>
  <c r="I13" i="1"/>
  <c r="J13" i="1"/>
  <c r="F13" i="1"/>
  <c r="P13" i="1"/>
  <c r="G14" i="1"/>
  <c r="H14" i="1"/>
  <c r="I14" i="1"/>
  <c r="J14" i="1"/>
  <c r="K14" i="1"/>
  <c r="F14" i="1"/>
  <c r="P14" i="1"/>
  <c r="G15" i="1"/>
  <c r="H15" i="1"/>
  <c r="I15" i="1"/>
  <c r="J15" i="1"/>
  <c r="K15" i="1"/>
  <c r="L15" i="1"/>
  <c r="F15" i="1"/>
  <c r="P15" i="1"/>
  <c r="G16" i="1"/>
  <c r="H16" i="1"/>
  <c r="I16" i="1"/>
  <c r="J16" i="1"/>
  <c r="K16" i="1"/>
  <c r="L16" i="1"/>
  <c r="M16" i="1"/>
  <c r="F16" i="1"/>
  <c r="P16" i="1"/>
  <c r="G17" i="1"/>
  <c r="H17" i="1"/>
  <c r="I17" i="1"/>
  <c r="J17" i="1"/>
  <c r="K17" i="1"/>
  <c r="L17" i="1"/>
  <c r="M17" i="1"/>
  <c r="N17" i="1"/>
  <c r="F17" i="1"/>
  <c r="P17" i="1"/>
  <c r="G18" i="1"/>
  <c r="H19" i="1"/>
  <c r="I20" i="1"/>
  <c r="J21" i="1"/>
  <c r="K22" i="1"/>
  <c r="L23" i="1"/>
  <c r="M24" i="1"/>
  <c r="N25" i="1"/>
  <c r="H18" i="1"/>
  <c r="I19" i="1"/>
  <c r="J20" i="1"/>
  <c r="K21" i="1"/>
  <c r="L22" i="1"/>
  <c r="M23" i="1"/>
  <c r="N24" i="1"/>
  <c r="I18" i="1"/>
  <c r="J19" i="1"/>
  <c r="K20" i="1"/>
  <c r="L21" i="1"/>
  <c r="M22" i="1"/>
  <c r="N23" i="1"/>
  <c r="J18" i="1"/>
  <c r="K19" i="1"/>
  <c r="L20" i="1"/>
  <c r="M21" i="1"/>
  <c r="N22" i="1"/>
  <c r="K18" i="1"/>
  <c r="L19" i="1"/>
  <c r="M20" i="1"/>
  <c r="N21" i="1"/>
  <c r="L18" i="1"/>
  <c r="M19" i="1"/>
  <c r="N20" i="1"/>
  <c r="M18" i="1"/>
  <c r="N19" i="1"/>
  <c r="N18" i="1"/>
  <c r="O18" i="1"/>
  <c r="O19" i="1"/>
  <c r="O20" i="1"/>
  <c r="O21" i="1"/>
  <c r="O22" i="1"/>
  <c r="O23" i="1"/>
  <c r="O24" i="1"/>
  <c r="O25" i="1"/>
  <c r="O26" i="1"/>
  <c r="F18" i="1"/>
  <c r="P18" i="1"/>
  <c r="G19" i="1"/>
  <c r="F19" i="1"/>
  <c r="P19" i="1"/>
  <c r="G20" i="1"/>
  <c r="H20" i="1"/>
  <c r="F20" i="1"/>
  <c r="P20" i="1"/>
  <c r="G21" i="1"/>
  <c r="H21" i="1"/>
  <c r="I21" i="1"/>
  <c r="F21" i="1"/>
  <c r="P21" i="1"/>
  <c r="G22" i="1"/>
  <c r="H22" i="1"/>
  <c r="I22" i="1"/>
  <c r="J22" i="1"/>
  <c r="F22" i="1"/>
  <c r="P22" i="1"/>
  <c r="G23" i="1"/>
  <c r="H23" i="1"/>
  <c r="I23" i="1"/>
  <c r="J23" i="1"/>
  <c r="K23" i="1"/>
  <c r="F23" i="1"/>
  <c r="P23" i="1"/>
  <c r="G24" i="1"/>
  <c r="H24" i="1"/>
  <c r="I24" i="1"/>
  <c r="J24" i="1"/>
  <c r="K24" i="1"/>
  <c r="L24" i="1"/>
  <c r="F24" i="1"/>
  <c r="P24" i="1"/>
  <c r="G25" i="1"/>
  <c r="H25" i="1"/>
  <c r="I25" i="1"/>
  <c r="J25" i="1"/>
  <c r="K25" i="1"/>
  <c r="L25" i="1"/>
  <c r="M25" i="1"/>
  <c r="F25" i="1"/>
  <c r="P25" i="1"/>
  <c r="G26" i="1"/>
  <c r="H26" i="1"/>
  <c r="I26" i="1"/>
  <c r="J26" i="1"/>
  <c r="K26" i="1"/>
  <c r="L26" i="1"/>
  <c r="M26" i="1"/>
  <c r="N26" i="1"/>
  <c r="F26" i="1"/>
  <c r="P26" i="1"/>
  <c r="O27" i="1"/>
  <c r="N27" i="1"/>
  <c r="O28" i="1"/>
  <c r="M27" i="1"/>
  <c r="N28" i="1"/>
  <c r="O29" i="1"/>
  <c r="L27" i="1"/>
  <c r="M28" i="1"/>
  <c r="N29" i="1"/>
  <c r="O30" i="1"/>
  <c r="K27" i="1"/>
  <c r="L28" i="1"/>
  <c r="M29" i="1"/>
  <c r="N30" i="1"/>
  <c r="O31" i="1"/>
  <c r="J27" i="1"/>
  <c r="K28" i="1"/>
  <c r="L29" i="1"/>
  <c r="M30" i="1"/>
  <c r="N31" i="1"/>
  <c r="O32" i="1"/>
  <c r="I27" i="1"/>
  <c r="J28" i="1"/>
  <c r="K29" i="1"/>
  <c r="L30" i="1"/>
  <c r="M31" i="1"/>
  <c r="N32" i="1"/>
  <c r="O33" i="1"/>
  <c r="H27" i="1"/>
  <c r="I28" i="1"/>
  <c r="J29" i="1"/>
  <c r="K30" i="1"/>
  <c r="L31" i="1"/>
  <c r="M32" i="1"/>
  <c r="N33" i="1"/>
  <c r="O34" i="1"/>
  <c r="G27" i="1"/>
  <c r="H28" i="1"/>
  <c r="I29" i="1"/>
  <c r="J30" i="1"/>
  <c r="K31" i="1"/>
  <c r="L32" i="1"/>
  <c r="M33" i="1"/>
  <c r="N34" i="1"/>
  <c r="O35" i="1"/>
  <c r="F27" i="1"/>
  <c r="G28" i="1"/>
  <c r="H29" i="1"/>
  <c r="I30" i="1"/>
  <c r="J31" i="1"/>
  <c r="K32" i="1"/>
  <c r="L33" i="1"/>
  <c r="M34" i="1"/>
  <c r="N35" i="1"/>
  <c r="O36" i="1"/>
  <c r="F28" i="1"/>
  <c r="G29" i="1"/>
  <c r="H30" i="1"/>
  <c r="I31" i="1"/>
  <c r="J32" i="1"/>
  <c r="K33" i="1"/>
  <c r="L34" i="1"/>
  <c r="M35" i="1"/>
  <c r="N36" i="1"/>
  <c r="O37" i="1"/>
  <c r="F29" i="1"/>
  <c r="G30" i="1"/>
  <c r="H31" i="1"/>
  <c r="I32" i="1"/>
  <c r="J33" i="1"/>
  <c r="K34" i="1"/>
  <c r="L35" i="1"/>
  <c r="M36" i="1"/>
  <c r="N37" i="1"/>
  <c r="O38" i="1"/>
  <c r="F30" i="1"/>
  <c r="G31" i="1"/>
  <c r="H32" i="1"/>
  <c r="I33" i="1"/>
  <c r="J34" i="1"/>
  <c r="K35" i="1"/>
  <c r="L36" i="1"/>
  <c r="M37" i="1"/>
  <c r="N38" i="1"/>
  <c r="O39" i="1"/>
  <c r="F31" i="1"/>
  <c r="G32" i="1"/>
  <c r="H33" i="1"/>
  <c r="I34" i="1"/>
  <c r="J35" i="1"/>
  <c r="K36" i="1"/>
  <c r="L37" i="1"/>
  <c r="M38" i="1"/>
  <c r="N39" i="1"/>
  <c r="O40" i="1"/>
  <c r="F32" i="1"/>
  <c r="G33" i="1"/>
  <c r="H34" i="1"/>
  <c r="I35" i="1"/>
  <c r="J36" i="1"/>
  <c r="K37" i="1"/>
  <c r="L38" i="1"/>
  <c r="M39" i="1"/>
  <c r="N40" i="1"/>
  <c r="O41" i="1"/>
  <c r="F33" i="1"/>
  <c r="G34" i="1"/>
  <c r="H35" i="1"/>
  <c r="I36" i="1"/>
  <c r="J37" i="1"/>
  <c r="K38" i="1"/>
  <c r="L39" i="1"/>
  <c r="M40" i="1"/>
  <c r="N41" i="1"/>
  <c r="O42" i="1"/>
  <c r="F34" i="1"/>
  <c r="G35" i="1"/>
  <c r="H36" i="1"/>
  <c r="I37" i="1"/>
  <c r="J38" i="1"/>
  <c r="K39" i="1"/>
  <c r="L40" i="1"/>
  <c r="M41" i="1"/>
  <c r="N42" i="1"/>
  <c r="O43" i="1"/>
  <c r="F35" i="1"/>
  <c r="G36" i="1"/>
  <c r="H37" i="1"/>
  <c r="I38" i="1"/>
  <c r="J39" i="1"/>
  <c r="K40" i="1"/>
  <c r="L41" i="1"/>
  <c r="M42" i="1"/>
  <c r="N43" i="1"/>
  <c r="O44" i="1"/>
  <c r="P35" i="1"/>
  <c r="P34" i="1"/>
  <c r="P33" i="1"/>
  <c r="P32" i="1"/>
  <c r="P31" i="1"/>
  <c r="P30" i="1"/>
  <c r="P29" i="1"/>
  <c r="P28" i="1"/>
  <c r="P27" i="1"/>
  <c r="F36" i="1"/>
  <c r="P36" i="1"/>
  <c r="G37" i="1"/>
  <c r="F37" i="1"/>
  <c r="P37" i="1"/>
  <c r="G38" i="1"/>
  <c r="H38" i="1"/>
  <c r="F38" i="1"/>
  <c r="P38" i="1"/>
  <c r="G39" i="1"/>
  <c r="H39" i="1"/>
  <c r="I39" i="1"/>
  <c r="F39" i="1"/>
  <c r="P39" i="1"/>
  <c r="G40" i="1"/>
  <c r="H40" i="1"/>
  <c r="I40" i="1"/>
  <c r="J40" i="1"/>
  <c r="F40" i="1"/>
  <c r="P40" i="1"/>
  <c r="G41" i="1"/>
  <c r="H41" i="1"/>
  <c r="I41" i="1"/>
  <c r="J41" i="1"/>
  <c r="K41" i="1"/>
  <c r="F41" i="1"/>
  <c r="P41" i="1"/>
  <c r="G42" i="1"/>
  <c r="H42" i="1"/>
  <c r="I42" i="1"/>
  <c r="J42" i="1"/>
  <c r="K42" i="1"/>
  <c r="L42" i="1"/>
  <c r="F42" i="1"/>
  <c r="P42" i="1"/>
  <c r="G43" i="1"/>
  <c r="H43" i="1"/>
  <c r="I43" i="1"/>
  <c r="J43" i="1"/>
  <c r="K43" i="1"/>
  <c r="L43" i="1"/>
  <c r="M43" i="1"/>
  <c r="F43" i="1"/>
  <c r="P43" i="1"/>
  <c r="G44" i="1"/>
  <c r="H44" i="1"/>
  <c r="I44" i="1"/>
  <c r="J44" i="1"/>
  <c r="K44" i="1"/>
  <c r="L44" i="1"/>
  <c r="M44" i="1"/>
  <c r="N44" i="1"/>
  <c r="F44" i="1"/>
  <c r="P44" i="1"/>
  <c r="O45" i="1"/>
  <c r="N45" i="1"/>
  <c r="O46" i="1"/>
  <c r="M45" i="1"/>
  <c r="N46" i="1"/>
  <c r="O47" i="1"/>
  <c r="L45" i="1"/>
  <c r="M46" i="1"/>
  <c r="N47" i="1"/>
  <c r="O48" i="1"/>
  <c r="K45" i="1"/>
  <c r="L46" i="1"/>
  <c r="M47" i="1"/>
  <c r="N48" i="1"/>
  <c r="O49" i="1"/>
  <c r="J45" i="1"/>
  <c r="K46" i="1"/>
  <c r="L47" i="1"/>
  <c r="M48" i="1"/>
  <c r="N49" i="1"/>
  <c r="O50" i="1"/>
  <c r="I45" i="1"/>
  <c r="J46" i="1"/>
  <c r="K47" i="1"/>
  <c r="L48" i="1"/>
  <c r="M49" i="1"/>
  <c r="N50" i="1"/>
  <c r="O51" i="1"/>
  <c r="H45" i="1"/>
  <c r="I46" i="1"/>
  <c r="J47" i="1"/>
  <c r="K48" i="1"/>
  <c r="L49" i="1"/>
  <c r="M50" i="1"/>
  <c r="N51" i="1"/>
  <c r="O52" i="1"/>
  <c r="G45" i="1"/>
  <c r="H46" i="1"/>
  <c r="I47" i="1"/>
  <c r="J48" i="1"/>
  <c r="K49" i="1"/>
  <c r="L50" i="1"/>
  <c r="M51" i="1"/>
  <c r="N52" i="1"/>
  <c r="O53" i="1"/>
  <c r="F45" i="1"/>
  <c r="G46" i="1"/>
  <c r="H47" i="1"/>
  <c r="I48" i="1"/>
  <c r="J49" i="1"/>
  <c r="K50" i="1"/>
  <c r="L51" i="1"/>
  <c r="M52" i="1"/>
  <c r="N53" i="1"/>
  <c r="O54" i="1"/>
  <c r="F46" i="1"/>
  <c r="G47" i="1"/>
  <c r="H48" i="1"/>
  <c r="I49" i="1"/>
  <c r="J50" i="1"/>
  <c r="K51" i="1"/>
  <c r="L52" i="1"/>
  <c r="M53" i="1"/>
  <c r="N54" i="1"/>
  <c r="O55" i="1"/>
  <c r="F47" i="1"/>
  <c r="G48" i="1"/>
  <c r="H49" i="1"/>
  <c r="I50" i="1"/>
  <c r="J51" i="1"/>
  <c r="K52" i="1"/>
  <c r="L53" i="1"/>
  <c r="M54" i="1"/>
  <c r="N55" i="1"/>
  <c r="O56" i="1"/>
  <c r="F48" i="1"/>
  <c r="G49" i="1"/>
  <c r="H50" i="1"/>
  <c r="I51" i="1"/>
  <c r="J52" i="1"/>
  <c r="K53" i="1"/>
  <c r="L54" i="1"/>
  <c r="M55" i="1"/>
  <c r="N56" i="1"/>
  <c r="O57" i="1"/>
  <c r="F49" i="1"/>
  <c r="G50" i="1"/>
  <c r="H51" i="1"/>
  <c r="I52" i="1"/>
  <c r="J53" i="1"/>
  <c r="K54" i="1"/>
  <c r="L55" i="1"/>
  <c r="M56" i="1"/>
  <c r="N57" i="1"/>
  <c r="O58" i="1"/>
  <c r="F50" i="1"/>
  <c r="G51" i="1"/>
  <c r="H52" i="1"/>
  <c r="I53" i="1"/>
  <c r="J54" i="1"/>
  <c r="K55" i="1"/>
  <c r="L56" i="1"/>
  <c r="M57" i="1"/>
  <c r="N58" i="1"/>
  <c r="O59" i="1"/>
  <c r="F51" i="1"/>
  <c r="G52" i="1"/>
  <c r="H53" i="1"/>
  <c r="I54" i="1"/>
  <c r="J55" i="1"/>
  <c r="K56" i="1"/>
  <c r="L57" i="1"/>
  <c r="M58" i="1"/>
  <c r="N59" i="1"/>
  <c r="O60" i="1"/>
  <c r="F52" i="1"/>
  <c r="G53" i="1"/>
  <c r="H54" i="1"/>
  <c r="I55" i="1"/>
  <c r="J56" i="1"/>
  <c r="K57" i="1"/>
  <c r="L58" i="1"/>
  <c r="M59" i="1"/>
  <c r="N60" i="1"/>
  <c r="O61" i="1"/>
  <c r="F53" i="1"/>
  <c r="G54" i="1"/>
  <c r="H55" i="1"/>
  <c r="I56" i="1"/>
  <c r="J57" i="1"/>
  <c r="K58" i="1"/>
  <c r="L59" i="1"/>
  <c r="M60" i="1"/>
  <c r="N61" i="1"/>
  <c r="O62" i="1"/>
  <c r="P53" i="1"/>
  <c r="P52" i="1"/>
  <c r="P51" i="1"/>
  <c r="P50" i="1"/>
  <c r="P49" i="1"/>
  <c r="P48" i="1"/>
  <c r="P47" i="1"/>
  <c r="P46" i="1"/>
  <c r="P45" i="1"/>
  <c r="F54" i="1"/>
  <c r="P54" i="1"/>
  <c r="G55" i="1"/>
  <c r="F55" i="1"/>
  <c r="P55" i="1"/>
  <c r="G56" i="1"/>
  <c r="H56" i="1"/>
  <c r="F56" i="1"/>
  <c r="P56" i="1"/>
  <c r="G57" i="1"/>
  <c r="H57" i="1"/>
  <c r="I57" i="1"/>
  <c r="F57" i="1"/>
  <c r="P57" i="1"/>
  <c r="G58" i="1"/>
  <c r="H58" i="1"/>
  <c r="I58" i="1"/>
  <c r="J58" i="1"/>
  <c r="F58" i="1"/>
  <c r="P58" i="1"/>
  <c r="G59" i="1"/>
  <c r="H59" i="1"/>
  <c r="I59" i="1"/>
  <c r="J59" i="1"/>
  <c r="K59" i="1"/>
  <c r="F59" i="1"/>
  <c r="P59" i="1"/>
  <c r="G60" i="1"/>
  <c r="H60" i="1"/>
  <c r="I60" i="1"/>
  <c r="J60" i="1"/>
  <c r="K60" i="1"/>
  <c r="L60" i="1"/>
  <c r="F60" i="1"/>
  <c r="P60" i="1"/>
  <c r="G61" i="1"/>
  <c r="H61" i="1"/>
  <c r="I61" i="1"/>
  <c r="J61" i="1"/>
  <c r="K61" i="1"/>
  <c r="L61" i="1"/>
  <c r="M61" i="1"/>
  <c r="F61" i="1"/>
  <c r="P61" i="1"/>
  <c r="G62" i="1"/>
  <c r="H62" i="1"/>
  <c r="I62" i="1"/>
  <c r="J62" i="1"/>
  <c r="K62" i="1"/>
  <c r="L62" i="1"/>
  <c r="M62" i="1"/>
  <c r="N62" i="1"/>
  <c r="F62" i="1"/>
  <c r="P62" i="1"/>
  <c r="O63" i="1"/>
  <c r="N63" i="1"/>
  <c r="O64" i="1"/>
  <c r="M63" i="1"/>
  <c r="N64" i="1"/>
  <c r="O65" i="1"/>
  <c r="L63" i="1"/>
  <c r="M64" i="1"/>
  <c r="N65" i="1"/>
  <c r="O66" i="1"/>
  <c r="K63" i="1"/>
  <c r="L64" i="1"/>
  <c r="M65" i="1"/>
  <c r="N66" i="1"/>
  <c r="O67" i="1"/>
  <c r="J63" i="1"/>
  <c r="K64" i="1"/>
  <c r="L65" i="1"/>
  <c r="M66" i="1"/>
  <c r="N67" i="1"/>
  <c r="O68" i="1"/>
  <c r="I63" i="1"/>
  <c r="J64" i="1"/>
  <c r="K65" i="1"/>
  <c r="L66" i="1"/>
  <c r="M67" i="1"/>
  <c r="N68" i="1"/>
  <c r="O69" i="1"/>
  <c r="H63" i="1"/>
  <c r="I64" i="1"/>
  <c r="J65" i="1"/>
  <c r="K66" i="1"/>
  <c r="L67" i="1"/>
  <c r="M68" i="1"/>
  <c r="N69" i="1"/>
  <c r="O70" i="1"/>
  <c r="G63" i="1"/>
  <c r="H64" i="1"/>
  <c r="I65" i="1"/>
  <c r="J66" i="1"/>
  <c r="K67" i="1"/>
  <c r="L68" i="1"/>
  <c r="M69" i="1"/>
  <c r="N70" i="1"/>
  <c r="O71" i="1"/>
  <c r="F63" i="1"/>
  <c r="G64" i="1"/>
  <c r="H65" i="1"/>
  <c r="I66" i="1"/>
  <c r="J67" i="1"/>
  <c r="K68" i="1"/>
  <c r="L69" i="1"/>
  <c r="M70" i="1"/>
  <c r="N71" i="1"/>
  <c r="O72" i="1"/>
  <c r="F64" i="1"/>
  <c r="G65" i="1"/>
  <c r="H66" i="1"/>
  <c r="I67" i="1"/>
  <c r="J68" i="1"/>
  <c r="K69" i="1"/>
  <c r="L70" i="1"/>
  <c r="M71" i="1"/>
  <c r="N72" i="1"/>
  <c r="O73" i="1"/>
  <c r="F65" i="1"/>
  <c r="G66" i="1"/>
  <c r="H67" i="1"/>
  <c r="I68" i="1"/>
  <c r="J69" i="1"/>
  <c r="K70" i="1"/>
  <c r="L71" i="1"/>
  <c r="M72" i="1"/>
  <c r="N73" i="1"/>
  <c r="O74" i="1"/>
  <c r="F66" i="1"/>
  <c r="G67" i="1"/>
  <c r="H68" i="1"/>
  <c r="I69" i="1"/>
  <c r="J70" i="1"/>
  <c r="K71" i="1"/>
  <c r="L72" i="1"/>
  <c r="M73" i="1"/>
  <c r="N74" i="1"/>
  <c r="O75" i="1"/>
  <c r="F67" i="1"/>
  <c r="G68" i="1"/>
  <c r="H69" i="1"/>
  <c r="I70" i="1"/>
  <c r="J71" i="1"/>
  <c r="K72" i="1"/>
  <c r="L73" i="1"/>
  <c r="M74" i="1"/>
  <c r="N75" i="1"/>
  <c r="O76" i="1"/>
  <c r="F68" i="1"/>
  <c r="G69" i="1"/>
  <c r="H70" i="1"/>
  <c r="I71" i="1"/>
  <c r="J72" i="1"/>
  <c r="K73" i="1"/>
  <c r="L74" i="1"/>
  <c r="M75" i="1"/>
  <c r="N76" i="1"/>
  <c r="O77" i="1"/>
  <c r="F69" i="1"/>
  <c r="G70" i="1"/>
  <c r="H71" i="1"/>
  <c r="I72" i="1"/>
  <c r="J73" i="1"/>
  <c r="K74" i="1"/>
  <c r="L75" i="1"/>
  <c r="M76" i="1"/>
  <c r="N77" i="1"/>
  <c r="O78" i="1"/>
  <c r="F70" i="1"/>
  <c r="G71" i="1"/>
  <c r="H72" i="1"/>
  <c r="I73" i="1"/>
  <c r="J74" i="1"/>
  <c r="K75" i="1"/>
  <c r="L76" i="1"/>
  <c r="M77" i="1"/>
  <c r="N78" i="1"/>
  <c r="O79" i="1"/>
  <c r="F71" i="1"/>
  <c r="G72" i="1"/>
  <c r="H73" i="1"/>
  <c r="I74" i="1"/>
  <c r="J75" i="1"/>
  <c r="K76" i="1"/>
  <c r="L77" i="1"/>
  <c r="M78" i="1"/>
  <c r="N79" i="1"/>
  <c r="O80" i="1"/>
  <c r="P71" i="1"/>
  <c r="P70" i="1"/>
  <c r="P69" i="1"/>
  <c r="P68" i="1"/>
  <c r="P67" i="1"/>
  <c r="P66" i="1"/>
  <c r="P65" i="1"/>
  <c r="P64" i="1"/>
  <c r="P63" i="1"/>
  <c r="F72" i="1"/>
  <c r="P72" i="1"/>
  <c r="G73" i="1"/>
  <c r="F73" i="1"/>
  <c r="P73" i="1"/>
  <c r="G74" i="1"/>
  <c r="H74" i="1"/>
  <c r="F74" i="1"/>
  <c r="P74" i="1"/>
  <c r="G75" i="1"/>
  <c r="H75" i="1"/>
  <c r="I75" i="1"/>
  <c r="F75" i="1"/>
  <c r="P75" i="1"/>
  <c r="G76" i="1"/>
  <c r="H76" i="1"/>
  <c r="I76" i="1"/>
  <c r="J76" i="1"/>
  <c r="F76" i="1"/>
  <c r="P76" i="1"/>
  <c r="G77" i="1"/>
  <c r="H77" i="1"/>
  <c r="I77" i="1"/>
  <c r="J77" i="1"/>
  <c r="K77" i="1"/>
  <c r="F77" i="1"/>
  <c r="P77" i="1"/>
  <c r="G78" i="1"/>
  <c r="H78" i="1"/>
  <c r="I78" i="1"/>
  <c r="J78" i="1"/>
  <c r="K78" i="1"/>
  <c r="L78" i="1"/>
  <c r="F78" i="1"/>
  <c r="P78" i="1"/>
  <c r="G79" i="1"/>
  <c r="H79" i="1"/>
  <c r="I79" i="1"/>
  <c r="J79" i="1"/>
  <c r="K79" i="1"/>
  <c r="L79" i="1"/>
  <c r="M79" i="1"/>
  <c r="F79" i="1"/>
  <c r="P79" i="1"/>
  <c r="G80" i="1"/>
  <c r="H80" i="1"/>
  <c r="I80" i="1"/>
  <c r="J80" i="1"/>
  <c r="K80" i="1"/>
  <c r="L80" i="1"/>
  <c r="M80" i="1"/>
  <c r="N80" i="1"/>
  <c r="F80" i="1"/>
  <c r="P80" i="1"/>
  <c r="O81" i="1"/>
  <c r="N81" i="1"/>
  <c r="O82" i="1"/>
  <c r="M81" i="1"/>
  <c r="N82" i="1"/>
  <c r="O83" i="1"/>
  <c r="L81" i="1"/>
  <c r="M82" i="1"/>
  <c r="N83" i="1"/>
  <c r="O84" i="1"/>
  <c r="K81" i="1"/>
  <c r="L82" i="1"/>
  <c r="M83" i="1"/>
  <c r="N84" i="1"/>
  <c r="O85" i="1"/>
  <c r="J81" i="1"/>
  <c r="K82" i="1"/>
  <c r="L83" i="1"/>
  <c r="M84" i="1"/>
  <c r="N85" i="1"/>
  <c r="O86" i="1"/>
  <c r="I81" i="1"/>
  <c r="J82" i="1"/>
  <c r="K83" i="1"/>
  <c r="L84" i="1"/>
  <c r="M85" i="1"/>
  <c r="N86" i="1"/>
  <c r="O87" i="1"/>
  <c r="H81" i="1"/>
  <c r="I82" i="1"/>
  <c r="J83" i="1"/>
  <c r="K84" i="1"/>
  <c r="L85" i="1"/>
  <c r="M86" i="1"/>
  <c r="N87" i="1"/>
  <c r="O88" i="1"/>
  <c r="G81" i="1"/>
  <c r="H82" i="1"/>
  <c r="I83" i="1"/>
  <c r="J84" i="1"/>
  <c r="K85" i="1"/>
  <c r="L86" i="1"/>
  <c r="M87" i="1"/>
  <c r="N88" i="1"/>
  <c r="O89" i="1"/>
  <c r="F81" i="1"/>
  <c r="G82" i="1"/>
  <c r="H83" i="1"/>
  <c r="I84" i="1"/>
  <c r="J85" i="1"/>
  <c r="K86" i="1"/>
  <c r="L87" i="1"/>
  <c r="M88" i="1"/>
  <c r="N89" i="1"/>
  <c r="O90" i="1"/>
  <c r="F82" i="1"/>
  <c r="G83" i="1"/>
  <c r="H84" i="1"/>
  <c r="I85" i="1"/>
  <c r="J86" i="1"/>
  <c r="K87" i="1"/>
  <c r="L88" i="1"/>
  <c r="M89" i="1"/>
  <c r="N90" i="1"/>
  <c r="O91" i="1"/>
  <c r="F83" i="1"/>
  <c r="G84" i="1"/>
  <c r="H85" i="1"/>
  <c r="I86" i="1"/>
  <c r="J87" i="1"/>
  <c r="K88" i="1"/>
  <c r="L89" i="1"/>
  <c r="M90" i="1"/>
  <c r="N91" i="1"/>
  <c r="O92" i="1"/>
  <c r="F84" i="1"/>
  <c r="G85" i="1"/>
  <c r="H86" i="1"/>
  <c r="I87" i="1"/>
  <c r="J88" i="1"/>
  <c r="K89" i="1"/>
  <c r="L90" i="1"/>
  <c r="M91" i="1"/>
  <c r="N92" i="1"/>
  <c r="O93" i="1"/>
  <c r="F85" i="1"/>
  <c r="G86" i="1"/>
  <c r="H87" i="1"/>
  <c r="I88" i="1"/>
  <c r="J89" i="1"/>
  <c r="K90" i="1"/>
  <c r="L91" i="1"/>
  <c r="M92" i="1"/>
  <c r="N93" i="1"/>
  <c r="O94" i="1"/>
  <c r="F86" i="1"/>
  <c r="G87" i="1"/>
  <c r="H88" i="1"/>
  <c r="I89" i="1"/>
  <c r="J90" i="1"/>
  <c r="K91" i="1"/>
  <c r="L92" i="1"/>
  <c r="M93" i="1"/>
  <c r="N94" i="1"/>
  <c r="O95" i="1"/>
  <c r="F87" i="1"/>
  <c r="G88" i="1"/>
  <c r="H89" i="1"/>
  <c r="I90" i="1"/>
  <c r="J91" i="1"/>
  <c r="K92" i="1"/>
  <c r="L93" i="1"/>
  <c r="M94" i="1"/>
  <c r="N95" i="1"/>
  <c r="O96" i="1"/>
  <c r="F88" i="1"/>
  <c r="G89" i="1"/>
  <c r="H90" i="1"/>
  <c r="I91" i="1"/>
  <c r="J92" i="1"/>
  <c r="K93" i="1"/>
  <c r="L94" i="1"/>
  <c r="M95" i="1"/>
  <c r="N96" i="1"/>
  <c r="O97" i="1"/>
  <c r="F89" i="1"/>
  <c r="G90" i="1"/>
  <c r="H91" i="1"/>
  <c r="I92" i="1"/>
  <c r="J93" i="1"/>
  <c r="K94" i="1"/>
  <c r="L95" i="1"/>
  <c r="M96" i="1"/>
  <c r="N97" i="1"/>
  <c r="O98" i="1"/>
  <c r="P89" i="1"/>
  <c r="P88" i="1"/>
  <c r="P87" i="1"/>
  <c r="P86" i="1"/>
  <c r="P85" i="1"/>
  <c r="P84" i="1"/>
  <c r="P83" i="1"/>
  <c r="P82" i="1"/>
  <c r="P81" i="1"/>
  <c r="F90" i="1"/>
  <c r="P90" i="1"/>
  <c r="G91" i="1"/>
  <c r="F91" i="1"/>
  <c r="P91" i="1"/>
  <c r="G92" i="1"/>
  <c r="H92" i="1"/>
  <c r="F92" i="1"/>
  <c r="P92" i="1"/>
  <c r="G93" i="1"/>
  <c r="H93" i="1"/>
  <c r="I93" i="1"/>
  <c r="F93" i="1"/>
  <c r="P93" i="1"/>
  <c r="G94" i="1"/>
  <c r="H94" i="1"/>
  <c r="I94" i="1"/>
  <c r="J94" i="1"/>
  <c r="F94" i="1"/>
  <c r="P94" i="1"/>
  <c r="G95" i="1"/>
  <c r="H95" i="1"/>
  <c r="I95" i="1"/>
  <c r="J95" i="1"/>
  <c r="K95" i="1"/>
  <c r="F95" i="1"/>
  <c r="P95" i="1"/>
  <c r="G96" i="1"/>
  <c r="H96" i="1"/>
  <c r="I96" i="1"/>
  <c r="J96" i="1"/>
  <c r="K96" i="1"/>
  <c r="L96" i="1"/>
  <c r="F96" i="1"/>
  <c r="P96" i="1"/>
  <c r="G97" i="1"/>
  <c r="H97" i="1"/>
  <c r="I97" i="1"/>
  <c r="J97" i="1"/>
  <c r="K97" i="1"/>
  <c r="L97" i="1"/>
  <c r="M97" i="1"/>
  <c r="F97" i="1"/>
  <c r="P97" i="1"/>
  <c r="G98" i="1"/>
  <c r="H98" i="1"/>
  <c r="I98" i="1"/>
  <c r="J98" i="1"/>
  <c r="K98" i="1"/>
  <c r="L98" i="1"/>
  <c r="M98" i="1"/>
  <c r="N98" i="1"/>
  <c r="O99" i="1"/>
  <c r="N99" i="1"/>
  <c r="O100" i="1"/>
  <c r="M99" i="1"/>
  <c r="N100" i="1"/>
  <c r="O101" i="1"/>
  <c r="L99" i="1"/>
  <c r="M100" i="1"/>
  <c r="N101" i="1"/>
  <c r="O102" i="1"/>
  <c r="K99" i="1"/>
  <c r="L100" i="1"/>
  <c r="M101" i="1"/>
  <c r="N102" i="1"/>
  <c r="O103" i="1"/>
  <c r="J99" i="1"/>
  <c r="K100" i="1"/>
  <c r="L101" i="1"/>
  <c r="M102" i="1"/>
  <c r="N103" i="1"/>
  <c r="O104" i="1"/>
  <c r="I99" i="1"/>
  <c r="J100" i="1"/>
  <c r="K101" i="1"/>
  <c r="L102" i="1"/>
  <c r="M103" i="1"/>
  <c r="N104" i="1"/>
  <c r="O105" i="1"/>
  <c r="H99" i="1"/>
  <c r="I100" i="1"/>
  <c r="J101" i="1"/>
  <c r="K102" i="1"/>
  <c r="L103" i="1"/>
  <c r="M104" i="1"/>
  <c r="N105" i="1"/>
  <c r="O106" i="1"/>
  <c r="F98" i="1"/>
  <c r="P98" i="1"/>
  <c r="G99" i="1"/>
  <c r="F99" i="1"/>
  <c r="G100" i="1"/>
  <c r="H100" i="1"/>
  <c r="F100" i="1"/>
  <c r="G101" i="1"/>
  <c r="H101" i="1"/>
  <c r="I101" i="1"/>
  <c r="F101" i="1"/>
  <c r="G102" i="1"/>
  <c r="H102" i="1"/>
  <c r="I102" i="1"/>
  <c r="J102" i="1"/>
  <c r="F102" i="1"/>
  <c r="G103" i="1"/>
  <c r="H103" i="1"/>
  <c r="I103" i="1"/>
  <c r="J103" i="1"/>
  <c r="K103" i="1"/>
  <c r="F103" i="1"/>
  <c r="G104" i="1"/>
  <c r="H104" i="1"/>
  <c r="I104" i="1"/>
  <c r="J104" i="1"/>
  <c r="K104" i="1"/>
  <c r="L104" i="1"/>
  <c r="F104" i="1"/>
  <c r="G105" i="1"/>
  <c r="H105" i="1"/>
  <c r="I105" i="1"/>
  <c r="J105" i="1"/>
  <c r="K105" i="1"/>
  <c r="L105" i="1"/>
  <c r="M105" i="1"/>
  <c r="F105" i="1"/>
  <c r="G106" i="1"/>
  <c r="H106" i="1"/>
  <c r="I106" i="1"/>
  <c r="J106" i="1"/>
  <c r="K106" i="1"/>
  <c r="L106" i="1"/>
  <c r="M106" i="1"/>
  <c r="N106" i="1"/>
  <c r="F106" i="1"/>
  <c r="P106" i="1"/>
  <c r="P105" i="1"/>
  <c r="P104" i="1"/>
  <c r="P103" i="1"/>
  <c r="P102" i="1"/>
  <c r="P101" i="1"/>
  <c r="P100" i="1"/>
  <c r="P99" i="1"/>
  <c r="O107" i="1"/>
  <c r="N107" i="1"/>
  <c r="M107" i="1"/>
  <c r="L107" i="1"/>
  <c r="K107" i="1"/>
  <c r="J107" i="1"/>
  <c r="I107" i="1"/>
  <c r="H107" i="1"/>
  <c r="G107" i="1"/>
  <c r="F107" i="1"/>
  <c r="P107" i="1"/>
  <c r="G109" i="1"/>
  <c r="H109" i="1"/>
  <c r="I109" i="1"/>
  <c r="J109" i="1"/>
  <c r="K109" i="1"/>
  <c r="L109" i="1"/>
  <c r="M109" i="1"/>
  <c r="N109" i="1"/>
  <c r="O109" i="1"/>
  <c r="F109" i="1"/>
  <c r="O10" i="2"/>
  <c r="N10" i="2"/>
  <c r="O11" i="2"/>
  <c r="M10" i="2"/>
  <c r="N11" i="2"/>
  <c r="O12" i="2"/>
  <c r="L10" i="2"/>
  <c r="M11" i="2"/>
  <c r="N12" i="2"/>
  <c r="O13" i="2"/>
  <c r="K10" i="2"/>
  <c r="L11" i="2"/>
  <c r="M12" i="2"/>
  <c r="N13" i="2"/>
  <c r="O14" i="2"/>
  <c r="J10" i="2"/>
  <c r="K11" i="2"/>
  <c r="L12" i="2"/>
  <c r="M13" i="2"/>
  <c r="N14" i="2"/>
  <c r="O15" i="2"/>
  <c r="F9" i="2"/>
  <c r="P9" i="2"/>
  <c r="I10" i="2"/>
  <c r="J11" i="2"/>
  <c r="K12" i="2"/>
  <c r="L13" i="2"/>
  <c r="M14" i="2"/>
  <c r="N15" i="2"/>
  <c r="O16" i="2"/>
  <c r="H10" i="2"/>
  <c r="I11" i="2"/>
  <c r="J12" i="2"/>
  <c r="K13" i="2"/>
  <c r="L14" i="2"/>
  <c r="M15" i="2"/>
  <c r="N16" i="2"/>
  <c r="O17" i="2"/>
  <c r="G10" i="2"/>
  <c r="H11" i="2"/>
  <c r="I12" i="2"/>
  <c r="J13" i="2"/>
  <c r="K14" i="2"/>
  <c r="L15" i="2"/>
  <c r="M16" i="2"/>
  <c r="N17" i="2"/>
  <c r="O18" i="2"/>
  <c r="O19" i="2"/>
  <c r="N19" i="2"/>
  <c r="O20" i="2"/>
  <c r="M19" i="2"/>
  <c r="N20" i="2"/>
  <c r="O21" i="2"/>
  <c r="L19" i="2"/>
  <c r="M20" i="2"/>
  <c r="N21" i="2"/>
  <c r="O22" i="2"/>
  <c r="K19" i="2"/>
  <c r="L20" i="2"/>
  <c r="M21" i="2"/>
  <c r="N22" i="2"/>
  <c r="O23" i="2"/>
  <c r="J19" i="2"/>
  <c r="K20" i="2"/>
  <c r="L21" i="2"/>
  <c r="M22" i="2"/>
  <c r="N23" i="2"/>
  <c r="O24" i="2"/>
  <c r="I19" i="2"/>
  <c r="J20" i="2"/>
  <c r="K21" i="2"/>
  <c r="L22" i="2"/>
  <c r="M23" i="2"/>
  <c r="N24" i="2"/>
  <c r="O25" i="2"/>
  <c r="H19" i="2"/>
  <c r="I20" i="2"/>
  <c r="J21" i="2"/>
  <c r="K22" i="2"/>
  <c r="L23" i="2"/>
  <c r="M24" i="2"/>
  <c r="N25" i="2"/>
  <c r="O26" i="2"/>
  <c r="G19" i="2"/>
  <c r="H20" i="2"/>
  <c r="I21" i="2"/>
  <c r="J22" i="2"/>
  <c r="K23" i="2"/>
  <c r="L24" i="2"/>
  <c r="M25" i="2"/>
  <c r="N26" i="2"/>
  <c r="O27" i="2"/>
  <c r="P10" i="2"/>
  <c r="P11" i="2"/>
  <c r="P12" i="2"/>
  <c r="P13" i="2"/>
  <c r="P14" i="2"/>
  <c r="P15" i="2"/>
  <c r="P16" i="2"/>
  <c r="P17" i="2"/>
  <c r="P18" i="2"/>
  <c r="F19" i="2"/>
  <c r="G20" i="2"/>
  <c r="F20" i="2"/>
  <c r="G21" i="2"/>
  <c r="H21" i="2"/>
  <c r="F21" i="2"/>
  <c r="G22" i="2"/>
  <c r="H22" i="2"/>
  <c r="I22" i="2"/>
  <c r="F22" i="2"/>
  <c r="G23" i="2"/>
  <c r="H23" i="2"/>
  <c r="I23" i="2"/>
  <c r="J23" i="2"/>
  <c r="F23" i="2"/>
  <c r="G24" i="2"/>
  <c r="H24" i="2"/>
  <c r="I24" i="2"/>
  <c r="J24" i="2"/>
  <c r="K24" i="2"/>
  <c r="F24" i="2"/>
  <c r="G25" i="2"/>
  <c r="H25" i="2"/>
  <c r="I25" i="2"/>
  <c r="J25" i="2"/>
  <c r="K25" i="2"/>
  <c r="L25" i="2"/>
  <c r="F25" i="2"/>
  <c r="G26" i="2"/>
  <c r="H26" i="2"/>
  <c r="I26" i="2"/>
  <c r="J26" i="2"/>
  <c r="K26" i="2"/>
  <c r="L26" i="2"/>
  <c r="M26" i="2"/>
  <c r="F26" i="2"/>
  <c r="G27" i="2"/>
  <c r="H27" i="2"/>
  <c r="I27" i="2"/>
  <c r="J27" i="2"/>
  <c r="K27" i="2"/>
  <c r="L27" i="2"/>
  <c r="M27" i="2"/>
  <c r="N27" i="2"/>
  <c r="F27" i="2"/>
  <c r="P27" i="2"/>
  <c r="P26" i="2"/>
  <c r="P25" i="2"/>
  <c r="P24" i="2"/>
  <c r="P23" i="2"/>
  <c r="P22" i="2"/>
  <c r="P21" i="2"/>
  <c r="P20" i="2"/>
  <c r="P19" i="2"/>
  <c r="G28" i="2"/>
  <c r="H29" i="2"/>
  <c r="I30" i="2"/>
  <c r="J31" i="2"/>
  <c r="K32" i="2"/>
  <c r="L33" i="2"/>
  <c r="M34" i="2"/>
  <c r="N35" i="2"/>
  <c r="H28" i="2"/>
  <c r="I29" i="2"/>
  <c r="J30" i="2"/>
  <c r="K31" i="2"/>
  <c r="L32" i="2"/>
  <c r="M33" i="2"/>
  <c r="N34" i="2"/>
  <c r="I28" i="2"/>
  <c r="J29" i="2"/>
  <c r="K30" i="2"/>
  <c r="L31" i="2"/>
  <c r="M32" i="2"/>
  <c r="N33" i="2"/>
  <c r="J28" i="2"/>
  <c r="K29" i="2"/>
  <c r="L30" i="2"/>
  <c r="M31" i="2"/>
  <c r="N32" i="2"/>
  <c r="K28" i="2"/>
  <c r="L29" i="2"/>
  <c r="M30" i="2"/>
  <c r="N31" i="2"/>
  <c r="L28" i="2"/>
  <c r="M29" i="2"/>
  <c r="N30" i="2"/>
  <c r="M28" i="2"/>
  <c r="N29" i="2"/>
  <c r="N28" i="2"/>
  <c r="O28" i="2"/>
  <c r="O29" i="2"/>
  <c r="O30" i="2"/>
  <c r="O31" i="2"/>
  <c r="O32" i="2"/>
  <c r="O33" i="2"/>
  <c r="O34" i="2"/>
  <c r="O35" i="2"/>
  <c r="O36" i="2"/>
  <c r="F28" i="2"/>
  <c r="G29" i="2"/>
  <c r="H30" i="2"/>
  <c r="I31" i="2"/>
  <c r="J32" i="2"/>
  <c r="K33" i="2"/>
  <c r="L34" i="2"/>
  <c r="M35" i="2"/>
  <c r="N36" i="2"/>
  <c r="O37" i="2"/>
  <c r="F29" i="2"/>
  <c r="G30" i="2"/>
  <c r="H31" i="2"/>
  <c r="I32" i="2"/>
  <c r="J33" i="2"/>
  <c r="K34" i="2"/>
  <c r="L35" i="2"/>
  <c r="M36" i="2"/>
  <c r="N37" i="2"/>
  <c r="O38" i="2"/>
  <c r="F30" i="2"/>
  <c r="G31" i="2"/>
  <c r="H32" i="2"/>
  <c r="I33" i="2"/>
  <c r="J34" i="2"/>
  <c r="K35" i="2"/>
  <c r="L36" i="2"/>
  <c r="M37" i="2"/>
  <c r="N38" i="2"/>
  <c r="O39" i="2"/>
  <c r="F31" i="2"/>
  <c r="G32" i="2"/>
  <c r="H33" i="2"/>
  <c r="I34" i="2"/>
  <c r="J35" i="2"/>
  <c r="K36" i="2"/>
  <c r="L37" i="2"/>
  <c r="M38" i="2"/>
  <c r="N39" i="2"/>
  <c r="O40" i="2"/>
  <c r="F32" i="2"/>
  <c r="G33" i="2"/>
  <c r="H34" i="2"/>
  <c r="I35" i="2"/>
  <c r="J36" i="2"/>
  <c r="K37" i="2"/>
  <c r="L38" i="2"/>
  <c r="M39" i="2"/>
  <c r="N40" i="2"/>
  <c r="O41" i="2"/>
  <c r="F33" i="2"/>
  <c r="G34" i="2"/>
  <c r="H35" i="2"/>
  <c r="I36" i="2"/>
  <c r="J37" i="2"/>
  <c r="K38" i="2"/>
  <c r="L39" i="2"/>
  <c r="M40" i="2"/>
  <c r="N41" i="2"/>
  <c r="O42" i="2"/>
  <c r="F34" i="2"/>
  <c r="G35" i="2"/>
  <c r="H36" i="2"/>
  <c r="I37" i="2"/>
  <c r="J38" i="2"/>
  <c r="K39" i="2"/>
  <c r="L40" i="2"/>
  <c r="M41" i="2"/>
  <c r="N42" i="2"/>
  <c r="O43" i="2"/>
  <c r="F35" i="2"/>
  <c r="G36" i="2"/>
  <c r="H37" i="2"/>
  <c r="I38" i="2"/>
  <c r="J39" i="2"/>
  <c r="K40" i="2"/>
  <c r="L41" i="2"/>
  <c r="M42" i="2"/>
  <c r="N43" i="2"/>
  <c r="O44" i="2"/>
  <c r="F36" i="2"/>
  <c r="G37" i="2"/>
  <c r="H38" i="2"/>
  <c r="I39" i="2"/>
  <c r="J40" i="2"/>
  <c r="K41" i="2"/>
  <c r="L42" i="2"/>
  <c r="M43" i="2"/>
  <c r="N44" i="2"/>
  <c r="O45" i="2"/>
  <c r="F37" i="2"/>
  <c r="G38" i="2"/>
  <c r="H39" i="2"/>
  <c r="I40" i="2"/>
  <c r="J41" i="2"/>
  <c r="K42" i="2"/>
  <c r="L43" i="2"/>
  <c r="M44" i="2"/>
  <c r="N45" i="2"/>
  <c r="O46" i="2"/>
  <c r="F38" i="2"/>
  <c r="G39" i="2"/>
  <c r="H40" i="2"/>
  <c r="I41" i="2"/>
  <c r="J42" i="2"/>
  <c r="K43" i="2"/>
  <c r="L44" i="2"/>
  <c r="M45" i="2"/>
  <c r="N46" i="2"/>
  <c r="O47" i="2"/>
  <c r="F39" i="2"/>
  <c r="G40" i="2"/>
  <c r="H41" i="2"/>
  <c r="I42" i="2"/>
  <c r="J43" i="2"/>
  <c r="K44" i="2"/>
  <c r="L45" i="2"/>
  <c r="M46" i="2"/>
  <c r="N47" i="2"/>
  <c r="O48" i="2"/>
  <c r="F40" i="2"/>
  <c r="G41" i="2"/>
  <c r="H42" i="2"/>
  <c r="I43" i="2"/>
  <c r="J44" i="2"/>
  <c r="K45" i="2"/>
  <c r="L46" i="2"/>
  <c r="M47" i="2"/>
  <c r="N48" i="2"/>
  <c r="O49" i="2"/>
  <c r="F41" i="2"/>
  <c r="G42" i="2"/>
  <c r="H43" i="2"/>
  <c r="I44" i="2"/>
  <c r="J45" i="2"/>
  <c r="K46" i="2"/>
  <c r="L47" i="2"/>
  <c r="M48" i="2"/>
  <c r="N49" i="2"/>
  <c r="O50" i="2"/>
  <c r="F42" i="2"/>
  <c r="G43" i="2"/>
  <c r="H44" i="2"/>
  <c r="I45" i="2"/>
  <c r="J46" i="2"/>
  <c r="K47" i="2"/>
  <c r="L48" i="2"/>
  <c r="M49" i="2"/>
  <c r="N50" i="2"/>
  <c r="O51" i="2"/>
  <c r="F43" i="2"/>
  <c r="G44" i="2"/>
  <c r="H45" i="2"/>
  <c r="I46" i="2"/>
  <c r="J47" i="2"/>
  <c r="K48" i="2"/>
  <c r="L49" i="2"/>
  <c r="M50" i="2"/>
  <c r="N51" i="2"/>
  <c r="O52" i="2"/>
  <c r="F44" i="2"/>
  <c r="G45" i="2"/>
  <c r="H46" i="2"/>
  <c r="I47" i="2"/>
  <c r="J48" i="2"/>
  <c r="K49" i="2"/>
  <c r="L50" i="2"/>
  <c r="M51" i="2"/>
  <c r="N52" i="2"/>
  <c r="O53" i="2"/>
  <c r="F45" i="2"/>
  <c r="G46" i="2"/>
  <c r="H47" i="2"/>
  <c r="I48" i="2"/>
  <c r="J49" i="2"/>
  <c r="K50" i="2"/>
  <c r="L51" i="2"/>
  <c r="M52" i="2"/>
  <c r="N53" i="2"/>
  <c r="O54" i="2"/>
  <c r="F46" i="2"/>
  <c r="G47" i="2"/>
  <c r="H48" i="2"/>
  <c r="I49" i="2"/>
  <c r="J50" i="2"/>
  <c r="K51" i="2"/>
  <c r="L52" i="2"/>
  <c r="M53" i="2"/>
  <c r="N54" i="2"/>
  <c r="O55" i="2"/>
  <c r="F47" i="2"/>
  <c r="G48" i="2"/>
  <c r="H49" i="2"/>
  <c r="I50" i="2"/>
  <c r="J51" i="2"/>
  <c r="K52" i="2"/>
  <c r="L53" i="2"/>
  <c r="M54" i="2"/>
  <c r="N55" i="2"/>
  <c r="O56" i="2"/>
  <c r="F48" i="2"/>
  <c r="G49" i="2"/>
  <c r="H50" i="2"/>
  <c r="I51" i="2"/>
  <c r="J52" i="2"/>
  <c r="K53" i="2"/>
  <c r="L54" i="2"/>
  <c r="M55" i="2"/>
  <c r="N56" i="2"/>
  <c r="O57" i="2"/>
  <c r="F49" i="2"/>
  <c r="G50" i="2"/>
  <c r="H51" i="2"/>
  <c r="I52" i="2"/>
  <c r="J53" i="2"/>
  <c r="K54" i="2"/>
  <c r="L55" i="2"/>
  <c r="M56" i="2"/>
  <c r="N57" i="2"/>
  <c r="O58" i="2"/>
  <c r="F50" i="2"/>
  <c r="G51" i="2"/>
  <c r="H52" i="2"/>
  <c r="I53" i="2"/>
  <c r="J54" i="2"/>
  <c r="K55" i="2"/>
  <c r="L56" i="2"/>
  <c r="M57" i="2"/>
  <c r="N58" i="2"/>
  <c r="O59" i="2"/>
  <c r="F51" i="2"/>
  <c r="G52" i="2"/>
  <c r="H53" i="2"/>
  <c r="I54" i="2"/>
  <c r="J55" i="2"/>
  <c r="K56" i="2"/>
  <c r="L57" i="2"/>
  <c r="M58" i="2"/>
  <c r="N59" i="2"/>
  <c r="O60" i="2"/>
  <c r="F52" i="2"/>
  <c r="G53" i="2"/>
  <c r="H54" i="2"/>
  <c r="I55" i="2"/>
  <c r="J56" i="2"/>
  <c r="K57" i="2"/>
  <c r="L58" i="2"/>
  <c r="M59" i="2"/>
  <c r="N60" i="2"/>
  <c r="O61" i="2"/>
  <c r="F53" i="2"/>
  <c r="G54" i="2"/>
  <c r="H55" i="2"/>
  <c r="I56" i="2"/>
  <c r="J57" i="2"/>
  <c r="K58" i="2"/>
  <c r="L59" i="2"/>
  <c r="M60" i="2"/>
  <c r="N61" i="2"/>
  <c r="O62" i="2"/>
  <c r="F54" i="2"/>
  <c r="G55" i="2"/>
  <c r="H56" i="2"/>
  <c r="I57" i="2"/>
  <c r="J58" i="2"/>
  <c r="K59" i="2"/>
  <c r="L60" i="2"/>
  <c r="M61" i="2"/>
  <c r="N62" i="2"/>
  <c r="O63" i="2"/>
  <c r="F55" i="2"/>
  <c r="G56" i="2"/>
  <c r="H57" i="2"/>
  <c r="I58" i="2"/>
  <c r="J59" i="2"/>
  <c r="K60" i="2"/>
  <c r="L61" i="2"/>
  <c r="M62" i="2"/>
  <c r="N63" i="2"/>
  <c r="O64" i="2"/>
  <c r="F56" i="2"/>
  <c r="G57" i="2"/>
  <c r="H58" i="2"/>
  <c r="I59" i="2"/>
  <c r="J60" i="2"/>
  <c r="K61" i="2"/>
  <c r="L62" i="2"/>
  <c r="M63" i="2"/>
  <c r="N64" i="2"/>
  <c r="O65" i="2"/>
  <c r="F57" i="2"/>
  <c r="G58" i="2"/>
  <c r="H59" i="2"/>
  <c r="I60" i="2"/>
  <c r="J61" i="2"/>
  <c r="K62" i="2"/>
  <c r="L63" i="2"/>
  <c r="M64" i="2"/>
  <c r="N65" i="2"/>
  <c r="O66" i="2"/>
  <c r="F58" i="2"/>
  <c r="G59" i="2"/>
  <c r="H60" i="2"/>
  <c r="I61" i="2"/>
  <c r="J62" i="2"/>
  <c r="K63" i="2"/>
  <c r="L64" i="2"/>
  <c r="M65" i="2"/>
  <c r="N66" i="2"/>
  <c r="O67" i="2"/>
  <c r="F59" i="2"/>
  <c r="G60" i="2"/>
  <c r="H61" i="2"/>
  <c r="I62" i="2"/>
  <c r="J63" i="2"/>
  <c r="K64" i="2"/>
  <c r="L65" i="2"/>
  <c r="M66" i="2"/>
  <c r="N67" i="2"/>
  <c r="O68" i="2"/>
  <c r="F60" i="2"/>
  <c r="G61" i="2"/>
  <c r="H62" i="2"/>
  <c r="I63" i="2"/>
  <c r="J64" i="2"/>
  <c r="K65" i="2"/>
  <c r="L66" i="2"/>
  <c r="M67" i="2"/>
  <c r="N68" i="2"/>
  <c r="O69" i="2"/>
  <c r="F61" i="2"/>
  <c r="G62" i="2"/>
  <c r="H63" i="2"/>
  <c r="I64" i="2"/>
  <c r="J65" i="2"/>
  <c r="K66" i="2"/>
  <c r="L67" i="2"/>
  <c r="M68" i="2"/>
  <c r="N69" i="2"/>
  <c r="O70" i="2"/>
  <c r="F62" i="2"/>
  <c r="G63" i="2"/>
  <c r="H64" i="2"/>
  <c r="I65" i="2"/>
  <c r="J66" i="2"/>
  <c r="K67" i="2"/>
  <c r="L68" i="2"/>
  <c r="M69" i="2"/>
  <c r="N70" i="2"/>
  <c r="O71" i="2"/>
  <c r="F63" i="2"/>
  <c r="G64" i="2"/>
  <c r="H65" i="2"/>
  <c r="I66" i="2"/>
  <c r="J67" i="2"/>
  <c r="K68" i="2"/>
  <c r="L69" i="2"/>
  <c r="M70" i="2"/>
  <c r="N71" i="2"/>
  <c r="O72" i="2"/>
  <c r="F64" i="2"/>
  <c r="G65" i="2"/>
  <c r="H66" i="2"/>
  <c r="I67" i="2"/>
  <c r="J68" i="2"/>
  <c r="K69" i="2"/>
  <c r="L70" i="2"/>
  <c r="M71" i="2"/>
  <c r="N72" i="2"/>
  <c r="O73" i="2"/>
  <c r="F65" i="2"/>
  <c r="G66" i="2"/>
  <c r="H67" i="2"/>
  <c r="I68" i="2"/>
  <c r="J69" i="2"/>
  <c r="K70" i="2"/>
  <c r="L71" i="2"/>
  <c r="M72" i="2"/>
  <c r="N73" i="2"/>
  <c r="O74" i="2"/>
  <c r="F66" i="2"/>
  <c r="G67" i="2"/>
  <c r="H68" i="2"/>
  <c r="I69" i="2"/>
  <c r="J70" i="2"/>
  <c r="K71" i="2"/>
  <c r="L72" i="2"/>
  <c r="M73" i="2"/>
  <c r="N74" i="2"/>
  <c r="O75" i="2"/>
  <c r="F67" i="2"/>
  <c r="G68" i="2"/>
  <c r="H69" i="2"/>
  <c r="I70" i="2"/>
  <c r="J71" i="2"/>
  <c r="K72" i="2"/>
  <c r="L73" i="2"/>
  <c r="M74" i="2"/>
  <c r="N75" i="2"/>
  <c r="O76" i="2"/>
  <c r="F68" i="2"/>
  <c r="G69" i="2"/>
  <c r="H70" i="2"/>
  <c r="I71" i="2"/>
  <c r="J72" i="2"/>
  <c r="K73" i="2"/>
  <c r="L74" i="2"/>
  <c r="M75" i="2"/>
  <c r="N76" i="2"/>
  <c r="O77" i="2"/>
  <c r="F69" i="2"/>
  <c r="G70" i="2"/>
  <c r="H71" i="2"/>
  <c r="I72" i="2"/>
  <c r="J73" i="2"/>
  <c r="K74" i="2"/>
  <c r="L75" i="2"/>
  <c r="M76" i="2"/>
  <c r="N77" i="2"/>
  <c r="O78" i="2"/>
  <c r="F70" i="2"/>
  <c r="G71" i="2"/>
  <c r="H72" i="2"/>
  <c r="I73" i="2"/>
  <c r="J74" i="2"/>
  <c r="K75" i="2"/>
  <c r="L76" i="2"/>
  <c r="M77" i="2"/>
  <c r="N78" i="2"/>
  <c r="O79" i="2"/>
  <c r="F71" i="2"/>
  <c r="G72" i="2"/>
  <c r="H73" i="2"/>
  <c r="I74" i="2"/>
  <c r="J75" i="2"/>
  <c r="K76" i="2"/>
  <c r="L77" i="2"/>
  <c r="M78" i="2"/>
  <c r="N79" i="2"/>
  <c r="O80" i="2"/>
  <c r="F72" i="2"/>
  <c r="G73" i="2"/>
  <c r="H74" i="2"/>
  <c r="I75" i="2"/>
  <c r="J76" i="2"/>
  <c r="K77" i="2"/>
  <c r="L78" i="2"/>
  <c r="M79" i="2"/>
  <c r="N80" i="2"/>
  <c r="O81" i="2"/>
  <c r="F73" i="2"/>
  <c r="G74" i="2"/>
  <c r="H75" i="2"/>
  <c r="I76" i="2"/>
  <c r="J77" i="2"/>
  <c r="K78" i="2"/>
  <c r="L79" i="2"/>
  <c r="M80" i="2"/>
  <c r="N81" i="2"/>
  <c r="O82" i="2"/>
  <c r="F74" i="2"/>
  <c r="G75" i="2"/>
  <c r="H76" i="2"/>
  <c r="I77" i="2"/>
  <c r="J78" i="2"/>
  <c r="K79" i="2"/>
  <c r="L80" i="2"/>
  <c r="M81" i="2"/>
  <c r="N82" i="2"/>
  <c r="O83" i="2"/>
  <c r="F75" i="2"/>
  <c r="G76" i="2"/>
  <c r="H77" i="2"/>
  <c r="I78" i="2"/>
  <c r="J79" i="2"/>
  <c r="K80" i="2"/>
  <c r="L81" i="2"/>
  <c r="M82" i="2"/>
  <c r="N83" i="2"/>
  <c r="O84" i="2"/>
  <c r="F76" i="2"/>
  <c r="G77" i="2"/>
  <c r="H78" i="2"/>
  <c r="I79" i="2"/>
  <c r="J80" i="2"/>
  <c r="K81" i="2"/>
  <c r="L82" i="2"/>
  <c r="M83" i="2"/>
  <c r="N84" i="2"/>
  <c r="O85" i="2"/>
  <c r="F77" i="2"/>
  <c r="G78" i="2"/>
  <c r="H79" i="2"/>
  <c r="I80" i="2"/>
  <c r="J81" i="2"/>
  <c r="K82" i="2"/>
  <c r="L83" i="2"/>
  <c r="M84" i="2"/>
  <c r="N85" i="2"/>
  <c r="O86" i="2"/>
  <c r="F78" i="2"/>
  <c r="G79" i="2"/>
  <c r="H80" i="2"/>
  <c r="I81" i="2"/>
  <c r="J82" i="2"/>
  <c r="K83" i="2"/>
  <c r="L84" i="2"/>
  <c r="M85" i="2"/>
  <c r="N86" i="2"/>
  <c r="O87" i="2"/>
  <c r="F79" i="2"/>
  <c r="G80" i="2"/>
  <c r="H81" i="2"/>
  <c r="I82" i="2"/>
  <c r="J83" i="2"/>
  <c r="K84" i="2"/>
  <c r="L85" i="2"/>
  <c r="M86" i="2"/>
  <c r="N87" i="2"/>
  <c r="O88" i="2"/>
  <c r="F80" i="2"/>
  <c r="G81" i="2"/>
  <c r="H82" i="2"/>
  <c r="I83" i="2"/>
  <c r="J84" i="2"/>
  <c r="K85" i="2"/>
  <c r="L86" i="2"/>
  <c r="M87" i="2"/>
  <c r="N88" i="2"/>
  <c r="O89" i="2"/>
  <c r="F81" i="2"/>
  <c r="G82" i="2"/>
  <c r="H83" i="2"/>
  <c r="I84" i="2"/>
  <c r="J85" i="2"/>
  <c r="K86" i="2"/>
  <c r="L87" i="2"/>
  <c r="M88" i="2"/>
  <c r="N89" i="2"/>
  <c r="O90" i="2"/>
  <c r="F82" i="2"/>
  <c r="G83" i="2"/>
  <c r="H84" i="2"/>
  <c r="I85" i="2"/>
  <c r="J86" i="2"/>
  <c r="K87" i="2"/>
  <c r="L88" i="2"/>
  <c r="M89" i="2"/>
  <c r="N90" i="2"/>
  <c r="O91" i="2"/>
  <c r="F83" i="2"/>
  <c r="G84" i="2"/>
  <c r="H85" i="2"/>
  <c r="I86" i="2"/>
  <c r="J87" i="2"/>
  <c r="K88" i="2"/>
  <c r="L89" i="2"/>
  <c r="M90" i="2"/>
  <c r="N91" i="2"/>
  <c r="O92" i="2"/>
  <c r="F84" i="2"/>
  <c r="G85" i="2"/>
  <c r="H86" i="2"/>
  <c r="I87" i="2"/>
  <c r="J88" i="2"/>
  <c r="K89" i="2"/>
  <c r="L90" i="2"/>
  <c r="M91" i="2"/>
  <c r="N92" i="2"/>
  <c r="O93" i="2"/>
  <c r="F85" i="2"/>
  <c r="G86" i="2"/>
  <c r="H87" i="2"/>
  <c r="I88" i="2"/>
  <c r="J89" i="2"/>
  <c r="K90" i="2"/>
  <c r="L91" i="2"/>
  <c r="M92" i="2"/>
  <c r="N93" i="2"/>
  <c r="O94" i="2"/>
  <c r="F86" i="2"/>
  <c r="G87" i="2"/>
  <c r="H88" i="2"/>
  <c r="I89" i="2"/>
  <c r="J90" i="2"/>
  <c r="K91" i="2"/>
  <c r="L92" i="2"/>
  <c r="M93" i="2"/>
  <c r="N94" i="2"/>
  <c r="O95" i="2"/>
  <c r="F87" i="2"/>
  <c r="G88" i="2"/>
  <c r="H89" i="2"/>
  <c r="I90" i="2"/>
  <c r="J91" i="2"/>
  <c r="K92" i="2"/>
  <c r="L93" i="2"/>
  <c r="M94" i="2"/>
  <c r="N95" i="2"/>
  <c r="O96" i="2"/>
  <c r="F88" i="2"/>
  <c r="G89" i="2"/>
  <c r="H90" i="2"/>
  <c r="I91" i="2"/>
  <c r="J92" i="2"/>
  <c r="K93" i="2"/>
  <c r="L94" i="2"/>
  <c r="M95" i="2"/>
  <c r="N96" i="2"/>
  <c r="O97" i="2"/>
  <c r="F89" i="2"/>
  <c r="G90" i="2"/>
  <c r="H91" i="2"/>
  <c r="I92" i="2"/>
  <c r="J93" i="2"/>
  <c r="K94" i="2"/>
  <c r="L95" i="2"/>
  <c r="M96" i="2"/>
  <c r="N97" i="2"/>
  <c r="O98" i="2"/>
  <c r="F90" i="2"/>
  <c r="G91" i="2"/>
  <c r="H92" i="2"/>
  <c r="I93" i="2"/>
  <c r="J94" i="2"/>
  <c r="K95" i="2"/>
  <c r="L96" i="2"/>
  <c r="M97" i="2"/>
  <c r="N98" i="2"/>
  <c r="O99" i="2"/>
  <c r="F91" i="2"/>
  <c r="G92" i="2"/>
  <c r="H93" i="2"/>
  <c r="I94" i="2"/>
  <c r="J95" i="2"/>
  <c r="K96" i="2"/>
  <c r="L97" i="2"/>
  <c r="M98" i="2"/>
  <c r="N99" i="2"/>
  <c r="O100" i="2"/>
  <c r="F92" i="2"/>
  <c r="G93" i="2"/>
  <c r="H94" i="2"/>
  <c r="I95" i="2"/>
  <c r="J96" i="2"/>
  <c r="K97" i="2"/>
  <c r="L98" i="2"/>
  <c r="M99" i="2"/>
  <c r="N100" i="2"/>
  <c r="O101" i="2"/>
  <c r="F93" i="2"/>
  <c r="G94" i="2"/>
  <c r="H95" i="2"/>
  <c r="I96" i="2"/>
  <c r="J97" i="2"/>
  <c r="K98" i="2"/>
  <c r="L99" i="2"/>
  <c r="M100" i="2"/>
  <c r="N101" i="2"/>
  <c r="O102" i="2"/>
  <c r="F94" i="2"/>
  <c r="G95" i="2"/>
  <c r="H96" i="2"/>
  <c r="I97" i="2"/>
  <c r="J98" i="2"/>
  <c r="K99" i="2"/>
  <c r="L100" i="2"/>
  <c r="M101" i="2"/>
  <c r="N102" i="2"/>
  <c r="O103" i="2"/>
  <c r="F95" i="2"/>
  <c r="G96" i="2"/>
  <c r="H97" i="2"/>
  <c r="I98" i="2"/>
  <c r="J99" i="2"/>
  <c r="K100" i="2"/>
  <c r="L101" i="2"/>
  <c r="M102" i="2"/>
  <c r="N103" i="2"/>
  <c r="O104" i="2"/>
  <c r="F96" i="2"/>
  <c r="G97" i="2"/>
  <c r="H98" i="2"/>
  <c r="I99" i="2"/>
  <c r="J100" i="2"/>
  <c r="K101" i="2"/>
  <c r="L102" i="2"/>
  <c r="M103" i="2"/>
  <c r="N104" i="2"/>
  <c r="O105" i="2"/>
  <c r="F97" i="2"/>
  <c r="G98" i="2"/>
  <c r="H99" i="2"/>
  <c r="I100" i="2"/>
  <c r="J101" i="2"/>
  <c r="K102" i="2"/>
  <c r="L103" i="2"/>
  <c r="M104" i="2"/>
  <c r="N105" i="2"/>
  <c r="O106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F98" i="2"/>
  <c r="P98" i="2"/>
  <c r="G99" i="2"/>
  <c r="F99" i="2"/>
  <c r="P99" i="2"/>
  <c r="G100" i="2"/>
  <c r="H100" i="2"/>
  <c r="F100" i="2"/>
  <c r="P100" i="2"/>
  <c r="G101" i="2"/>
  <c r="H101" i="2"/>
  <c r="I101" i="2"/>
  <c r="F101" i="2"/>
  <c r="P101" i="2"/>
  <c r="G102" i="2"/>
  <c r="H102" i="2"/>
  <c r="I102" i="2"/>
  <c r="J102" i="2"/>
  <c r="F102" i="2"/>
  <c r="P102" i="2"/>
  <c r="G103" i="2"/>
  <c r="H103" i="2"/>
  <c r="I103" i="2"/>
  <c r="J103" i="2"/>
  <c r="K103" i="2"/>
  <c r="F103" i="2"/>
  <c r="P103" i="2"/>
  <c r="G104" i="2"/>
  <c r="H104" i="2"/>
  <c r="I104" i="2"/>
  <c r="J104" i="2"/>
  <c r="K104" i="2"/>
  <c r="L104" i="2"/>
  <c r="F104" i="2"/>
  <c r="P104" i="2"/>
  <c r="G105" i="2"/>
  <c r="H105" i="2"/>
  <c r="I105" i="2"/>
  <c r="J105" i="2"/>
  <c r="K105" i="2"/>
  <c r="L105" i="2"/>
  <c r="M105" i="2"/>
  <c r="F105" i="2"/>
  <c r="P105" i="2"/>
  <c r="G106" i="2"/>
  <c r="H106" i="2"/>
  <c r="I106" i="2"/>
  <c r="J106" i="2"/>
  <c r="K106" i="2"/>
  <c r="L106" i="2"/>
  <c r="M106" i="2"/>
  <c r="N106" i="2"/>
  <c r="F106" i="2"/>
  <c r="P106" i="2"/>
  <c r="O107" i="2"/>
  <c r="N107" i="2"/>
  <c r="M107" i="2"/>
  <c r="L107" i="2"/>
  <c r="K107" i="2"/>
  <c r="J107" i="2"/>
  <c r="I107" i="2"/>
  <c r="H107" i="2"/>
  <c r="G107" i="2"/>
  <c r="F107" i="2"/>
  <c r="P107" i="2"/>
  <c r="F109" i="2"/>
  <c r="G109" i="2"/>
  <c r="H109" i="2"/>
  <c r="I109" i="2"/>
  <c r="J109" i="2"/>
  <c r="K109" i="2"/>
  <c r="L109" i="2"/>
  <c r="M109" i="2"/>
  <c r="N109" i="2"/>
  <c r="O109" i="2"/>
</calcChain>
</file>

<file path=xl/sharedStrings.xml><?xml version="1.0" encoding="utf-8"?>
<sst xmlns="http://schemas.openxmlformats.org/spreadsheetml/2006/main" count="28" uniqueCount="12">
  <si>
    <t>hr</t>
  </si>
  <si>
    <t>age</t>
  </si>
  <si>
    <t>9+</t>
  </si>
  <si>
    <t>pmat</t>
  </si>
  <si>
    <t>fecundity</t>
  </si>
  <si>
    <t>survival</t>
  </si>
  <si>
    <t>vulnerability</t>
  </si>
  <si>
    <t>Time</t>
  </si>
  <si>
    <t>Total</t>
  </si>
  <si>
    <t>60-30</t>
  </si>
  <si>
    <t>10 % and 50%</t>
  </si>
  <si>
    <t>fixed 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</si>
</sst>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Proportion</a:t>
            </a:r>
            <a:r>
              <a:rPr lang="en-US" baseline="0"/>
              <a:t> when hr=.40</a:t>
            </a:r>
          </a:p>
        </c:rich>
      </c:tx>
      <c:layout>
        <c:manualLayout>
          <c:xMode val="edge"/>
          <c:yMode val="edge"/>
          <c:x val="0.25440542205791744"/>
          <c:y val="2.463921154523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Sheet1!$F$109:$O$109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271272"/>
        <c:axId val="322465688"/>
      </c:barChart>
      <c:catAx>
        <c:axId val="320271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0-9+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22465688"/>
        <c:crosses val="autoZero"/>
        <c:auto val="1"/>
        <c:lblAlgn val="ctr"/>
        <c:lblOffset val="100"/>
        <c:noMultiLvlLbl val="0"/>
      </c:catAx>
      <c:valAx>
        <c:axId val="3224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Proportion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7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38145231846"/>
          <c:y val="9.1027308192457732E-2"/>
          <c:w val="0.82498840769903758"/>
          <c:h val="0.66069169832314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Sheet1!$F$113:$O$113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ser>
          <c:idx val="1"/>
          <c:order val="1"/>
          <c:tx>
            <c:strRef>
              <c:f>Sheet1!$E$117</c:f>
              <c:strCache>
                <c:ptCount val="1"/>
                <c:pt idx="0">
                  <c:v>10 % and 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Sheet1!$F$117:$O$117</c:f>
              <c:numCache>
                <c:formatCode>General</c:formatCode>
                <c:ptCount val="10"/>
                <c:pt idx="0">
                  <c:v>0.22951699084593477</c:v>
                </c:pt>
                <c:pt idx="1">
                  <c:v>0.2332681154895252</c:v>
                </c:pt>
                <c:pt idx="2">
                  <c:v>0.15052733134139384</c:v>
                </c:pt>
                <c:pt idx="3">
                  <c:v>0.10927677412047193</c:v>
                </c:pt>
                <c:pt idx="4">
                  <c:v>8.373778438311219E-2</c:v>
                </c:pt>
                <c:pt idx="5">
                  <c:v>6.4167492038721921E-2</c:v>
                </c:pt>
                <c:pt idx="6">
                  <c:v>4.9170957470064433E-2</c:v>
                </c:pt>
                <c:pt idx="7">
                  <c:v>3.5696132820936664E-2</c:v>
                </c:pt>
                <c:pt idx="8">
                  <c:v>2.303462520571007E-2</c:v>
                </c:pt>
                <c:pt idx="9">
                  <c:v>2.1603796284128965E-2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13680"/>
        <c:axId val="319114464"/>
      </c:barChart>
      <c:catAx>
        <c:axId val="3191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4464"/>
        <c:crosses val="autoZero"/>
        <c:auto val="1"/>
        <c:lblAlgn val="ctr"/>
        <c:lblOffset val="100"/>
        <c:noMultiLvlLbl val="0"/>
      </c:catAx>
      <c:valAx>
        <c:axId val="3191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2270341207352"/>
          <c:y val="7.407407407407407E-2"/>
          <c:w val="0.70587292213473318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Sheet1!$F$113:$O$113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ser>
          <c:idx val="1"/>
          <c:order val="1"/>
          <c:tx>
            <c:strRef>
              <c:f>Sheet1!$E$116</c:f>
              <c:strCache>
                <c:ptCount val="1"/>
                <c:pt idx="0">
                  <c:v>60-30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Sheet1!$F$116:$O$116</c:f>
              <c:numCache>
                <c:formatCode>General</c:formatCode>
                <c:ptCount val="10"/>
                <c:pt idx="0">
                  <c:v>0.29259387178342799</c:v>
                </c:pt>
                <c:pt idx="1">
                  <c:v>0.1166549919892067</c:v>
                </c:pt>
                <c:pt idx="2">
                  <c:v>9.3018948572342067E-2</c:v>
                </c:pt>
                <c:pt idx="3">
                  <c:v>8.3443410579405533E-2</c:v>
                </c:pt>
                <c:pt idx="4">
                  <c:v>7.9012128797282297E-2</c:v>
                </c:pt>
                <c:pt idx="5">
                  <c:v>7.481617126779419E-2</c:v>
                </c:pt>
                <c:pt idx="6">
                  <c:v>7.0843041041612861E-2</c:v>
                </c:pt>
                <c:pt idx="7">
                  <c:v>6.3550330884786621E-2</c:v>
                </c:pt>
                <c:pt idx="8">
                  <c:v>5.0674084833627592E-2</c:v>
                </c:pt>
                <c:pt idx="9">
                  <c:v>7.5393020250514073E-2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057744"/>
        <c:axId val="320058136"/>
      </c:barChart>
      <c:catAx>
        <c:axId val="3200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8136"/>
        <c:crosses val="autoZero"/>
        <c:auto val="1"/>
        <c:lblAlgn val="ctr"/>
        <c:lblOffset val="100"/>
        <c:noMultiLvlLbl val="0"/>
      </c:catAx>
      <c:valAx>
        <c:axId val="3200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Proportion</a:t>
            </a:r>
            <a:r>
              <a:rPr lang="en-US" baseline="0"/>
              <a:t> when hr=.40</a:t>
            </a:r>
          </a:p>
        </c:rich>
      </c:tx>
      <c:layout>
        <c:manualLayout>
          <c:xMode val="edge"/>
          <c:yMode val="edge"/>
          <c:x val="0.25440542205791744"/>
          <c:y val="2.463921154523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Sheet1!$F$109:$O$109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62472"/>
        <c:axId val="325362864"/>
      </c:barChart>
      <c:catAx>
        <c:axId val="325362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0-9+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25362864"/>
        <c:crosses val="autoZero"/>
        <c:auto val="1"/>
        <c:lblAlgn val="ctr"/>
        <c:lblOffset val="100"/>
        <c:noMultiLvlLbl val="0"/>
      </c:catAx>
      <c:valAx>
        <c:axId val="3253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Proportion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6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38145231846"/>
          <c:y val="9.1027308192457732E-2"/>
          <c:w val="0.82498840769903758"/>
          <c:h val="0.66069169832314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Sheet1!$F$113:$O$113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ser>
          <c:idx val="1"/>
          <c:order val="1"/>
          <c:tx>
            <c:strRef>
              <c:f>Sheet1!$E$117</c:f>
              <c:strCache>
                <c:ptCount val="1"/>
                <c:pt idx="0">
                  <c:v>10 % and 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Sheet1!$F$117:$O$117</c:f>
              <c:numCache>
                <c:formatCode>General</c:formatCode>
                <c:ptCount val="10"/>
                <c:pt idx="0">
                  <c:v>0.22951699084593477</c:v>
                </c:pt>
                <c:pt idx="1">
                  <c:v>0.2332681154895252</c:v>
                </c:pt>
                <c:pt idx="2">
                  <c:v>0.15052733134139384</c:v>
                </c:pt>
                <c:pt idx="3">
                  <c:v>0.10927677412047193</c:v>
                </c:pt>
                <c:pt idx="4">
                  <c:v>8.373778438311219E-2</c:v>
                </c:pt>
                <c:pt idx="5">
                  <c:v>6.4167492038721921E-2</c:v>
                </c:pt>
                <c:pt idx="6">
                  <c:v>4.9170957470064433E-2</c:v>
                </c:pt>
                <c:pt idx="7">
                  <c:v>3.5696132820936664E-2</c:v>
                </c:pt>
                <c:pt idx="8">
                  <c:v>2.303462520571007E-2</c:v>
                </c:pt>
                <c:pt idx="9">
                  <c:v>2.1603796284128965E-2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63648"/>
        <c:axId val="366268448"/>
      </c:barChart>
      <c:catAx>
        <c:axId val="3253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68448"/>
        <c:crosses val="autoZero"/>
        <c:auto val="1"/>
        <c:lblAlgn val="ctr"/>
        <c:lblOffset val="100"/>
        <c:noMultiLvlLbl val="0"/>
      </c:catAx>
      <c:valAx>
        <c:axId val="3662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Proportion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2270341207352"/>
          <c:y val="7.407407407407407E-2"/>
          <c:w val="0.70587292213473318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Sheet1!$F$113:$O$113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ser>
          <c:idx val="1"/>
          <c:order val="1"/>
          <c:tx>
            <c:strRef>
              <c:f>Sheet1!$E$116</c:f>
              <c:strCache>
                <c:ptCount val="1"/>
                <c:pt idx="0">
                  <c:v>60-30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Sheet1!$F$116:$O$116</c:f>
              <c:numCache>
                <c:formatCode>General</c:formatCode>
                <c:ptCount val="10"/>
                <c:pt idx="0">
                  <c:v>0.29259387178342799</c:v>
                </c:pt>
                <c:pt idx="1">
                  <c:v>0.1166549919892067</c:v>
                </c:pt>
                <c:pt idx="2">
                  <c:v>9.3018948572342067E-2</c:v>
                </c:pt>
                <c:pt idx="3">
                  <c:v>8.3443410579405533E-2</c:v>
                </c:pt>
                <c:pt idx="4">
                  <c:v>7.9012128797282297E-2</c:v>
                </c:pt>
                <c:pt idx="5">
                  <c:v>7.481617126779419E-2</c:v>
                </c:pt>
                <c:pt idx="6">
                  <c:v>7.0843041041612861E-2</c:v>
                </c:pt>
                <c:pt idx="7">
                  <c:v>6.3550330884786621E-2</c:v>
                </c:pt>
                <c:pt idx="8">
                  <c:v>5.0674084833627592E-2</c:v>
                </c:pt>
                <c:pt idx="9">
                  <c:v>7.5393020250514073E-2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69232"/>
        <c:axId val="366269624"/>
      </c:barChart>
      <c:catAx>
        <c:axId val="36626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69624"/>
        <c:crosses val="autoZero"/>
        <c:auto val="1"/>
        <c:lblAlgn val="ctr"/>
        <c:lblOffset val="100"/>
        <c:noMultiLvlLbl val="0"/>
      </c:catAx>
      <c:valAx>
        <c:axId val="3662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Sheet2!$F$113:$O$113</c:f>
              <c:numCache>
                <c:formatCode>General</c:formatCode>
                <c:ptCount val="10"/>
                <c:pt idx="0">
                  <c:v>0.26564116239443952</c:v>
                </c:pt>
                <c:pt idx="1">
                  <c:v>0.16773001408473276</c:v>
                </c:pt>
                <c:pt idx="2">
                  <c:v>0.12103699752069545</c:v>
                </c:pt>
                <c:pt idx="3">
                  <c:v>9.8260285762579114E-2</c:v>
                </c:pt>
                <c:pt idx="4">
                  <c:v>8.4201339334446013E-2</c:v>
                </c:pt>
                <c:pt idx="5">
                  <c:v>7.2153927608613722E-2</c:v>
                </c:pt>
                <c:pt idx="6">
                  <c:v>6.1830242968828768E-2</c:v>
                </c:pt>
                <c:pt idx="7">
                  <c:v>5.019504339447204E-2</c:v>
                </c:pt>
                <c:pt idx="8">
                  <c:v>3.6221646889142783E-2</c:v>
                </c:pt>
                <c:pt idx="9">
                  <c:v>4.272934004204984E-2</c:v>
                </c:pt>
              </c:numCache>
            </c:numRef>
          </c:val>
        </c:ser>
        <c:ser>
          <c:idx val="1"/>
          <c:order val="1"/>
          <c:tx>
            <c:strRef>
              <c:f>Sheet2!$E$118</c:f>
              <c:strCache>
                <c:ptCount val="1"/>
                <c:pt idx="0">
                  <c:v>fixed recruit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Sheet2!$F$112:$O$112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9+</c:v>
                </c:pt>
              </c:strCache>
            </c:strRef>
          </c:cat>
          <c:val>
            <c:numRef>
              <c:f>Sheet2!$F$118:$O$118</c:f>
              <c:numCache>
                <c:formatCode>General</c:formatCode>
                <c:ptCount val="10"/>
                <c:pt idx="0">
                  <c:v>0.21565141661507012</c:v>
                </c:pt>
                <c:pt idx="1">
                  <c:v>0.14552358355781742</c:v>
                </c:pt>
                <c:pt idx="2">
                  <c:v>0.11222933594229557</c:v>
                </c:pt>
                <c:pt idx="3">
                  <c:v>9.7371515189322938E-2</c:v>
                </c:pt>
                <c:pt idx="4">
                  <c:v>8.9174063845110271E-2</c:v>
                </c:pt>
                <c:pt idx="5">
                  <c:v>8.1666734333859528E-2</c:v>
                </c:pt>
                <c:pt idx="6">
                  <c:v>7.4791427116539272E-2</c:v>
                </c:pt>
                <c:pt idx="7">
                  <c:v>6.4889937380130783E-2</c:v>
                </c:pt>
                <c:pt idx="8">
                  <c:v>5.0043810105980371E-2</c:v>
                </c:pt>
                <c:pt idx="9">
                  <c:v>6.8658175913873756E-2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51752"/>
        <c:axId val="357290200"/>
      </c:barChart>
      <c:catAx>
        <c:axId val="36465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0200"/>
        <c:crosses val="autoZero"/>
        <c:auto val="1"/>
        <c:lblAlgn val="ctr"/>
        <c:lblOffset val="100"/>
        <c:noMultiLvlLbl val="0"/>
      </c:catAx>
      <c:valAx>
        <c:axId val="357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34290</xdr:rowOff>
    </xdr:from>
    <xdr:to>
      <xdr:col>3</xdr:col>
      <xdr:colOff>815340</xdr:colOff>
      <xdr:row>22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563880</xdr:colOff>
      <xdr:row>121</xdr:row>
      <xdr:rowOff>121920</xdr:rowOff>
    </xdr:from>
    <xdr:to>
      <xdr:col>6</xdr:col>
      <xdr:colOff>807720</xdr:colOff>
      <xdr:row>136</xdr:row>
      <xdr:rowOff>80010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121</xdr:row>
      <xdr:rowOff>49530</xdr:rowOff>
    </xdr:from>
    <xdr:to>
      <xdr:col>12</xdr:col>
      <xdr:colOff>365760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34290</xdr:rowOff>
    </xdr:from>
    <xdr:to>
      <xdr:col>3</xdr:col>
      <xdr:colOff>815340</xdr:colOff>
      <xdr:row>22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563880</xdr:colOff>
      <xdr:row>121</xdr:row>
      <xdr:rowOff>121920</xdr:rowOff>
    </xdr:from>
    <xdr:to>
      <xdr:col>6</xdr:col>
      <xdr:colOff>807720</xdr:colOff>
      <xdr:row>136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121</xdr:row>
      <xdr:rowOff>49530</xdr:rowOff>
    </xdr:from>
    <xdr:to>
      <xdr:col>12</xdr:col>
      <xdr:colOff>365760</xdr:colOff>
      <xdr:row>135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662940</xdr:colOff>
      <xdr:row>110</xdr:row>
      <xdr:rowOff>179070</xdr:rowOff>
    </xdr:from>
    <xdr:to>
      <xdr:col>11</xdr:col>
      <xdr:colOff>53340</xdr:colOff>
      <xdr:row>124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Q12" sqref="A1:XFD1048576"/>
    </sheetView>
  </sheetViews>
  <sheetFormatPr defaultColWidth="11.19921875" defaultRowHeight="15.6" x14ac:dyDescent="0.3"/>
  <cols>
    <col min="6" max="6" width="12" customWidth="1"/>
    <col min="18" max="18" width="11.59765625" customWidth="1"/>
  </cols>
  <sheetData>
    <row r="1" spans="1:16" x14ac:dyDescent="0.3">
      <c r="A1" t="s">
        <v>0</v>
      </c>
      <c r="B1">
        <v>0</v>
      </c>
      <c r="E1" t="s">
        <v>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 t="s">
        <v>2</v>
      </c>
    </row>
    <row r="2" spans="1:16" x14ac:dyDescent="0.3">
      <c r="E2" t="s">
        <v>3</v>
      </c>
      <c r="G2">
        <v>0</v>
      </c>
      <c r="H2">
        <v>0.1</v>
      </c>
      <c r="I2">
        <v>0.6</v>
      </c>
      <c r="J2">
        <v>0.9</v>
      </c>
      <c r="K2">
        <v>0.95</v>
      </c>
      <c r="L2">
        <v>0.95</v>
      </c>
      <c r="M2">
        <v>0.9</v>
      </c>
      <c r="N2">
        <v>0.8</v>
      </c>
      <c r="O2">
        <v>0.5</v>
      </c>
    </row>
    <row r="3" spans="1:16" x14ac:dyDescent="0.3">
      <c r="E3" t="s">
        <v>4</v>
      </c>
      <c r="G3">
        <v>0</v>
      </c>
      <c r="H3">
        <v>1</v>
      </c>
      <c r="I3">
        <v>1</v>
      </c>
      <c r="J3">
        <v>1.3</v>
      </c>
      <c r="K3">
        <v>1.8</v>
      </c>
      <c r="L3">
        <v>1.8</v>
      </c>
      <c r="M3">
        <v>1.5</v>
      </c>
      <c r="N3">
        <v>1.5</v>
      </c>
      <c r="O3">
        <v>1</v>
      </c>
    </row>
    <row r="4" spans="1:16" x14ac:dyDescent="0.3">
      <c r="E4" t="s">
        <v>5</v>
      </c>
      <c r="F4">
        <v>0.7</v>
      </c>
      <c r="G4">
        <v>0.8</v>
      </c>
      <c r="H4">
        <v>0.9</v>
      </c>
      <c r="I4">
        <v>0.95</v>
      </c>
      <c r="J4">
        <v>0.95</v>
      </c>
      <c r="K4">
        <v>0.95</v>
      </c>
      <c r="L4">
        <v>0.9</v>
      </c>
      <c r="M4">
        <v>0.8</v>
      </c>
      <c r="N4">
        <v>0.6</v>
      </c>
      <c r="O4">
        <v>0.6</v>
      </c>
    </row>
    <row r="5" spans="1:16" x14ac:dyDescent="0.3">
      <c r="E5" t="s">
        <v>6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7" spans="1:16" x14ac:dyDescent="0.3">
      <c r="E7" t="s">
        <v>7</v>
      </c>
      <c r="F7">
        <v>0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t="s">
        <v>2</v>
      </c>
      <c r="P7" t="s">
        <v>8</v>
      </c>
    </row>
    <row r="8" spans="1:16" x14ac:dyDescent="0.3">
      <c r="E8">
        <v>1</v>
      </c>
      <c r="F8">
        <f t="shared" ref="F8:F39" si="0">SUMPRODUCT(G8:O8,fecundity,pmat)*0.5</f>
        <v>260.58499999999998</v>
      </c>
      <c r="G8">
        <v>100</v>
      </c>
      <c r="H8">
        <v>80</v>
      </c>
      <c r="I8">
        <v>72</v>
      </c>
      <c r="J8">
        <v>70</v>
      </c>
      <c r="K8">
        <v>65</v>
      </c>
      <c r="L8">
        <v>62</v>
      </c>
      <c r="M8">
        <v>54</v>
      </c>
      <c r="N8">
        <v>40</v>
      </c>
      <c r="O8">
        <v>100</v>
      </c>
      <c r="P8">
        <f>SUM(F8:O8)</f>
        <v>903.58500000000004</v>
      </c>
    </row>
    <row r="9" spans="1:16" x14ac:dyDescent="0.3">
      <c r="E9">
        <v>2</v>
      </c>
      <c r="F9">
        <f>SUMPRODUCT(G9:O9,fecundity,pmat)*0.5</f>
        <v>259.85275000000001</v>
      </c>
      <c r="G9">
        <f>F8*F$4*(1-F$5*hr)</f>
        <v>182.40949999999998</v>
      </c>
      <c r="H9">
        <f>G8*G$4*(1-G$5*hr)</f>
        <v>80</v>
      </c>
      <c r="I9">
        <f t="shared" ref="G9:N18" si="1">H8*H$4*(1-H$5*hr)</f>
        <v>72</v>
      </c>
      <c r="J9">
        <f t="shared" si="1"/>
        <v>68.399999999999991</v>
      </c>
      <c r="K9">
        <f t="shared" si="1"/>
        <v>66.5</v>
      </c>
      <c r="L9">
        <f t="shared" si="1"/>
        <v>61.75</v>
      </c>
      <c r="M9">
        <f t="shared" si="1"/>
        <v>55.800000000000004</v>
      </c>
      <c r="N9">
        <f t="shared" si="1"/>
        <v>43.2</v>
      </c>
      <c r="O9">
        <f>N8*N$4*(1-N$5*hr)+O8*O$4*(1-O$5*hr)</f>
        <v>84</v>
      </c>
      <c r="P9">
        <f t="shared" ref="P9:P72" si="2">SUM(F9:O9)</f>
        <v>973.91224999999997</v>
      </c>
    </row>
    <row r="10" spans="1:16" x14ac:dyDescent="0.3">
      <c r="E10">
        <v>3</v>
      </c>
      <c r="F10">
        <f t="shared" si="0"/>
        <v>261.86002999999999</v>
      </c>
      <c r="G10">
        <f>F9*F$4*(1-F$5*hr)</f>
        <v>181.89692500000001</v>
      </c>
      <c r="H10">
        <f t="shared" si="1"/>
        <v>145.92759999999998</v>
      </c>
      <c r="I10">
        <f t="shared" si="1"/>
        <v>72</v>
      </c>
      <c r="J10">
        <f t="shared" si="1"/>
        <v>68.399999999999991</v>
      </c>
      <c r="K10">
        <f t="shared" si="1"/>
        <v>64.97999999999999</v>
      </c>
      <c r="L10">
        <f t="shared" si="1"/>
        <v>63.174999999999997</v>
      </c>
      <c r="M10">
        <f t="shared" si="1"/>
        <v>55.575000000000003</v>
      </c>
      <c r="N10">
        <f t="shared" si="1"/>
        <v>44.640000000000008</v>
      </c>
      <c r="O10">
        <f t="shared" ref="O10:O40" si="3">N9*N$4*(1-N$5*hr)+O9*O$4*(1-O$5*hr)</f>
        <v>76.319999999999993</v>
      </c>
      <c r="P10">
        <f t="shared" si="2"/>
        <v>1034.774555</v>
      </c>
    </row>
    <row r="11" spans="1:16" x14ac:dyDescent="0.3">
      <c r="E11">
        <v>4</v>
      </c>
      <c r="F11">
        <f t="shared" si="0"/>
        <v>278.22704649999997</v>
      </c>
      <c r="G11">
        <f t="shared" si="1"/>
        <v>183.302021</v>
      </c>
      <c r="H11">
        <f t="shared" si="1"/>
        <v>145.51754000000003</v>
      </c>
      <c r="I11">
        <f t="shared" si="1"/>
        <v>131.33483999999999</v>
      </c>
      <c r="J11">
        <f t="shared" si="1"/>
        <v>68.399999999999991</v>
      </c>
      <c r="K11">
        <f t="shared" si="1"/>
        <v>64.97999999999999</v>
      </c>
      <c r="L11">
        <f t="shared" si="1"/>
        <v>61.730999999999987</v>
      </c>
      <c r="M11">
        <f t="shared" si="1"/>
        <v>56.857500000000002</v>
      </c>
      <c r="N11">
        <f t="shared" si="1"/>
        <v>44.460000000000008</v>
      </c>
      <c r="O11">
        <f t="shared" si="3"/>
        <v>72.575999999999993</v>
      </c>
      <c r="P11">
        <f t="shared" si="2"/>
        <v>1107.3859474999999</v>
      </c>
    </row>
    <row r="12" spans="1:16" x14ac:dyDescent="0.3">
      <c r="E12">
        <v>5</v>
      </c>
      <c r="F12">
        <f t="shared" si="0"/>
        <v>310.29764147000003</v>
      </c>
      <c r="G12">
        <f t="shared" si="1"/>
        <v>194.75893254999997</v>
      </c>
      <c r="H12">
        <f t="shared" si="1"/>
        <v>146.64161680000001</v>
      </c>
      <c r="I12">
        <f t="shared" si="1"/>
        <v>130.96578600000004</v>
      </c>
      <c r="J12">
        <f t="shared" si="1"/>
        <v>124.76809799999998</v>
      </c>
      <c r="K12">
        <f t="shared" si="1"/>
        <v>64.97999999999999</v>
      </c>
      <c r="L12">
        <f t="shared" si="1"/>
        <v>61.730999999999987</v>
      </c>
      <c r="M12">
        <f t="shared" si="1"/>
        <v>55.557899999999989</v>
      </c>
      <c r="N12">
        <f t="shared" si="1"/>
        <v>45.486000000000004</v>
      </c>
      <c r="O12">
        <f t="shared" si="3"/>
        <v>70.221599999999995</v>
      </c>
      <c r="P12">
        <f t="shared" si="2"/>
        <v>1205.4085748200002</v>
      </c>
    </row>
    <row r="13" spans="1:16" x14ac:dyDescent="0.3">
      <c r="E13">
        <v>6</v>
      </c>
      <c r="F13">
        <f t="shared" si="0"/>
        <v>355.81623650799997</v>
      </c>
      <c r="G13">
        <f t="shared" si="1"/>
        <v>217.208349029</v>
      </c>
      <c r="H13">
        <f t="shared" si="1"/>
        <v>155.80714603999999</v>
      </c>
      <c r="I13">
        <f t="shared" si="1"/>
        <v>131.97745512</v>
      </c>
      <c r="J13">
        <f t="shared" si="1"/>
        <v>124.41749670000003</v>
      </c>
      <c r="K13">
        <f t="shared" si="1"/>
        <v>118.52969309999997</v>
      </c>
      <c r="L13">
        <f t="shared" si="1"/>
        <v>61.730999999999987</v>
      </c>
      <c r="M13">
        <f t="shared" si="1"/>
        <v>55.557899999999989</v>
      </c>
      <c r="N13">
        <f t="shared" si="1"/>
        <v>44.446319999999993</v>
      </c>
      <c r="O13">
        <f t="shared" si="3"/>
        <v>69.42456</v>
      </c>
      <c r="P13">
        <f t="shared" si="2"/>
        <v>1334.916156497</v>
      </c>
    </row>
    <row r="14" spans="1:16" x14ac:dyDescent="0.3">
      <c r="E14">
        <v>7</v>
      </c>
      <c r="F14">
        <f t="shared" si="0"/>
        <v>402.68659548994998</v>
      </c>
      <c r="G14">
        <f t="shared" si="1"/>
        <v>249.07136555559995</v>
      </c>
      <c r="H14">
        <f t="shared" si="1"/>
        <v>173.76667922320001</v>
      </c>
      <c r="I14">
        <f t="shared" si="1"/>
        <v>140.22643143599998</v>
      </c>
      <c r="J14">
        <f t="shared" si="1"/>
        <v>125.378582364</v>
      </c>
      <c r="K14">
        <f t="shared" si="1"/>
        <v>118.19662186500003</v>
      </c>
      <c r="L14">
        <f t="shared" si="1"/>
        <v>112.60320844499996</v>
      </c>
      <c r="M14">
        <f t="shared" si="1"/>
        <v>55.557899999999989</v>
      </c>
      <c r="N14">
        <f t="shared" si="1"/>
        <v>44.446319999999993</v>
      </c>
      <c r="O14">
        <f t="shared" si="3"/>
        <v>68.322527999999991</v>
      </c>
      <c r="P14">
        <f t="shared" si="2"/>
        <v>1490.2562323787499</v>
      </c>
    </row>
    <row r="15" spans="1:16" x14ac:dyDescent="0.3">
      <c r="E15">
        <v>8</v>
      </c>
      <c r="F15">
        <f t="shared" si="0"/>
        <v>444.64422524838773</v>
      </c>
      <c r="G15">
        <f t="shared" si="1"/>
        <v>281.88061684296497</v>
      </c>
      <c r="H15">
        <f t="shared" si="1"/>
        <v>199.25709244447998</v>
      </c>
      <c r="I15">
        <f t="shared" si="1"/>
        <v>156.39001130088002</v>
      </c>
      <c r="J15">
        <f t="shared" si="1"/>
        <v>133.21510986419997</v>
      </c>
      <c r="K15">
        <f t="shared" si="1"/>
        <v>119.10965324579999</v>
      </c>
      <c r="L15">
        <f t="shared" si="1"/>
        <v>112.28679077175002</v>
      </c>
      <c r="M15">
        <f t="shared" si="1"/>
        <v>101.34288760049996</v>
      </c>
      <c r="N15">
        <f t="shared" si="1"/>
        <v>44.446319999999993</v>
      </c>
      <c r="O15">
        <f t="shared" si="3"/>
        <v>67.661308799999986</v>
      </c>
      <c r="P15">
        <f t="shared" si="2"/>
        <v>1660.2340161189627</v>
      </c>
    </row>
    <row r="16" spans="1:16" x14ac:dyDescent="0.3">
      <c r="E16">
        <v>9</v>
      </c>
      <c r="F16">
        <f t="shared" si="0"/>
        <v>490.6141330123678</v>
      </c>
      <c r="G16">
        <f t="shared" si="1"/>
        <v>311.25095767387137</v>
      </c>
      <c r="H16">
        <f t="shared" si="1"/>
        <v>225.504493474372</v>
      </c>
      <c r="I16">
        <f t="shared" si="1"/>
        <v>179.33138320003198</v>
      </c>
      <c r="J16">
        <f t="shared" si="1"/>
        <v>148.57051073583602</v>
      </c>
      <c r="K16">
        <f t="shared" si="1"/>
        <v>126.55435437098997</v>
      </c>
      <c r="L16">
        <f t="shared" si="1"/>
        <v>113.15417058350998</v>
      </c>
      <c r="M16">
        <f t="shared" si="1"/>
        <v>101.05811169457502</v>
      </c>
      <c r="N16">
        <f t="shared" si="1"/>
        <v>81.074310080399982</v>
      </c>
      <c r="O16">
        <f t="shared" si="3"/>
        <v>67.264577279999983</v>
      </c>
      <c r="P16">
        <f t="shared" si="2"/>
        <v>1844.3770021059543</v>
      </c>
    </row>
    <row r="17" spans="5:16" x14ac:dyDescent="0.3">
      <c r="E17">
        <v>10</v>
      </c>
      <c r="F17">
        <f t="shared" si="0"/>
        <v>535.96972478841076</v>
      </c>
      <c r="G17">
        <f t="shared" si="1"/>
        <v>343.42989310865744</v>
      </c>
      <c r="H17">
        <f t="shared" si="1"/>
        <v>249.0007661390971</v>
      </c>
      <c r="I17">
        <f t="shared" si="1"/>
        <v>202.9540441269348</v>
      </c>
      <c r="J17">
        <f t="shared" si="1"/>
        <v>170.36481404003038</v>
      </c>
      <c r="K17">
        <f t="shared" si="1"/>
        <v>141.14198519904423</v>
      </c>
      <c r="L17">
        <f t="shared" si="1"/>
        <v>120.22663665244046</v>
      </c>
      <c r="M17">
        <f t="shared" si="1"/>
        <v>101.83875352515898</v>
      </c>
      <c r="N17">
        <f t="shared" si="1"/>
        <v>80.846489355660026</v>
      </c>
      <c r="O17">
        <f t="shared" si="3"/>
        <v>89.003332416239971</v>
      </c>
      <c r="P17">
        <f t="shared" si="2"/>
        <v>2034.7764393516741</v>
      </c>
    </row>
    <row r="18" spans="5:16" x14ac:dyDescent="0.3">
      <c r="E18">
        <v>11</v>
      </c>
      <c r="F18">
        <f t="shared" si="0"/>
        <v>594.17826701160368</v>
      </c>
      <c r="G18">
        <f t="shared" si="1"/>
        <v>375.17880735188749</v>
      </c>
      <c r="H18">
        <f t="shared" si="1"/>
        <v>274.74391448692597</v>
      </c>
      <c r="I18">
        <f t="shared" si="1"/>
        <v>224.10068952518739</v>
      </c>
      <c r="J18">
        <f t="shared" si="1"/>
        <v>192.80634192058807</v>
      </c>
      <c r="K18">
        <f t="shared" si="1"/>
        <v>161.84657333802886</v>
      </c>
      <c r="L18">
        <f t="shared" si="1"/>
        <v>134.084885939092</v>
      </c>
      <c r="M18">
        <f t="shared" si="1"/>
        <v>108.20397298719642</v>
      </c>
      <c r="N18">
        <f t="shared" si="1"/>
        <v>81.471002820127183</v>
      </c>
      <c r="O18">
        <f t="shared" si="3"/>
        <v>101.90989306314</v>
      </c>
      <c r="P18">
        <f t="shared" si="2"/>
        <v>2248.5243484437769</v>
      </c>
    </row>
    <row r="19" spans="5:16" x14ac:dyDescent="0.3">
      <c r="E19">
        <v>12</v>
      </c>
      <c r="F19">
        <f t="shared" si="0"/>
        <v>662.70040745232279</v>
      </c>
      <c r="G19">
        <f t="shared" ref="G19:N28" si="4">F18*F$4*(1-F$5*hr)</f>
        <v>415.92478690812254</v>
      </c>
      <c r="H19">
        <f t="shared" si="4"/>
        <v>300.14304588150998</v>
      </c>
      <c r="I19">
        <f t="shared" si="4"/>
        <v>247.26952303823339</v>
      </c>
      <c r="J19">
        <f t="shared" si="4"/>
        <v>212.89565504892801</v>
      </c>
      <c r="K19">
        <f t="shared" si="4"/>
        <v>183.16602482455866</v>
      </c>
      <c r="L19">
        <f t="shared" si="4"/>
        <v>153.75424467112742</v>
      </c>
      <c r="M19">
        <f t="shared" si="4"/>
        <v>120.67639734518281</v>
      </c>
      <c r="N19">
        <f t="shared" si="4"/>
        <v>86.563178389757141</v>
      </c>
      <c r="O19">
        <f t="shared" si="3"/>
        <v>110.0285375299603</v>
      </c>
      <c r="P19">
        <f t="shared" si="2"/>
        <v>2493.1218010897032</v>
      </c>
    </row>
    <row r="20" spans="5:16" x14ac:dyDescent="0.3">
      <c r="E20">
        <v>13</v>
      </c>
      <c r="F20">
        <f t="shared" si="0"/>
        <v>737.61588252142576</v>
      </c>
      <c r="G20">
        <f t="shared" si="4"/>
        <v>463.8902852166259</v>
      </c>
      <c r="H20">
        <f t="shared" si="4"/>
        <v>332.73982952649806</v>
      </c>
      <c r="I20">
        <f t="shared" si="4"/>
        <v>270.12874129335898</v>
      </c>
      <c r="J20">
        <f t="shared" si="4"/>
        <v>234.90604688632172</v>
      </c>
      <c r="K20">
        <f t="shared" si="4"/>
        <v>202.25087229648159</v>
      </c>
      <c r="L20">
        <f t="shared" si="4"/>
        <v>174.00772358333072</v>
      </c>
      <c r="M20">
        <f t="shared" si="4"/>
        <v>138.37882020401469</v>
      </c>
      <c r="N20">
        <f t="shared" si="4"/>
        <v>96.541117876146245</v>
      </c>
      <c r="O20">
        <f t="shared" si="3"/>
        <v>117.95502955183045</v>
      </c>
      <c r="P20">
        <f t="shared" si="2"/>
        <v>2768.4143489560342</v>
      </c>
    </row>
    <row r="21" spans="5:16" x14ac:dyDescent="0.3">
      <c r="E21">
        <v>14</v>
      </c>
      <c r="F21">
        <f t="shared" si="0"/>
        <v>817.90606884983276</v>
      </c>
      <c r="G21">
        <f t="shared" si="4"/>
        <v>516.331117764998</v>
      </c>
      <c r="H21">
        <f t="shared" si="4"/>
        <v>371.11222817330076</v>
      </c>
      <c r="I21">
        <f t="shared" si="4"/>
        <v>299.46584657384824</v>
      </c>
      <c r="J21">
        <f t="shared" si="4"/>
        <v>256.62230422869101</v>
      </c>
      <c r="K21">
        <f t="shared" si="4"/>
        <v>223.16074454200563</v>
      </c>
      <c r="L21">
        <f t="shared" si="4"/>
        <v>192.1383286816575</v>
      </c>
      <c r="M21">
        <f t="shared" si="4"/>
        <v>156.60695122499766</v>
      </c>
      <c r="N21">
        <f t="shared" si="4"/>
        <v>110.70305616321176</v>
      </c>
      <c r="O21">
        <f t="shared" si="3"/>
        <v>128.69768845678601</v>
      </c>
      <c r="P21">
        <f t="shared" si="2"/>
        <v>3072.7443346593295</v>
      </c>
    </row>
    <row r="22" spans="5:16" x14ac:dyDescent="0.3">
      <c r="E22">
        <v>15</v>
      </c>
      <c r="F22">
        <f t="shared" si="0"/>
        <v>904.79095486991116</v>
      </c>
      <c r="G22">
        <f t="shared" si="4"/>
        <v>572.53424819488293</v>
      </c>
      <c r="H22">
        <f t="shared" si="4"/>
        <v>413.06489421199842</v>
      </c>
      <c r="I22">
        <f t="shared" si="4"/>
        <v>334.00100535597068</v>
      </c>
      <c r="J22">
        <f t="shared" si="4"/>
        <v>284.49255424515582</v>
      </c>
      <c r="K22">
        <f t="shared" si="4"/>
        <v>243.79118901725644</v>
      </c>
      <c r="L22">
        <f t="shared" si="4"/>
        <v>212.00270731490534</v>
      </c>
      <c r="M22">
        <f t="shared" si="4"/>
        <v>172.92449581349175</v>
      </c>
      <c r="N22">
        <f t="shared" si="4"/>
        <v>125.28556097999814</v>
      </c>
      <c r="O22">
        <f t="shared" si="3"/>
        <v>143.64044677199865</v>
      </c>
      <c r="P22">
        <f t="shared" si="2"/>
        <v>3406.528056775569</v>
      </c>
    </row>
    <row r="23" spans="5:16" x14ac:dyDescent="0.3">
      <c r="E23">
        <v>16</v>
      </c>
      <c r="F23">
        <f t="shared" si="0"/>
        <v>1001.2827244035906</v>
      </c>
      <c r="G23">
        <f t="shared" si="4"/>
        <v>633.35366840893778</v>
      </c>
      <c r="H23">
        <f t="shared" si="4"/>
        <v>458.02739855590636</v>
      </c>
      <c r="I23">
        <f t="shared" si="4"/>
        <v>371.75840479079858</v>
      </c>
      <c r="J23">
        <f t="shared" si="4"/>
        <v>317.30095508817215</v>
      </c>
      <c r="K23">
        <f t="shared" si="4"/>
        <v>270.267926532898</v>
      </c>
      <c r="L23">
        <f t="shared" si="4"/>
        <v>231.6016295663936</v>
      </c>
      <c r="M23">
        <f t="shared" si="4"/>
        <v>190.80243658341482</v>
      </c>
      <c r="N23">
        <f t="shared" si="4"/>
        <v>138.3395966507934</v>
      </c>
      <c r="O23">
        <f t="shared" si="3"/>
        <v>161.35560465119806</v>
      </c>
      <c r="P23">
        <f t="shared" si="2"/>
        <v>3774.0903452321031</v>
      </c>
    </row>
    <row r="24" spans="5:16" x14ac:dyDescent="0.3">
      <c r="E24">
        <v>17</v>
      </c>
      <c r="F24">
        <f t="shared" si="0"/>
        <v>1110.0965416225747</v>
      </c>
      <c r="G24">
        <f t="shared" si="4"/>
        <v>700.89790708251337</v>
      </c>
      <c r="H24">
        <f t="shared" si="4"/>
        <v>506.68293472715027</v>
      </c>
      <c r="I24">
        <f t="shared" si="4"/>
        <v>412.22465870031573</v>
      </c>
      <c r="J24">
        <f t="shared" si="4"/>
        <v>353.17048455125865</v>
      </c>
      <c r="K24">
        <f t="shared" si="4"/>
        <v>301.43590733376351</v>
      </c>
      <c r="L24">
        <f t="shared" si="4"/>
        <v>256.75453020625309</v>
      </c>
      <c r="M24">
        <f t="shared" si="4"/>
        <v>208.44146660975423</v>
      </c>
      <c r="N24">
        <f t="shared" si="4"/>
        <v>152.64194926673187</v>
      </c>
      <c r="O24">
        <f t="shared" si="3"/>
        <v>179.81712078119489</v>
      </c>
      <c r="P24">
        <f t="shared" si="2"/>
        <v>4182.1635008815101</v>
      </c>
    </row>
    <row r="25" spans="5:16" x14ac:dyDescent="0.3">
      <c r="E25">
        <v>18</v>
      </c>
      <c r="F25">
        <f t="shared" si="0"/>
        <v>1231.5373461211109</v>
      </c>
      <c r="G25">
        <f t="shared" si="4"/>
        <v>777.06757913580225</v>
      </c>
      <c r="H25">
        <f t="shared" si="4"/>
        <v>560.71832566601074</v>
      </c>
      <c r="I25">
        <f t="shared" si="4"/>
        <v>456.01464125443528</v>
      </c>
      <c r="J25">
        <f t="shared" si="4"/>
        <v>391.61342576529995</v>
      </c>
      <c r="K25">
        <f t="shared" si="4"/>
        <v>335.51196032369569</v>
      </c>
      <c r="L25">
        <f t="shared" si="4"/>
        <v>286.3641119670753</v>
      </c>
      <c r="M25">
        <f t="shared" si="4"/>
        <v>231.0790771856278</v>
      </c>
      <c r="N25">
        <f t="shared" si="4"/>
        <v>166.75317328780341</v>
      </c>
      <c r="O25">
        <f t="shared" si="3"/>
        <v>199.47544202875605</v>
      </c>
      <c r="P25">
        <f t="shared" si="2"/>
        <v>4636.1350827356173</v>
      </c>
    </row>
    <row r="26" spans="5:16" x14ac:dyDescent="0.3">
      <c r="E26">
        <v>19</v>
      </c>
      <c r="F26">
        <f t="shared" si="0"/>
        <v>1366.3328301897773</v>
      </c>
      <c r="G26">
        <f t="shared" si="4"/>
        <v>862.07614228477757</v>
      </c>
      <c r="H26">
        <f t="shared" si="4"/>
        <v>621.65406330864187</v>
      </c>
      <c r="I26">
        <f t="shared" si="4"/>
        <v>504.64649309940967</v>
      </c>
      <c r="J26">
        <f t="shared" si="4"/>
        <v>433.21390919171347</v>
      </c>
      <c r="K26">
        <f t="shared" si="4"/>
        <v>372.03275447703493</v>
      </c>
      <c r="L26">
        <f t="shared" si="4"/>
        <v>318.73636230751089</v>
      </c>
      <c r="M26">
        <f t="shared" si="4"/>
        <v>257.72770077036779</v>
      </c>
      <c r="N26">
        <f t="shared" si="4"/>
        <v>184.86326174850225</v>
      </c>
      <c r="O26">
        <f t="shared" si="3"/>
        <v>219.73716918993568</v>
      </c>
      <c r="P26">
        <f t="shared" si="2"/>
        <v>5141.0206865676719</v>
      </c>
    </row>
    <row r="27" spans="5:16" x14ac:dyDescent="0.3">
      <c r="E27">
        <v>20</v>
      </c>
      <c r="F27">
        <f t="shared" si="0"/>
        <v>1514.8802350020173</v>
      </c>
      <c r="G27">
        <f t="shared" si="4"/>
        <v>956.43298113284402</v>
      </c>
      <c r="H27">
        <f t="shared" si="4"/>
        <v>689.66091382782213</v>
      </c>
      <c r="I27">
        <f t="shared" si="4"/>
        <v>559.48865697777774</v>
      </c>
      <c r="J27">
        <f t="shared" si="4"/>
        <v>479.41416844443916</v>
      </c>
      <c r="K27">
        <f t="shared" si="4"/>
        <v>411.5532137321278</v>
      </c>
      <c r="L27">
        <f t="shared" si="4"/>
        <v>353.43111675318318</v>
      </c>
      <c r="M27">
        <f t="shared" si="4"/>
        <v>286.86272607675983</v>
      </c>
      <c r="N27">
        <f t="shared" si="4"/>
        <v>206.18216061629425</v>
      </c>
      <c r="O27">
        <f t="shared" si="3"/>
        <v>242.76025856306276</v>
      </c>
      <c r="P27">
        <f t="shared" si="2"/>
        <v>5700.6664311263285</v>
      </c>
    </row>
    <row r="28" spans="5:16" x14ac:dyDescent="0.3">
      <c r="E28">
        <v>21</v>
      </c>
      <c r="F28">
        <f t="shared" si="0"/>
        <v>1678.8347180884493</v>
      </c>
      <c r="G28">
        <f t="shared" si="4"/>
        <v>1060.4161645014121</v>
      </c>
      <c r="H28">
        <f t="shared" si="4"/>
        <v>765.14638490627522</v>
      </c>
      <c r="I28">
        <f t="shared" si="4"/>
        <v>620.6948224450399</v>
      </c>
      <c r="J28">
        <f t="shared" si="4"/>
        <v>531.51422412888883</v>
      </c>
      <c r="K28">
        <f t="shared" si="4"/>
        <v>455.44346002221715</v>
      </c>
      <c r="L28">
        <f t="shared" si="4"/>
        <v>390.97555304552139</v>
      </c>
      <c r="M28">
        <f t="shared" si="4"/>
        <v>318.08800507786486</v>
      </c>
      <c r="N28">
        <f t="shared" si="4"/>
        <v>229.49018086140788</v>
      </c>
      <c r="O28">
        <f t="shared" si="3"/>
        <v>269.36545150761424</v>
      </c>
      <c r="P28">
        <f t="shared" si="2"/>
        <v>6319.9689645846911</v>
      </c>
    </row>
    <row r="29" spans="5:16" x14ac:dyDescent="0.3">
      <c r="E29">
        <v>22</v>
      </c>
      <c r="F29">
        <f t="shared" si="0"/>
        <v>1860.6419327982005</v>
      </c>
      <c r="G29">
        <f t="shared" ref="G29:N38" si="5">F28*F$4*(1-F$5*hr)</f>
        <v>1175.1843026619144</v>
      </c>
      <c r="H29">
        <f t="shared" si="5"/>
        <v>848.33293160112976</v>
      </c>
      <c r="I29">
        <f t="shared" si="5"/>
        <v>688.63174641564774</v>
      </c>
      <c r="J29">
        <f t="shared" si="5"/>
        <v>589.66008132278785</v>
      </c>
      <c r="K29">
        <f t="shared" si="5"/>
        <v>504.93851292244437</v>
      </c>
      <c r="L29">
        <f t="shared" si="5"/>
        <v>432.67128702110625</v>
      </c>
      <c r="M29">
        <f t="shared" si="5"/>
        <v>351.87799774096925</v>
      </c>
      <c r="N29">
        <f t="shared" si="5"/>
        <v>254.47040406229189</v>
      </c>
      <c r="O29">
        <f t="shared" si="3"/>
        <v>299.31337942141329</v>
      </c>
      <c r="P29">
        <f t="shared" si="2"/>
        <v>7005.7225759679059</v>
      </c>
    </row>
    <row r="30" spans="5:16" x14ac:dyDescent="0.3">
      <c r="E30">
        <v>23</v>
      </c>
      <c r="F30">
        <f t="shared" si="0"/>
        <v>2062.6688781885109</v>
      </c>
      <c r="G30">
        <f t="shared" si="5"/>
        <v>1302.4493529587403</v>
      </c>
      <c r="H30">
        <f t="shared" si="5"/>
        <v>940.14744212953156</v>
      </c>
      <c r="I30">
        <f t="shared" si="5"/>
        <v>763.49963844101683</v>
      </c>
      <c r="J30">
        <f t="shared" si="5"/>
        <v>654.20015909486528</v>
      </c>
      <c r="K30">
        <f t="shared" si="5"/>
        <v>560.17707725664843</v>
      </c>
      <c r="L30">
        <f t="shared" si="5"/>
        <v>479.69158727632214</v>
      </c>
      <c r="M30">
        <f t="shared" si="5"/>
        <v>389.40415831899566</v>
      </c>
      <c r="N30">
        <f t="shared" si="5"/>
        <v>281.50239819277539</v>
      </c>
      <c r="O30">
        <f t="shared" si="3"/>
        <v>332.27027009022311</v>
      </c>
      <c r="P30">
        <f t="shared" si="2"/>
        <v>7766.0109619476298</v>
      </c>
    </row>
    <row r="31" spans="5:16" x14ac:dyDescent="0.3">
      <c r="E31">
        <v>24</v>
      </c>
      <c r="F31">
        <f t="shared" si="0"/>
        <v>2287.023153289369</v>
      </c>
      <c r="G31">
        <f t="shared" si="5"/>
        <v>1443.8682147319576</v>
      </c>
      <c r="H31">
        <f t="shared" si="5"/>
        <v>1041.9594823669922</v>
      </c>
      <c r="I31">
        <f t="shared" si="5"/>
        <v>846.13269791657842</v>
      </c>
      <c r="J31">
        <f t="shared" si="5"/>
        <v>725.32465651896598</v>
      </c>
      <c r="K31">
        <f t="shared" si="5"/>
        <v>621.49015114012195</v>
      </c>
      <c r="L31">
        <f t="shared" si="5"/>
        <v>532.16822339381599</v>
      </c>
      <c r="M31">
        <f t="shared" si="5"/>
        <v>431.72242854868995</v>
      </c>
      <c r="N31">
        <f t="shared" si="5"/>
        <v>311.52332665519657</v>
      </c>
      <c r="O31">
        <f t="shared" si="3"/>
        <v>368.26360096979909</v>
      </c>
      <c r="P31">
        <f t="shared" si="2"/>
        <v>8609.4759355314873</v>
      </c>
    </row>
    <row r="32" spans="5:16" x14ac:dyDescent="0.3">
      <c r="E32">
        <v>25</v>
      </c>
      <c r="F32">
        <f t="shared" si="0"/>
        <v>2535.7593637754626</v>
      </c>
      <c r="G32">
        <f t="shared" si="5"/>
        <v>1600.9162073025582</v>
      </c>
      <c r="H32">
        <f t="shared" si="5"/>
        <v>1155.0945717855661</v>
      </c>
      <c r="I32">
        <f t="shared" si="5"/>
        <v>937.76353413029301</v>
      </c>
      <c r="J32">
        <f t="shared" si="5"/>
        <v>803.82606302074942</v>
      </c>
      <c r="K32">
        <f t="shared" si="5"/>
        <v>689.05842369301763</v>
      </c>
      <c r="L32">
        <f t="shared" si="5"/>
        <v>590.41564358311587</v>
      </c>
      <c r="M32">
        <f t="shared" si="5"/>
        <v>478.95140105443443</v>
      </c>
      <c r="N32">
        <f t="shared" si="5"/>
        <v>345.37794283895198</v>
      </c>
      <c r="O32">
        <f t="shared" si="3"/>
        <v>407.87215657499735</v>
      </c>
      <c r="P32">
        <f t="shared" si="2"/>
        <v>9545.0353077591462</v>
      </c>
    </row>
    <row r="33" spans="5:16" x14ac:dyDescent="0.3">
      <c r="E33">
        <v>26</v>
      </c>
      <c r="F33">
        <f t="shared" si="0"/>
        <v>2811.231381995337</v>
      </c>
      <c r="G33">
        <f t="shared" si="5"/>
        <v>1775.0315546428237</v>
      </c>
      <c r="H33">
        <f t="shared" si="5"/>
        <v>1280.7329658420467</v>
      </c>
      <c r="I33">
        <f t="shared" si="5"/>
        <v>1039.5851146070095</v>
      </c>
      <c r="J33">
        <f t="shared" si="5"/>
        <v>890.87535742377827</v>
      </c>
      <c r="K33">
        <f t="shared" si="5"/>
        <v>763.63475986971196</v>
      </c>
      <c r="L33">
        <f t="shared" si="5"/>
        <v>654.60550250836673</v>
      </c>
      <c r="M33">
        <f t="shared" si="5"/>
        <v>531.37407922480429</v>
      </c>
      <c r="N33">
        <f t="shared" si="5"/>
        <v>383.16112084354756</v>
      </c>
      <c r="O33">
        <f t="shared" si="3"/>
        <v>451.95005964836957</v>
      </c>
      <c r="P33">
        <f t="shared" si="2"/>
        <v>10582.181896605796</v>
      </c>
    </row>
    <row r="34" spans="5:16" x14ac:dyDescent="0.3">
      <c r="E34">
        <v>27</v>
      </c>
      <c r="F34">
        <f t="shared" si="0"/>
        <v>3116.4235110530749</v>
      </c>
      <c r="G34">
        <f t="shared" si="5"/>
        <v>1967.8619673967357</v>
      </c>
      <c r="H34">
        <f t="shared" si="5"/>
        <v>1420.025243714259</v>
      </c>
      <c r="I34">
        <f t="shared" si="5"/>
        <v>1152.6596692578421</v>
      </c>
      <c r="J34">
        <f t="shared" si="5"/>
        <v>987.605858876659</v>
      </c>
      <c r="K34">
        <f t="shared" si="5"/>
        <v>846.33158955258932</v>
      </c>
      <c r="L34">
        <f t="shared" si="5"/>
        <v>725.45302187622633</v>
      </c>
      <c r="M34">
        <f t="shared" si="5"/>
        <v>589.14495225753012</v>
      </c>
      <c r="N34">
        <f t="shared" si="5"/>
        <v>425.09926337984348</v>
      </c>
      <c r="O34">
        <f t="shared" si="3"/>
        <v>501.06670829515025</v>
      </c>
      <c r="P34">
        <f t="shared" si="2"/>
        <v>11731.671785659908</v>
      </c>
    </row>
    <row r="35" spans="5:16" x14ac:dyDescent="0.3">
      <c r="E35">
        <v>28</v>
      </c>
      <c r="F35">
        <f t="shared" si="0"/>
        <v>3454.7547818000935</v>
      </c>
      <c r="G35">
        <f t="shared" si="5"/>
        <v>2181.4964577371525</v>
      </c>
      <c r="H35">
        <f t="shared" si="5"/>
        <v>1574.2895739173887</v>
      </c>
      <c r="I35">
        <f t="shared" si="5"/>
        <v>1278.0227193428332</v>
      </c>
      <c r="J35">
        <f t="shared" si="5"/>
        <v>1095.02668579495</v>
      </c>
      <c r="K35">
        <f t="shared" si="5"/>
        <v>938.22556593282604</v>
      </c>
      <c r="L35">
        <f t="shared" si="5"/>
        <v>804.01501007495983</v>
      </c>
      <c r="M35">
        <f t="shared" si="5"/>
        <v>652.90771968860372</v>
      </c>
      <c r="N35">
        <f t="shared" si="5"/>
        <v>471.31596180602412</v>
      </c>
      <c r="O35">
        <f t="shared" si="3"/>
        <v>555.69958300499616</v>
      </c>
      <c r="P35">
        <f t="shared" si="2"/>
        <v>13005.754059099825</v>
      </c>
    </row>
    <row r="36" spans="5:16" x14ac:dyDescent="0.3">
      <c r="E36">
        <v>29</v>
      </c>
      <c r="F36">
        <f t="shared" si="0"/>
        <v>3829.9754668005676</v>
      </c>
      <c r="G36">
        <f t="shared" si="5"/>
        <v>2418.3283472600651</v>
      </c>
      <c r="H36">
        <f t="shared" si="5"/>
        <v>1745.1971661897221</v>
      </c>
      <c r="I36">
        <f t="shared" si="5"/>
        <v>1416.8606165256499</v>
      </c>
      <c r="J36">
        <f t="shared" si="5"/>
        <v>1214.1215833756914</v>
      </c>
      <c r="K36">
        <f t="shared" si="5"/>
        <v>1040.2753515052025</v>
      </c>
      <c r="L36">
        <f t="shared" si="5"/>
        <v>891.31428763618464</v>
      </c>
      <c r="M36">
        <f t="shared" si="5"/>
        <v>723.61350906746384</v>
      </c>
      <c r="N36">
        <f t="shared" si="5"/>
        <v>522.32617575088295</v>
      </c>
      <c r="O36">
        <f t="shared" si="3"/>
        <v>616.20932688661219</v>
      </c>
      <c r="P36">
        <f t="shared" si="2"/>
        <v>14418.221830998042</v>
      </c>
    </row>
    <row r="37" spans="5:16" x14ac:dyDescent="0.3">
      <c r="E37">
        <v>30</v>
      </c>
      <c r="F37">
        <f t="shared" si="0"/>
        <v>4246.0788062397523</v>
      </c>
      <c r="G37">
        <f t="shared" si="5"/>
        <v>2680.9828267603971</v>
      </c>
      <c r="H37">
        <f t="shared" si="5"/>
        <v>1934.6626778080522</v>
      </c>
      <c r="I37">
        <f t="shared" si="5"/>
        <v>1570.67744957075</v>
      </c>
      <c r="J37">
        <f t="shared" si="5"/>
        <v>1346.0175856993674</v>
      </c>
      <c r="K37">
        <f t="shared" si="5"/>
        <v>1153.4155042069069</v>
      </c>
      <c r="L37">
        <f t="shared" si="5"/>
        <v>988.26158392994228</v>
      </c>
      <c r="M37">
        <f t="shared" si="5"/>
        <v>802.18285887256616</v>
      </c>
      <c r="N37">
        <f t="shared" si="5"/>
        <v>578.89080725397105</v>
      </c>
      <c r="O37">
        <f t="shared" si="3"/>
        <v>683.12130158249704</v>
      </c>
      <c r="P37">
        <f t="shared" si="2"/>
        <v>15984.291401924203</v>
      </c>
    </row>
    <row r="38" spans="5:16" x14ac:dyDescent="0.3">
      <c r="E38">
        <v>31</v>
      </c>
      <c r="F38">
        <f t="shared" si="0"/>
        <v>4707.3852567756476</v>
      </c>
      <c r="G38">
        <f t="shared" si="5"/>
        <v>2972.2551643678266</v>
      </c>
      <c r="H38">
        <f t="shared" si="5"/>
        <v>2144.7862614083178</v>
      </c>
      <c r="I38">
        <f t="shared" si="5"/>
        <v>1741.1964100272471</v>
      </c>
      <c r="J38">
        <f t="shared" si="5"/>
        <v>1492.1435770922124</v>
      </c>
      <c r="K38">
        <f t="shared" si="5"/>
        <v>1278.7167064143989</v>
      </c>
      <c r="L38">
        <f t="shared" si="5"/>
        <v>1095.7447289965614</v>
      </c>
      <c r="M38">
        <f t="shared" si="5"/>
        <v>889.43542553694806</v>
      </c>
      <c r="N38">
        <f t="shared" si="5"/>
        <v>641.74628709805302</v>
      </c>
      <c r="O38">
        <f t="shared" si="3"/>
        <v>757.20726530188085</v>
      </c>
      <c r="P38">
        <f t="shared" si="2"/>
        <v>17720.617083019093</v>
      </c>
    </row>
    <row r="39" spans="5:16" x14ac:dyDescent="0.3">
      <c r="E39">
        <v>32</v>
      </c>
      <c r="F39">
        <f t="shared" si="0"/>
        <v>5218.7206272889825</v>
      </c>
      <c r="G39">
        <f t="shared" ref="G39:N48" si="6">F38*F$4*(1-F$5*hr)</f>
        <v>3295.1696797429531</v>
      </c>
      <c r="H39">
        <f t="shared" si="6"/>
        <v>2377.8041314942616</v>
      </c>
      <c r="I39">
        <f t="shared" si="6"/>
        <v>1930.3076352674861</v>
      </c>
      <c r="J39">
        <f t="shared" si="6"/>
        <v>1654.1365895258846</v>
      </c>
      <c r="K39">
        <f t="shared" si="6"/>
        <v>1417.5363982376016</v>
      </c>
      <c r="L39">
        <f t="shared" si="6"/>
        <v>1214.780871093679</v>
      </c>
      <c r="M39">
        <f t="shared" si="6"/>
        <v>986.17025609690529</v>
      </c>
      <c r="N39">
        <f t="shared" si="6"/>
        <v>711.54834042955849</v>
      </c>
      <c r="O39">
        <f t="shared" si="3"/>
        <v>839.3721314399603</v>
      </c>
      <c r="P39">
        <f t="shared" si="2"/>
        <v>19645.546660617274</v>
      </c>
    </row>
    <row r="40" spans="5:16" x14ac:dyDescent="0.3">
      <c r="E40">
        <v>33</v>
      </c>
      <c r="F40">
        <f t="shared" ref="F40:F71" si="7">SUMPRODUCT(G40:O40,fecundity,pmat)*0.5</f>
        <v>5785.5279282003175</v>
      </c>
      <c r="G40">
        <f t="shared" si="6"/>
        <v>3653.1044391022874</v>
      </c>
      <c r="H40">
        <f t="shared" si="6"/>
        <v>2636.1357437943625</v>
      </c>
      <c r="I40">
        <f t="shared" si="6"/>
        <v>2140.0237183448353</v>
      </c>
      <c r="J40">
        <f t="shared" si="6"/>
        <v>1833.7922535041118</v>
      </c>
      <c r="K40">
        <f t="shared" si="6"/>
        <v>1571.4297600495902</v>
      </c>
      <c r="L40">
        <f t="shared" si="6"/>
        <v>1346.6595783257214</v>
      </c>
      <c r="M40">
        <f t="shared" si="6"/>
        <v>1093.3027839843112</v>
      </c>
      <c r="N40">
        <f t="shared" si="6"/>
        <v>788.93620487752423</v>
      </c>
      <c r="O40">
        <f t="shared" si="3"/>
        <v>930.5522831217113</v>
      </c>
      <c r="P40">
        <f t="shared" si="2"/>
        <v>21779.464693304777</v>
      </c>
    </row>
    <row r="41" spans="5:16" x14ac:dyDescent="0.3">
      <c r="E41">
        <v>34</v>
      </c>
      <c r="F41">
        <f t="shared" si="7"/>
        <v>6413.8948937129362</v>
      </c>
      <c r="G41">
        <f t="shared" si="6"/>
        <v>4049.8695497402218</v>
      </c>
      <c r="H41">
        <f t="shared" si="6"/>
        <v>2922.4835512818299</v>
      </c>
      <c r="I41">
        <f t="shared" si="6"/>
        <v>2372.5221694149263</v>
      </c>
      <c r="J41">
        <f t="shared" si="6"/>
        <v>2033.0225324275934</v>
      </c>
      <c r="K41">
        <f t="shared" si="6"/>
        <v>1742.1026408289063</v>
      </c>
      <c r="L41">
        <f t="shared" si="6"/>
        <v>1492.8582720471106</v>
      </c>
      <c r="M41">
        <f t="shared" si="6"/>
        <v>1211.9936204931494</v>
      </c>
      <c r="N41">
        <f t="shared" si="6"/>
        <v>874.64222718744895</v>
      </c>
      <c r="O41">
        <f t="shared" ref="O41:O72" si="8">N40*N$4*(1-N$5*hr)+O40*O$4*(1-O$5*hr)</f>
        <v>1031.6930927995413</v>
      </c>
      <c r="P41">
        <f t="shared" si="2"/>
        <v>24145.082549933664</v>
      </c>
    </row>
    <row r="42" spans="5:16" x14ac:dyDescent="0.3">
      <c r="E42">
        <v>35</v>
      </c>
      <c r="F42">
        <f t="shared" si="7"/>
        <v>7110.5585945690209</v>
      </c>
      <c r="G42">
        <f t="shared" si="6"/>
        <v>4489.7264255990549</v>
      </c>
      <c r="H42">
        <f t="shared" si="6"/>
        <v>3239.8956397921775</v>
      </c>
      <c r="I42">
        <f t="shared" si="6"/>
        <v>2630.2351961536469</v>
      </c>
      <c r="J42">
        <f t="shared" si="6"/>
        <v>2253.8960609441801</v>
      </c>
      <c r="K42">
        <f t="shared" si="6"/>
        <v>1931.3714058062137</v>
      </c>
      <c r="L42">
        <f t="shared" si="6"/>
        <v>1654.9975087874609</v>
      </c>
      <c r="M42">
        <f t="shared" si="6"/>
        <v>1343.5724448423996</v>
      </c>
      <c r="N42">
        <f t="shared" si="6"/>
        <v>969.59489639451954</v>
      </c>
      <c r="O42">
        <f t="shared" si="8"/>
        <v>1143.8011919921942</v>
      </c>
      <c r="P42">
        <f t="shared" si="2"/>
        <v>26767.649364880872</v>
      </c>
    </row>
    <row r="43" spans="5:16" x14ac:dyDescent="0.3">
      <c r="E43">
        <v>36</v>
      </c>
      <c r="F43">
        <f t="shared" si="7"/>
        <v>7882.9327632689874</v>
      </c>
      <c r="G43">
        <f t="shared" si="6"/>
        <v>4977.391016198314</v>
      </c>
      <c r="H43">
        <f t="shared" si="6"/>
        <v>3591.7811404792442</v>
      </c>
      <c r="I43">
        <f t="shared" si="6"/>
        <v>2915.9060758129599</v>
      </c>
      <c r="J43">
        <f t="shared" si="6"/>
        <v>2498.7234363459643</v>
      </c>
      <c r="K43">
        <f t="shared" si="6"/>
        <v>2141.2012578969711</v>
      </c>
      <c r="L43">
        <f t="shared" si="6"/>
        <v>1834.8028355159029</v>
      </c>
      <c r="M43">
        <f t="shared" si="6"/>
        <v>1489.4977579087149</v>
      </c>
      <c r="N43">
        <f t="shared" si="6"/>
        <v>1074.8579558739198</v>
      </c>
      <c r="O43">
        <f t="shared" si="8"/>
        <v>1268.0376530320282</v>
      </c>
      <c r="P43">
        <f t="shared" si="2"/>
        <v>29675.131892333004</v>
      </c>
    </row>
    <row r="44" spans="5:16" x14ac:dyDescent="0.3">
      <c r="E44">
        <v>37</v>
      </c>
      <c r="F44">
        <f t="shared" si="7"/>
        <v>8739.2061708171914</v>
      </c>
      <c r="G44">
        <f t="shared" si="6"/>
        <v>5518.052934288291</v>
      </c>
      <c r="H44">
        <f t="shared" si="6"/>
        <v>3981.9128129586516</v>
      </c>
      <c r="I44">
        <f t="shared" si="6"/>
        <v>3232.6030264313199</v>
      </c>
      <c r="J44">
        <f t="shared" si="6"/>
        <v>2770.1107720223117</v>
      </c>
      <c r="K44">
        <f t="shared" si="6"/>
        <v>2373.7872645286661</v>
      </c>
      <c r="L44">
        <f t="shared" si="6"/>
        <v>2034.1411950021225</v>
      </c>
      <c r="M44">
        <f t="shared" si="6"/>
        <v>1651.3225519643127</v>
      </c>
      <c r="N44">
        <f t="shared" si="6"/>
        <v>1191.5982063269719</v>
      </c>
      <c r="O44">
        <f t="shared" si="8"/>
        <v>1405.7373653435689</v>
      </c>
      <c r="P44">
        <f t="shared" si="2"/>
        <v>32898.47229968341</v>
      </c>
    </row>
    <row r="45" spans="5:16" x14ac:dyDescent="0.3">
      <c r="E45">
        <v>38</v>
      </c>
      <c r="F45">
        <f t="shared" si="7"/>
        <v>9688.4648256553464</v>
      </c>
      <c r="G45">
        <f t="shared" si="6"/>
        <v>6117.4443195720332</v>
      </c>
      <c r="H45">
        <f t="shared" si="6"/>
        <v>4414.4423474306332</v>
      </c>
      <c r="I45">
        <f t="shared" si="6"/>
        <v>3583.7215316627867</v>
      </c>
      <c r="J45">
        <f t="shared" si="6"/>
        <v>3070.9728751097537</v>
      </c>
      <c r="K45">
        <f t="shared" si="6"/>
        <v>2631.6052334211959</v>
      </c>
      <c r="L45">
        <f t="shared" si="6"/>
        <v>2255.0979013022329</v>
      </c>
      <c r="M45">
        <f t="shared" si="6"/>
        <v>1830.7270755019103</v>
      </c>
      <c r="N45">
        <f t="shared" si="6"/>
        <v>1321.0580415714503</v>
      </c>
      <c r="O45">
        <f t="shared" si="8"/>
        <v>1558.4013430023242</v>
      </c>
      <c r="P45">
        <f t="shared" si="2"/>
        <v>36471.93549422967</v>
      </c>
    </row>
    <row r="46" spans="5:16" x14ac:dyDescent="0.3">
      <c r="E46">
        <v>39</v>
      </c>
      <c r="F46">
        <f t="shared" si="7"/>
        <v>10740.809395433098</v>
      </c>
      <c r="G46">
        <f t="shared" si="6"/>
        <v>6781.9253779587425</v>
      </c>
      <c r="H46">
        <f t="shared" si="6"/>
        <v>4893.9554556576268</v>
      </c>
      <c r="I46">
        <f t="shared" si="6"/>
        <v>3972.99811268757</v>
      </c>
      <c r="J46">
        <f t="shared" si="6"/>
        <v>3404.5354550796474</v>
      </c>
      <c r="K46">
        <f t="shared" si="6"/>
        <v>2917.4242313542659</v>
      </c>
      <c r="L46">
        <f t="shared" si="6"/>
        <v>2500.024971750136</v>
      </c>
      <c r="M46">
        <f t="shared" si="6"/>
        <v>2029.5881111720096</v>
      </c>
      <c r="N46">
        <f t="shared" si="6"/>
        <v>1464.5816604015283</v>
      </c>
      <c r="O46">
        <f t="shared" si="8"/>
        <v>1727.6756307442647</v>
      </c>
      <c r="P46">
        <f t="shared" si="2"/>
        <v>40433.518402238886</v>
      </c>
    </row>
    <row r="47" spans="5:16" x14ac:dyDescent="0.3">
      <c r="E47">
        <v>40</v>
      </c>
      <c r="F47">
        <f t="shared" si="7"/>
        <v>11907.456501950614</v>
      </c>
      <c r="G47">
        <f t="shared" si="6"/>
        <v>7518.5665768031677</v>
      </c>
      <c r="H47">
        <f t="shared" si="6"/>
        <v>5425.5403023669942</v>
      </c>
      <c r="I47">
        <f t="shared" si="6"/>
        <v>4404.5599100918644</v>
      </c>
      <c r="J47">
        <f t="shared" si="6"/>
        <v>3774.3482070531913</v>
      </c>
      <c r="K47">
        <f t="shared" si="6"/>
        <v>3234.3086823256649</v>
      </c>
      <c r="L47">
        <f t="shared" si="6"/>
        <v>2771.5530197865523</v>
      </c>
      <c r="M47">
        <f t="shared" si="6"/>
        <v>2250.0224745751225</v>
      </c>
      <c r="N47">
        <f t="shared" si="6"/>
        <v>1623.6704889376078</v>
      </c>
      <c r="O47">
        <f t="shared" si="8"/>
        <v>1915.3543746874757</v>
      </c>
      <c r="P47">
        <f t="shared" si="2"/>
        <v>44825.380538578254</v>
      </c>
    </row>
    <row r="48" spans="5:16" x14ac:dyDescent="0.3">
      <c r="E48">
        <v>41</v>
      </c>
      <c r="F48">
        <f t="shared" si="7"/>
        <v>13200.837250002896</v>
      </c>
      <c r="G48">
        <f t="shared" si="6"/>
        <v>8335.2195513654297</v>
      </c>
      <c r="H48">
        <f t="shared" si="6"/>
        <v>6014.8532614425349</v>
      </c>
      <c r="I48">
        <f t="shared" si="6"/>
        <v>4882.9862721302952</v>
      </c>
      <c r="J48">
        <f t="shared" si="6"/>
        <v>4184.3319145872711</v>
      </c>
      <c r="K48">
        <f t="shared" si="6"/>
        <v>3585.6307967005314</v>
      </c>
      <c r="L48">
        <f t="shared" si="6"/>
        <v>3072.5932482093817</v>
      </c>
      <c r="M48">
        <f t="shared" si="6"/>
        <v>2494.3977178078972</v>
      </c>
      <c r="N48">
        <f t="shared" si="6"/>
        <v>1800.017979660098</v>
      </c>
      <c r="O48">
        <f t="shared" si="8"/>
        <v>2123.4149181750499</v>
      </c>
      <c r="P48">
        <f t="shared" si="2"/>
        <v>49694.282910081398</v>
      </c>
    </row>
    <row r="49" spans="5:16" x14ac:dyDescent="0.3">
      <c r="E49">
        <v>42</v>
      </c>
      <c r="F49">
        <f t="shared" si="7"/>
        <v>14634.71723313429</v>
      </c>
      <c r="G49">
        <f t="shared" ref="G49:N58" si="9">F48*F$4*(1-F$5*hr)</f>
        <v>9240.5860750020274</v>
      </c>
      <c r="H49">
        <f t="shared" si="9"/>
        <v>6668.1756410923444</v>
      </c>
      <c r="I49">
        <f t="shared" si="9"/>
        <v>5413.3679352982817</v>
      </c>
      <c r="J49">
        <f t="shared" si="9"/>
        <v>4638.8369585237806</v>
      </c>
      <c r="K49">
        <f t="shared" si="9"/>
        <v>3975.1153188579074</v>
      </c>
      <c r="L49">
        <f t="shared" si="9"/>
        <v>3406.3492568655047</v>
      </c>
      <c r="M49">
        <f t="shared" si="9"/>
        <v>2765.3339233884435</v>
      </c>
      <c r="N49">
        <f t="shared" si="9"/>
        <v>1995.5181742463178</v>
      </c>
      <c r="O49">
        <f t="shared" si="8"/>
        <v>2354.0597387010885</v>
      </c>
      <c r="P49">
        <f t="shared" si="2"/>
        <v>55092.06025510998</v>
      </c>
    </row>
    <row r="50" spans="5:16" x14ac:dyDescent="0.3">
      <c r="E50">
        <v>43</v>
      </c>
      <c r="F50">
        <f t="shared" si="7"/>
        <v>16224.346977154666</v>
      </c>
      <c r="G50">
        <f t="shared" si="9"/>
        <v>10244.302063194002</v>
      </c>
      <c r="H50">
        <f t="shared" si="9"/>
        <v>7392.4688600016225</v>
      </c>
      <c r="I50">
        <f t="shared" si="9"/>
        <v>6001.3580769831105</v>
      </c>
      <c r="J50">
        <f t="shared" si="9"/>
        <v>5142.6995385333676</v>
      </c>
      <c r="K50">
        <f t="shared" si="9"/>
        <v>4406.8951105975912</v>
      </c>
      <c r="L50">
        <f t="shared" si="9"/>
        <v>3776.359552915012</v>
      </c>
      <c r="M50">
        <f t="shared" si="9"/>
        <v>3065.7143311789541</v>
      </c>
      <c r="N50">
        <f t="shared" si="9"/>
        <v>2212.2671387107548</v>
      </c>
      <c r="O50">
        <f t="shared" si="8"/>
        <v>2609.7467477684436</v>
      </c>
      <c r="P50">
        <f t="shared" si="2"/>
        <v>61076.158397037521</v>
      </c>
    </row>
    <row r="51" spans="5:16" x14ac:dyDescent="0.3">
      <c r="E51">
        <v>44</v>
      </c>
      <c r="F51">
        <f t="shared" si="7"/>
        <v>17986.635070101831</v>
      </c>
      <c r="G51">
        <f t="shared" si="9"/>
        <v>11357.042884008266</v>
      </c>
      <c r="H51">
        <f t="shared" si="9"/>
        <v>8195.4416505552017</v>
      </c>
      <c r="I51">
        <f t="shared" si="9"/>
        <v>6653.2219740014607</v>
      </c>
      <c r="J51">
        <f t="shared" si="9"/>
        <v>5701.2901731339543</v>
      </c>
      <c r="K51">
        <f t="shared" si="9"/>
        <v>4885.5645616066986</v>
      </c>
      <c r="L51">
        <f t="shared" si="9"/>
        <v>4186.5503550677113</v>
      </c>
      <c r="M51">
        <f t="shared" si="9"/>
        <v>3398.7235976235111</v>
      </c>
      <c r="N51">
        <f t="shared" si="9"/>
        <v>2452.5714649431634</v>
      </c>
      <c r="O51">
        <f t="shared" si="8"/>
        <v>2893.2083318875189</v>
      </c>
      <c r="P51">
        <f t="shared" si="2"/>
        <v>67710.250062929306</v>
      </c>
    </row>
    <row r="52" spans="5:16" x14ac:dyDescent="0.3">
      <c r="E52">
        <v>45</v>
      </c>
      <c r="F52">
        <f t="shared" si="7"/>
        <v>19940.335468442168</v>
      </c>
      <c r="G52">
        <f t="shared" si="9"/>
        <v>12590.644549071281</v>
      </c>
      <c r="H52">
        <f t="shared" si="9"/>
        <v>9085.6343072066138</v>
      </c>
      <c r="I52">
        <f t="shared" si="9"/>
        <v>7375.8974854996814</v>
      </c>
      <c r="J52">
        <f t="shared" si="9"/>
        <v>6320.5608753013876</v>
      </c>
      <c r="K52">
        <f t="shared" si="9"/>
        <v>5416.225664477256</v>
      </c>
      <c r="L52">
        <f t="shared" si="9"/>
        <v>4641.2863335263637</v>
      </c>
      <c r="M52">
        <f t="shared" si="9"/>
        <v>3767.8953195609402</v>
      </c>
      <c r="N52">
        <f t="shared" si="9"/>
        <v>2718.9788780988092</v>
      </c>
      <c r="O52">
        <f t="shared" si="8"/>
        <v>3207.4678780984091</v>
      </c>
      <c r="P52">
        <f t="shared" si="2"/>
        <v>75064.926759282898</v>
      </c>
    </row>
    <row r="53" spans="5:16" x14ac:dyDescent="0.3">
      <c r="E53">
        <v>46</v>
      </c>
      <c r="F53">
        <f t="shared" si="7"/>
        <v>22106.24515384639</v>
      </c>
      <c r="G53">
        <f t="shared" si="9"/>
        <v>13958.234827909517</v>
      </c>
      <c r="H53">
        <f t="shared" si="9"/>
        <v>10072.515639257026</v>
      </c>
      <c r="I53">
        <f t="shared" si="9"/>
        <v>8177.0708764859528</v>
      </c>
      <c r="J53">
        <f t="shared" si="9"/>
        <v>7007.1026112246973</v>
      </c>
      <c r="K53">
        <f t="shared" si="9"/>
        <v>6004.5328315363176</v>
      </c>
      <c r="L53">
        <f t="shared" si="9"/>
        <v>5145.414381253393</v>
      </c>
      <c r="M53">
        <f t="shared" si="9"/>
        <v>4177.1577001737278</v>
      </c>
      <c r="N53">
        <f t="shared" si="9"/>
        <v>3014.3162556487523</v>
      </c>
      <c r="O53">
        <f t="shared" si="8"/>
        <v>3555.8680537183309</v>
      </c>
      <c r="P53">
        <f t="shared" si="2"/>
        <v>83218.458331054106</v>
      </c>
    </row>
    <row r="54" spans="5:16" x14ac:dyDescent="0.3">
      <c r="E54">
        <v>47</v>
      </c>
      <c r="F54">
        <f t="shared" si="7"/>
        <v>24507.419222805365</v>
      </c>
      <c r="G54">
        <f t="shared" si="9"/>
        <v>15474.371607692472</v>
      </c>
      <c r="H54">
        <f t="shared" si="9"/>
        <v>11166.587862327615</v>
      </c>
      <c r="I54">
        <f t="shared" si="9"/>
        <v>9065.2640753313244</v>
      </c>
      <c r="J54">
        <f t="shared" si="9"/>
        <v>7768.2173326616548</v>
      </c>
      <c r="K54">
        <f t="shared" si="9"/>
        <v>6656.7474806634618</v>
      </c>
      <c r="L54">
        <f t="shared" si="9"/>
        <v>5704.3061899595014</v>
      </c>
      <c r="M54">
        <f t="shared" si="9"/>
        <v>4630.8729431280535</v>
      </c>
      <c r="N54">
        <f t="shared" si="9"/>
        <v>3341.7261601389823</v>
      </c>
      <c r="O54">
        <f t="shared" si="8"/>
        <v>3942.1105856202503</v>
      </c>
      <c r="P54">
        <f t="shared" si="2"/>
        <v>92257.623460328672</v>
      </c>
    </row>
    <row r="55" spans="5:16" x14ac:dyDescent="0.3">
      <c r="E55">
        <v>48</v>
      </c>
      <c r="F55">
        <f t="shared" si="7"/>
        <v>27169.412301590615</v>
      </c>
      <c r="G55">
        <f t="shared" si="9"/>
        <v>17155.193455963756</v>
      </c>
      <c r="H55">
        <f t="shared" si="9"/>
        <v>12379.497286153979</v>
      </c>
      <c r="I55">
        <f t="shared" si="9"/>
        <v>10049.929076094853</v>
      </c>
      <c r="J55">
        <f t="shared" si="9"/>
        <v>8612.0008715647582</v>
      </c>
      <c r="K55">
        <f t="shared" si="9"/>
        <v>7379.8064660285718</v>
      </c>
      <c r="L55">
        <f t="shared" si="9"/>
        <v>6323.9101066302883</v>
      </c>
      <c r="M55">
        <f t="shared" si="9"/>
        <v>5133.8755709635516</v>
      </c>
      <c r="N55">
        <f t="shared" si="9"/>
        <v>3704.6983545024432</v>
      </c>
      <c r="O55">
        <f t="shared" si="8"/>
        <v>4370.3020474555397</v>
      </c>
      <c r="P55">
        <f t="shared" si="2"/>
        <v>102278.62553694836</v>
      </c>
    </row>
    <row r="56" spans="5:16" x14ac:dyDescent="0.3">
      <c r="E56">
        <v>49</v>
      </c>
      <c r="F56">
        <f t="shared" si="7"/>
        <v>30120.551323634121</v>
      </c>
      <c r="G56">
        <f t="shared" si="9"/>
        <v>19018.588611113428</v>
      </c>
      <c r="H56">
        <f t="shared" si="9"/>
        <v>13724.154764771005</v>
      </c>
      <c r="I56">
        <f t="shared" si="9"/>
        <v>11141.547557538581</v>
      </c>
      <c r="J56">
        <f t="shared" si="9"/>
        <v>9547.4326222901109</v>
      </c>
      <c r="K56">
        <f t="shared" si="9"/>
        <v>8181.4008279865202</v>
      </c>
      <c r="L56">
        <f t="shared" si="9"/>
        <v>7010.8161427271425</v>
      </c>
      <c r="M56">
        <f t="shared" si="9"/>
        <v>5691.51909596726</v>
      </c>
      <c r="N56">
        <f t="shared" si="9"/>
        <v>4107.1004567708414</v>
      </c>
      <c r="O56">
        <f t="shared" si="8"/>
        <v>4845.0002411747901</v>
      </c>
      <c r="P56">
        <f t="shared" si="2"/>
        <v>113388.11164397381</v>
      </c>
    </row>
    <row r="57" spans="5:16" x14ac:dyDescent="0.3">
      <c r="E57">
        <v>50</v>
      </c>
      <c r="F57">
        <f t="shared" si="7"/>
        <v>33392.24043348484</v>
      </c>
      <c r="G57">
        <f t="shared" si="9"/>
        <v>21084.385926543884</v>
      </c>
      <c r="H57">
        <f t="shared" si="9"/>
        <v>15214.870888890742</v>
      </c>
      <c r="I57">
        <f t="shared" si="9"/>
        <v>12351.739288293904</v>
      </c>
      <c r="J57">
        <f t="shared" si="9"/>
        <v>10584.470179661652</v>
      </c>
      <c r="K57">
        <f t="shared" si="9"/>
        <v>9070.0609911756055</v>
      </c>
      <c r="L57">
        <f t="shared" si="9"/>
        <v>7772.3307865871939</v>
      </c>
      <c r="M57">
        <f t="shared" si="9"/>
        <v>6309.7345284544281</v>
      </c>
      <c r="N57">
        <f t="shared" si="9"/>
        <v>4553.215276773808</v>
      </c>
      <c r="O57">
        <f t="shared" si="8"/>
        <v>5371.2604187673787</v>
      </c>
      <c r="P57">
        <f t="shared" si="2"/>
        <v>125704.30871863343</v>
      </c>
    </row>
    <row r="58" spans="5:16" x14ac:dyDescent="0.3">
      <c r="E58">
        <v>51</v>
      </c>
      <c r="F58">
        <f t="shared" si="7"/>
        <v>37019.297510885182</v>
      </c>
      <c r="G58">
        <f t="shared" si="9"/>
        <v>23374.568303439388</v>
      </c>
      <c r="H58">
        <f t="shared" si="9"/>
        <v>16867.508741235109</v>
      </c>
      <c r="I58">
        <f t="shared" si="9"/>
        <v>13693.383800001668</v>
      </c>
      <c r="J58">
        <f t="shared" si="9"/>
        <v>11734.152323879209</v>
      </c>
      <c r="K58">
        <f t="shared" si="9"/>
        <v>10055.246670678569</v>
      </c>
      <c r="L58">
        <f t="shared" si="9"/>
        <v>8616.5579416168257</v>
      </c>
      <c r="M58">
        <f t="shared" si="9"/>
        <v>6995.0977079284748</v>
      </c>
      <c r="N58">
        <f t="shared" si="9"/>
        <v>5047.7876227635425</v>
      </c>
      <c r="O58">
        <f t="shared" si="8"/>
        <v>5954.685417324712</v>
      </c>
      <c r="P58">
        <f t="shared" si="2"/>
        <v>139358.28603975268</v>
      </c>
    </row>
    <row r="59" spans="5:16" x14ac:dyDescent="0.3">
      <c r="E59">
        <v>52</v>
      </c>
      <c r="F59">
        <f t="shared" si="7"/>
        <v>41040.324277802669</v>
      </c>
      <c r="G59">
        <f t="shared" ref="G59:N68" si="10">F58*F$4*(1-F$5*hr)</f>
        <v>25913.508257619626</v>
      </c>
      <c r="H59">
        <f t="shared" si="10"/>
        <v>18699.65464275151</v>
      </c>
      <c r="I59">
        <f t="shared" si="10"/>
        <v>15180.757867111599</v>
      </c>
      <c r="J59">
        <f t="shared" si="10"/>
        <v>13008.714610001583</v>
      </c>
      <c r="K59">
        <f t="shared" si="10"/>
        <v>11147.444707685248</v>
      </c>
      <c r="L59">
        <f t="shared" si="10"/>
        <v>9552.4843371446404</v>
      </c>
      <c r="M59">
        <f t="shared" si="10"/>
        <v>7754.9021474551437</v>
      </c>
      <c r="N59">
        <f t="shared" si="10"/>
        <v>5596.0781663427806</v>
      </c>
      <c r="O59">
        <f t="shared" si="8"/>
        <v>6601.4838240529525</v>
      </c>
      <c r="P59">
        <f t="shared" si="2"/>
        <v>154495.35283796777</v>
      </c>
    </row>
    <row r="60" spans="5:16" x14ac:dyDescent="0.3">
      <c r="E60">
        <v>53</v>
      </c>
      <c r="F60">
        <f t="shared" si="7"/>
        <v>45498.115238439284</v>
      </c>
      <c r="G60">
        <f t="shared" si="10"/>
        <v>28728.226994461867</v>
      </c>
      <c r="H60">
        <f t="shared" si="10"/>
        <v>20730.806606095703</v>
      </c>
      <c r="I60">
        <f t="shared" si="10"/>
        <v>16829.689178476357</v>
      </c>
      <c r="J60">
        <f t="shared" si="10"/>
        <v>14421.719973756019</v>
      </c>
      <c r="K60">
        <f t="shared" si="10"/>
        <v>12358.278879501504</v>
      </c>
      <c r="L60">
        <f t="shared" si="10"/>
        <v>10590.072472300986</v>
      </c>
      <c r="M60">
        <f t="shared" si="10"/>
        <v>8597.2359034301771</v>
      </c>
      <c r="N60">
        <f t="shared" si="10"/>
        <v>6203.9217179641155</v>
      </c>
      <c r="O60">
        <f t="shared" si="8"/>
        <v>7318.5371942374404</v>
      </c>
      <c r="P60">
        <f t="shared" si="2"/>
        <v>171276.60415866345</v>
      </c>
    </row>
    <row r="61" spans="5:16" x14ac:dyDescent="0.3">
      <c r="E61">
        <v>54</v>
      </c>
      <c r="F61">
        <f t="shared" si="7"/>
        <v>50440.111790320538</v>
      </c>
      <c r="G61">
        <f t="shared" si="10"/>
        <v>31848.680666907498</v>
      </c>
      <c r="H61">
        <f t="shared" si="10"/>
        <v>22982.581595569496</v>
      </c>
      <c r="I61">
        <f t="shared" si="10"/>
        <v>18657.725945486134</v>
      </c>
      <c r="J61">
        <f t="shared" si="10"/>
        <v>15988.204719552539</v>
      </c>
      <c r="K61">
        <f t="shared" si="10"/>
        <v>13700.633975068216</v>
      </c>
      <c r="L61">
        <f t="shared" si="10"/>
        <v>11740.364935526428</v>
      </c>
      <c r="M61">
        <f t="shared" si="10"/>
        <v>9531.0652250708881</v>
      </c>
      <c r="N61">
        <f t="shared" si="10"/>
        <v>6877.7887227441424</v>
      </c>
      <c r="O61">
        <f t="shared" si="8"/>
        <v>8113.475347320933</v>
      </c>
      <c r="P61">
        <f t="shared" si="2"/>
        <v>189880.63292356682</v>
      </c>
    </row>
    <row r="62" spans="5:16" x14ac:dyDescent="0.3">
      <c r="E62">
        <v>55</v>
      </c>
      <c r="F62">
        <f t="shared" si="7"/>
        <v>55918.907298265782</v>
      </c>
      <c r="G62">
        <f t="shared" si="10"/>
        <v>35308.078253224376</v>
      </c>
      <c r="H62">
        <f t="shared" si="10"/>
        <v>25478.944533525999</v>
      </c>
      <c r="I62">
        <f t="shared" si="10"/>
        <v>20684.323436012546</v>
      </c>
      <c r="J62">
        <f t="shared" si="10"/>
        <v>17724.839648211826</v>
      </c>
      <c r="K62">
        <f t="shared" si="10"/>
        <v>15188.794483574911</v>
      </c>
      <c r="L62">
        <f t="shared" si="10"/>
        <v>13015.602276314805</v>
      </c>
      <c r="M62">
        <f t="shared" si="10"/>
        <v>10566.328441973785</v>
      </c>
      <c r="N62">
        <f t="shared" si="10"/>
        <v>7624.8521800567105</v>
      </c>
      <c r="O62">
        <f t="shared" si="8"/>
        <v>8994.7584420390449</v>
      </c>
      <c r="P62">
        <f t="shared" si="2"/>
        <v>210505.42899319978</v>
      </c>
    </row>
    <row r="63" spans="5:16" x14ac:dyDescent="0.3">
      <c r="E63">
        <v>56</v>
      </c>
      <c r="F63">
        <f t="shared" si="7"/>
        <v>61992.807855611769</v>
      </c>
      <c r="G63">
        <f t="shared" si="10"/>
        <v>39143.235108786044</v>
      </c>
      <c r="H63">
        <f t="shared" si="10"/>
        <v>28246.462602579501</v>
      </c>
      <c r="I63">
        <f t="shared" si="10"/>
        <v>22931.050080173398</v>
      </c>
      <c r="J63">
        <f t="shared" si="10"/>
        <v>19650.107264211918</v>
      </c>
      <c r="K63">
        <f t="shared" si="10"/>
        <v>16838.597665801233</v>
      </c>
      <c r="L63">
        <f t="shared" si="10"/>
        <v>14429.354759396165</v>
      </c>
      <c r="M63">
        <f t="shared" si="10"/>
        <v>11714.042048683325</v>
      </c>
      <c r="N63">
        <f t="shared" si="10"/>
        <v>8453.0627535790281</v>
      </c>
      <c r="O63">
        <f t="shared" si="8"/>
        <v>9971.7663732574529</v>
      </c>
      <c r="P63">
        <f t="shared" si="2"/>
        <v>233370.48651207983</v>
      </c>
    </row>
    <row r="64" spans="5:16" x14ac:dyDescent="0.3">
      <c r="E64">
        <v>57</v>
      </c>
      <c r="F64">
        <f t="shared" si="7"/>
        <v>68726.453537234091</v>
      </c>
      <c r="G64">
        <f t="shared" si="10"/>
        <v>43394.965498928235</v>
      </c>
      <c r="H64">
        <f t="shared" si="10"/>
        <v>31314.588087028838</v>
      </c>
      <c r="I64">
        <f t="shared" si="10"/>
        <v>25421.816342321552</v>
      </c>
      <c r="J64">
        <f t="shared" si="10"/>
        <v>21784.497576164726</v>
      </c>
      <c r="K64">
        <f t="shared" si="10"/>
        <v>18667.601901001322</v>
      </c>
      <c r="L64">
        <f t="shared" si="10"/>
        <v>15996.667782511171</v>
      </c>
      <c r="M64">
        <f t="shared" si="10"/>
        <v>12986.419283456549</v>
      </c>
      <c r="N64">
        <f t="shared" si="10"/>
        <v>9371.23363894666</v>
      </c>
      <c r="O64">
        <f t="shared" si="8"/>
        <v>11054.897476101887</v>
      </c>
      <c r="P64">
        <f t="shared" si="2"/>
        <v>258719.14112369501</v>
      </c>
    </row>
    <row r="65" spans="5:16" x14ac:dyDescent="0.3">
      <c r="E65">
        <v>58</v>
      </c>
      <c r="F65">
        <f t="shared" si="7"/>
        <v>76191.506237220208</v>
      </c>
      <c r="G65">
        <f t="shared" si="10"/>
        <v>48108.517476063862</v>
      </c>
      <c r="H65">
        <f t="shared" si="10"/>
        <v>34715.972399142593</v>
      </c>
      <c r="I65">
        <f t="shared" si="10"/>
        <v>28183.129278325956</v>
      </c>
      <c r="J65">
        <f t="shared" si="10"/>
        <v>24150.725525205475</v>
      </c>
      <c r="K65">
        <f t="shared" si="10"/>
        <v>20695.27269735649</v>
      </c>
      <c r="L65">
        <f t="shared" si="10"/>
        <v>17734.221805951256</v>
      </c>
      <c r="M65">
        <f t="shared" si="10"/>
        <v>14397.001004260053</v>
      </c>
      <c r="N65">
        <f t="shared" si="10"/>
        <v>10389.13542676524</v>
      </c>
      <c r="O65">
        <f t="shared" si="8"/>
        <v>12255.678669029128</v>
      </c>
      <c r="P65">
        <f t="shared" si="2"/>
        <v>286821.16051932034</v>
      </c>
    </row>
    <row r="66" spans="5:16" x14ac:dyDescent="0.3">
      <c r="E66">
        <v>59</v>
      </c>
      <c r="F66">
        <f t="shared" si="7"/>
        <v>84467.411743046017</v>
      </c>
      <c r="G66">
        <f t="shared" si="10"/>
        <v>53334.054366054144</v>
      </c>
      <c r="H66">
        <f t="shared" si="10"/>
        <v>38486.81398085109</v>
      </c>
      <c r="I66">
        <f t="shared" si="10"/>
        <v>31244.375159228333</v>
      </c>
      <c r="J66">
        <f t="shared" si="10"/>
        <v>26773.972814409655</v>
      </c>
      <c r="K66">
        <f t="shared" si="10"/>
        <v>22943.1892489452</v>
      </c>
      <c r="L66">
        <f t="shared" si="10"/>
        <v>19660.509062488665</v>
      </c>
      <c r="M66">
        <f t="shared" si="10"/>
        <v>15960.79962535613</v>
      </c>
      <c r="N66">
        <f t="shared" si="10"/>
        <v>11517.600803408044</v>
      </c>
      <c r="O66">
        <f t="shared" si="8"/>
        <v>13586.888457476622</v>
      </c>
      <c r="P66">
        <f t="shared" si="2"/>
        <v>317975.61526126391</v>
      </c>
    </row>
    <row r="67" spans="5:16" x14ac:dyDescent="0.3">
      <c r="E67">
        <v>60</v>
      </c>
      <c r="F67">
        <f t="shared" si="7"/>
        <v>93642.244794938597</v>
      </c>
      <c r="G67">
        <f t="shared" si="10"/>
        <v>59127.188220132208</v>
      </c>
      <c r="H67">
        <f t="shared" si="10"/>
        <v>42667.243492843321</v>
      </c>
      <c r="I67">
        <f t="shared" si="10"/>
        <v>34638.132582765982</v>
      </c>
      <c r="J67">
        <f t="shared" si="10"/>
        <v>29682.156401266915</v>
      </c>
      <c r="K67">
        <f t="shared" si="10"/>
        <v>25435.274173689173</v>
      </c>
      <c r="L67">
        <f t="shared" si="10"/>
        <v>21796.02978649794</v>
      </c>
      <c r="M67">
        <f t="shared" si="10"/>
        <v>17694.458156239798</v>
      </c>
      <c r="N67">
        <f t="shared" si="10"/>
        <v>12768.639700284904</v>
      </c>
      <c r="O67">
        <f t="shared" si="8"/>
        <v>15062.693556530798</v>
      </c>
      <c r="P67">
        <f t="shared" si="2"/>
        <v>352514.06086518971</v>
      </c>
    </row>
    <row r="68" spans="5:16" x14ac:dyDescent="0.3">
      <c r="E68">
        <v>61</v>
      </c>
      <c r="F68">
        <f t="shared" si="7"/>
        <v>103813.64643806822</v>
      </c>
      <c r="G68">
        <f t="shared" si="10"/>
        <v>65549.571356457018</v>
      </c>
      <c r="H68">
        <f t="shared" si="10"/>
        <v>47301.750576105769</v>
      </c>
      <c r="I68">
        <f t="shared" si="10"/>
        <v>38400.519143558988</v>
      </c>
      <c r="J68">
        <f t="shared" si="10"/>
        <v>32906.225953627683</v>
      </c>
      <c r="K68">
        <f t="shared" si="10"/>
        <v>28198.048581203569</v>
      </c>
      <c r="L68">
        <f t="shared" si="10"/>
        <v>24163.510465004714</v>
      </c>
      <c r="M68">
        <f t="shared" si="10"/>
        <v>19616.426807848147</v>
      </c>
      <c r="N68">
        <f t="shared" si="10"/>
        <v>14155.566524991838</v>
      </c>
      <c r="O68">
        <f t="shared" si="8"/>
        <v>16698.79995408942</v>
      </c>
      <c r="P68">
        <f t="shared" si="2"/>
        <v>390804.06580095529</v>
      </c>
    </row>
    <row r="69" spans="5:16" x14ac:dyDescent="0.3">
      <c r="E69">
        <v>62</v>
      </c>
      <c r="F69">
        <f t="shared" si="7"/>
        <v>115089.86346187607</v>
      </c>
      <c r="G69">
        <f t="shared" ref="G69:N78" si="11">F68*F$4*(1-F$5*hr)</f>
        <v>72669.552506647742</v>
      </c>
      <c r="H69">
        <f t="shared" si="11"/>
        <v>52439.657085165614</v>
      </c>
      <c r="I69">
        <f t="shared" si="11"/>
        <v>42571.575518495192</v>
      </c>
      <c r="J69">
        <f t="shared" si="11"/>
        <v>36480.493186381034</v>
      </c>
      <c r="K69">
        <f t="shared" si="11"/>
        <v>31260.914655946297</v>
      </c>
      <c r="L69">
        <f t="shared" si="11"/>
        <v>26788.146152143388</v>
      </c>
      <c r="M69">
        <f t="shared" si="11"/>
        <v>21747.159418504245</v>
      </c>
      <c r="N69">
        <f t="shared" si="11"/>
        <v>15693.141446278518</v>
      </c>
      <c r="O69">
        <f t="shared" si="8"/>
        <v>18512.619887448753</v>
      </c>
      <c r="P69">
        <f t="shared" si="2"/>
        <v>433253.12331888685</v>
      </c>
    </row>
    <row r="70" spans="5:16" x14ac:dyDescent="0.3">
      <c r="E70">
        <v>63</v>
      </c>
      <c r="F70">
        <f t="shared" si="7"/>
        <v>127590.90063596293</v>
      </c>
      <c r="G70">
        <f t="shared" si="11"/>
        <v>80562.904423313244</v>
      </c>
      <c r="H70">
        <f t="shared" si="11"/>
        <v>58135.642005318194</v>
      </c>
      <c r="I70">
        <f t="shared" si="11"/>
        <v>47195.691376649054</v>
      </c>
      <c r="J70">
        <f t="shared" si="11"/>
        <v>40442.996742570431</v>
      </c>
      <c r="K70">
        <f t="shared" si="11"/>
        <v>34656.468527061981</v>
      </c>
      <c r="L70">
        <f t="shared" si="11"/>
        <v>29697.868923148981</v>
      </c>
      <c r="M70">
        <f t="shared" si="11"/>
        <v>24109.33153692905</v>
      </c>
      <c r="N70">
        <f t="shared" si="11"/>
        <v>17397.727534803398</v>
      </c>
      <c r="O70">
        <f t="shared" si="8"/>
        <v>20523.456800236359</v>
      </c>
      <c r="P70">
        <f t="shared" si="2"/>
        <v>480312.98850599362</v>
      </c>
    </row>
    <row r="71" spans="5:16" x14ac:dyDescent="0.3">
      <c r="E71">
        <v>64</v>
      </c>
      <c r="F71">
        <f t="shared" si="7"/>
        <v>141449.79782499501</v>
      </c>
      <c r="G71">
        <f t="shared" si="11"/>
        <v>89313.630445174043</v>
      </c>
      <c r="H71">
        <f t="shared" si="11"/>
        <v>64450.323538650598</v>
      </c>
      <c r="I71">
        <f t="shared" si="11"/>
        <v>52322.077804786379</v>
      </c>
      <c r="J71">
        <f t="shared" si="11"/>
        <v>44835.906807816602</v>
      </c>
      <c r="K71">
        <f t="shared" si="11"/>
        <v>38420.846905441911</v>
      </c>
      <c r="L71">
        <f t="shared" si="11"/>
        <v>32923.645100708884</v>
      </c>
      <c r="M71">
        <f t="shared" si="11"/>
        <v>26728.082030834084</v>
      </c>
      <c r="N71">
        <f t="shared" si="11"/>
        <v>19287.465229543242</v>
      </c>
      <c r="O71">
        <f t="shared" si="8"/>
        <v>22752.710601023857</v>
      </c>
      <c r="P71">
        <f t="shared" si="2"/>
        <v>532484.48628897453</v>
      </c>
    </row>
    <row r="72" spans="5:16" x14ac:dyDescent="0.3">
      <c r="E72">
        <v>65</v>
      </c>
      <c r="F72">
        <f t="shared" ref="F72:F103" si="12">SUMPRODUCT(G72:O72,fecundity,pmat)*0.5</f>
        <v>156814.04566491293</v>
      </c>
      <c r="G72">
        <f t="shared" si="11"/>
        <v>99014.858477496498</v>
      </c>
      <c r="H72">
        <f t="shared" si="11"/>
        <v>71450.904356139232</v>
      </c>
      <c r="I72">
        <f t="shared" si="11"/>
        <v>58005.291184785543</v>
      </c>
      <c r="J72">
        <f t="shared" si="11"/>
        <v>49705.973914547059</v>
      </c>
      <c r="K72">
        <f t="shared" si="11"/>
        <v>42594.11146742577</v>
      </c>
      <c r="L72">
        <f t="shared" si="11"/>
        <v>36499.80456016981</v>
      </c>
      <c r="M72">
        <f t="shared" si="11"/>
        <v>29631.280590637994</v>
      </c>
      <c r="N72">
        <f t="shared" si="11"/>
        <v>21382.465624667268</v>
      </c>
      <c r="O72">
        <f t="shared" si="8"/>
        <v>25224.105498340257</v>
      </c>
      <c r="P72">
        <f t="shared" si="2"/>
        <v>590322.84133912227</v>
      </c>
    </row>
    <row r="73" spans="5:16" x14ac:dyDescent="0.3">
      <c r="E73">
        <v>66</v>
      </c>
      <c r="F73">
        <f t="shared" si="12"/>
        <v>173847.15506496996</v>
      </c>
      <c r="G73">
        <f t="shared" si="11"/>
        <v>109769.83196543905</v>
      </c>
      <c r="H73">
        <f t="shared" si="11"/>
        <v>79211.886781997207</v>
      </c>
      <c r="I73">
        <f t="shared" si="11"/>
        <v>64305.81392052531</v>
      </c>
      <c r="J73">
        <f t="shared" si="11"/>
        <v>55105.026625546263</v>
      </c>
      <c r="K73">
        <f t="shared" si="11"/>
        <v>47220.675218819706</v>
      </c>
      <c r="L73">
        <f t="shared" si="11"/>
        <v>40464.405894054478</v>
      </c>
      <c r="M73">
        <f t="shared" si="11"/>
        <v>32849.824104152831</v>
      </c>
      <c r="N73">
        <f t="shared" si="11"/>
        <v>23705.024472510398</v>
      </c>
      <c r="O73">
        <f t="shared" ref="O73:O104" si="13">N72*N$4*(1-N$5*hr)+O72*O$4*(1-O$5*hr)</f>
        <v>27963.942673804515</v>
      </c>
      <c r="P73">
        <f t="shared" ref="P73:P107" si="14">SUM(F73:O73)</f>
        <v>654443.58672181983</v>
      </c>
    </row>
    <row r="74" spans="5:16" x14ac:dyDescent="0.3">
      <c r="E74">
        <v>67</v>
      </c>
      <c r="F74">
        <f t="shared" si="12"/>
        <v>192730.39734175371</v>
      </c>
      <c r="G74">
        <f t="shared" si="11"/>
        <v>121693.00854547897</v>
      </c>
      <c r="H74">
        <f t="shared" si="11"/>
        <v>87815.865572351249</v>
      </c>
      <c r="I74">
        <f t="shared" si="11"/>
        <v>71290.698103797491</v>
      </c>
      <c r="J74">
        <f t="shared" si="11"/>
        <v>61090.52322449904</v>
      </c>
      <c r="K74">
        <f t="shared" si="11"/>
        <v>52349.775294268948</v>
      </c>
      <c r="L74">
        <f t="shared" si="11"/>
        <v>44859.641457878715</v>
      </c>
      <c r="M74">
        <f t="shared" si="11"/>
        <v>36417.965304649035</v>
      </c>
      <c r="N74">
        <f t="shared" si="11"/>
        <v>26279.859283322265</v>
      </c>
      <c r="O74">
        <f t="shared" si="13"/>
        <v>31001.380287788947</v>
      </c>
      <c r="P74">
        <f t="shared" si="14"/>
        <v>725529.11441578844</v>
      </c>
    </row>
    <row r="75" spans="5:16" x14ac:dyDescent="0.3">
      <c r="E75">
        <v>68</v>
      </c>
      <c r="F75">
        <f t="shared" si="12"/>
        <v>213664.73345696827</v>
      </c>
      <c r="G75">
        <f t="shared" si="11"/>
        <v>134911.27813922759</v>
      </c>
      <c r="H75">
        <f t="shared" si="11"/>
        <v>97354.406836383176</v>
      </c>
      <c r="I75">
        <f t="shared" si="11"/>
        <v>79034.279015116132</v>
      </c>
      <c r="J75">
        <f t="shared" si="11"/>
        <v>67726.16319860761</v>
      </c>
      <c r="K75">
        <f t="shared" si="11"/>
        <v>58035.997063274088</v>
      </c>
      <c r="L75">
        <f t="shared" si="11"/>
        <v>49732.286529555495</v>
      </c>
      <c r="M75">
        <f t="shared" si="11"/>
        <v>40373.677312090847</v>
      </c>
      <c r="N75">
        <f t="shared" si="11"/>
        <v>29134.37224371923</v>
      </c>
      <c r="O75">
        <f t="shared" si="13"/>
        <v>34368.743742666724</v>
      </c>
      <c r="P75">
        <f t="shared" si="14"/>
        <v>804335.93753760902</v>
      </c>
    </row>
    <row r="76" spans="5:16" x14ac:dyDescent="0.3">
      <c r="E76">
        <v>69</v>
      </c>
      <c r="F76">
        <f t="shared" si="12"/>
        <v>236872.95278122323</v>
      </c>
      <c r="G76">
        <f t="shared" si="11"/>
        <v>149565.31341987778</v>
      </c>
      <c r="H76">
        <f t="shared" si="11"/>
        <v>107929.02251138208</v>
      </c>
      <c r="I76">
        <f t="shared" si="11"/>
        <v>87618.966152744862</v>
      </c>
      <c r="J76">
        <f t="shared" si="11"/>
        <v>75082.565064360315</v>
      </c>
      <c r="K76">
        <f t="shared" si="11"/>
        <v>64339.855038677226</v>
      </c>
      <c r="L76">
        <f t="shared" si="11"/>
        <v>55134.197210110382</v>
      </c>
      <c r="M76">
        <f t="shared" si="11"/>
        <v>44759.057876599945</v>
      </c>
      <c r="N76">
        <f t="shared" si="11"/>
        <v>32298.941849672679</v>
      </c>
      <c r="O76">
        <f t="shared" si="13"/>
        <v>38101.869591831564</v>
      </c>
      <c r="P76">
        <f t="shared" si="14"/>
        <v>891702.74149648007</v>
      </c>
    </row>
    <row r="77" spans="5:16" x14ac:dyDescent="0.3">
      <c r="E77">
        <v>70</v>
      </c>
      <c r="F77">
        <f t="shared" si="12"/>
        <v>262602.04408508411</v>
      </c>
      <c r="G77">
        <f t="shared" si="11"/>
        <v>165811.06694685624</v>
      </c>
      <c r="H77">
        <f t="shared" si="11"/>
        <v>119652.25073590223</v>
      </c>
      <c r="I77">
        <f t="shared" si="11"/>
        <v>97136.120260243872</v>
      </c>
      <c r="J77">
        <f t="shared" si="11"/>
        <v>83238.017845107621</v>
      </c>
      <c r="K77">
        <f t="shared" si="11"/>
        <v>71328.436811142295</v>
      </c>
      <c r="L77">
        <f t="shared" si="11"/>
        <v>61122.862286743359</v>
      </c>
      <c r="M77">
        <f t="shared" si="11"/>
        <v>49620.777489099346</v>
      </c>
      <c r="N77">
        <f t="shared" si="11"/>
        <v>35807.246301279956</v>
      </c>
      <c r="O77">
        <f t="shared" si="13"/>
        <v>42240.486864902545</v>
      </c>
      <c r="P77">
        <f t="shared" si="14"/>
        <v>988559.30962636147</v>
      </c>
    </row>
    <row r="78" spans="5:16" x14ac:dyDescent="0.3">
      <c r="E78">
        <v>71</v>
      </c>
      <c r="F78">
        <f t="shared" si="12"/>
        <v>291125.824014629</v>
      </c>
      <c r="G78">
        <f t="shared" si="11"/>
        <v>183821.43085955887</v>
      </c>
      <c r="H78">
        <f t="shared" si="11"/>
        <v>132648.85355748501</v>
      </c>
      <c r="I78">
        <f t="shared" si="11"/>
        <v>107687.02566231201</v>
      </c>
      <c r="J78">
        <f t="shared" si="11"/>
        <v>92279.314247231669</v>
      </c>
      <c r="K78">
        <f t="shared" si="11"/>
        <v>79076.11695285223</v>
      </c>
      <c r="L78">
        <f t="shared" si="11"/>
        <v>67762.01497058518</v>
      </c>
      <c r="M78">
        <f t="shared" si="11"/>
        <v>55010.576058069026</v>
      </c>
      <c r="N78">
        <f t="shared" si="11"/>
        <v>39696.621991279477</v>
      </c>
      <c r="O78">
        <f t="shared" si="13"/>
        <v>46828.639899709495</v>
      </c>
      <c r="P78">
        <f t="shared" si="14"/>
        <v>1095936.4182137121</v>
      </c>
    </row>
    <row r="79" spans="5:16" x14ac:dyDescent="0.3">
      <c r="E79">
        <v>72</v>
      </c>
      <c r="F79">
        <f t="shared" si="12"/>
        <v>322747.85108515335</v>
      </c>
      <c r="G79">
        <f t="shared" ref="G79:N88" si="15">F78*F$4*(1-F$5*hr)</f>
        <v>203788.07681024028</v>
      </c>
      <c r="H79">
        <f t="shared" si="15"/>
        <v>147057.14468764709</v>
      </c>
      <c r="I79">
        <f t="shared" si="15"/>
        <v>119383.96820173651</v>
      </c>
      <c r="J79">
        <f t="shared" si="15"/>
        <v>102302.6743791964</v>
      </c>
      <c r="K79">
        <f t="shared" si="15"/>
        <v>87665.348534870078</v>
      </c>
      <c r="L79">
        <f t="shared" si="15"/>
        <v>75122.311105209621</v>
      </c>
      <c r="M79">
        <f t="shared" si="15"/>
        <v>60985.813473526665</v>
      </c>
      <c r="N79">
        <f t="shared" si="15"/>
        <v>44008.460846455222</v>
      </c>
      <c r="O79">
        <f t="shared" si="13"/>
        <v>51915.157134593377</v>
      </c>
      <c r="P79">
        <f t="shared" si="14"/>
        <v>1214976.8062586288</v>
      </c>
    </row>
    <row r="80" spans="5:16" x14ac:dyDescent="0.3">
      <c r="E80">
        <v>73</v>
      </c>
      <c r="F80">
        <f t="shared" si="12"/>
        <v>357804.65623900481</v>
      </c>
      <c r="G80">
        <f t="shared" si="15"/>
        <v>225923.49575960732</v>
      </c>
      <c r="H80">
        <f t="shared" si="15"/>
        <v>163030.46144819225</v>
      </c>
      <c r="I80">
        <f t="shared" si="15"/>
        <v>132351.43021888239</v>
      </c>
      <c r="J80">
        <f t="shared" si="15"/>
        <v>113414.76979164968</v>
      </c>
      <c r="K80">
        <f t="shared" si="15"/>
        <v>97187.540660236569</v>
      </c>
      <c r="L80">
        <f t="shared" si="15"/>
        <v>83282.081108126571</v>
      </c>
      <c r="M80">
        <f t="shared" si="15"/>
        <v>67610.079994688655</v>
      </c>
      <c r="N80">
        <f t="shared" si="15"/>
        <v>48788.650778821335</v>
      </c>
      <c r="O80">
        <f t="shared" si="13"/>
        <v>57554.170788629155</v>
      </c>
      <c r="P80">
        <f t="shared" si="14"/>
        <v>1346947.336787839</v>
      </c>
    </row>
    <row r="81" spans="5:16" x14ac:dyDescent="0.3">
      <c r="E81">
        <v>74</v>
      </c>
      <c r="F81">
        <f t="shared" si="12"/>
        <v>396669.32433583972</v>
      </c>
      <c r="G81">
        <f t="shared" si="15"/>
        <v>250463.25936730334</v>
      </c>
      <c r="H81">
        <f t="shared" si="15"/>
        <v>180738.79660768586</v>
      </c>
      <c r="I81">
        <f t="shared" si="15"/>
        <v>146727.41530337304</v>
      </c>
      <c r="J81">
        <f t="shared" si="15"/>
        <v>125733.85870793827</v>
      </c>
      <c r="K81">
        <f t="shared" si="15"/>
        <v>107744.03130206719</v>
      </c>
      <c r="L81">
        <f t="shared" si="15"/>
        <v>92328.163627224742</v>
      </c>
      <c r="M81">
        <f t="shared" si="15"/>
        <v>74953.872997313912</v>
      </c>
      <c r="N81">
        <f t="shared" si="15"/>
        <v>54088.063995750927</v>
      </c>
      <c r="O81">
        <f t="shared" si="13"/>
        <v>63805.69294047029</v>
      </c>
      <c r="P81">
        <f t="shared" si="14"/>
        <v>1493252.4791849672</v>
      </c>
    </row>
    <row r="82" spans="5:16" x14ac:dyDescent="0.3">
      <c r="E82">
        <v>75</v>
      </c>
      <c r="F82">
        <f t="shared" si="12"/>
        <v>439755.46465692669</v>
      </c>
      <c r="G82">
        <f t="shared" si="15"/>
        <v>277668.52703508775</v>
      </c>
      <c r="H82">
        <f t="shared" si="15"/>
        <v>200370.60749384269</v>
      </c>
      <c r="I82">
        <f t="shared" si="15"/>
        <v>162664.91694691728</v>
      </c>
      <c r="J82">
        <f t="shared" si="15"/>
        <v>139391.04453820438</v>
      </c>
      <c r="K82">
        <f t="shared" si="15"/>
        <v>119447.16577254135</v>
      </c>
      <c r="L82">
        <f t="shared" si="15"/>
        <v>102356.82973696383</v>
      </c>
      <c r="M82">
        <f t="shared" si="15"/>
        <v>83095.34726450227</v>
      </c>
      <c r="N82">
        <f t="shared" si="15"/>
        <v>59963.098397851136</v>
      </c>
      <c r="O82">
        <f t="shared" si="13"/>
        <v>70736.254161732737</v>
      </c>
      <c r="P82">
        <f t="shared" si="14"/>
        <v>1655449.2560045703</v>
      </c>
    </row>
    <row r="83" spans="5:16" x14ac:dyDescent="0.3">
      <c r="E83">
        <v>76</v>
      </c>
      <c r="F83">
        <f t="shared" si="12"/>
        <v>487521.61265899771</v>
      </c>
      <c r="G83">
        <f t="shared" si="15"/>
        <v>307828.82525984867</v>
      </c>
      <c r="H83">
        <f t="shared" si="15"/>
        <v>222134.8216280702</v>
      </c>
      <c r="I83">
        <f t="shared" si="15"/>
        <v>180333.54674445844</v>
      </c>
      <c r="J83">
        <f t="shared" si="15"/>
        <v>154531.67109957139</v>
      </c>
      <c r="K83">
        <f t="shared" si="15"/>
        <v>132421.49231129416</v>
      </c>
      <c r="L83">
        <f t="shared" si="15"/>
        <v>113474.80748391428</v>
      </c>
      <c r="M83">
        <f t="shared" si="15"/>
        <v>92121.146763267447</v>
      </c>
      <c r="N83">
        <f t="shared" si="15"/>
        <v>66476.277811601816</v>
      </c>
      <c r="O83">
        <f t="shared" si="13"/>
        <v>78419.611535750329</v>
      </c>
      <c r="P83">
        <f t="shared" si="14"/>
        <v>1835263.8132967744</v>
      </c>
    </row>
    <row r="84" spans="5:16" x14ac:dyDescent="0.3">
      <c r="E84">
        <v>77</v>
      </c>
      <c r="F84">
        <f t="shared" si="12"/>
        <v>540476.10982863035</v>
      </c>
      <c r="G84">
        <f t="shared" si="15"/>
        <v>341265.12886129838</v>
      </c>
      <c r="H84">
        <f t="shared" si="15"/>
        <v>246263.06020787894</v>
      </c>
      <c r="I84">
        <f t="shared" si="15"/>
        <v>199921.33946526318</v>
      </c>
      <c r="J84">
        <f t="shared" si="15"/>
        <v>171316.8694072355</v>
      </c>
      <c r="K84">
        <f t="shared" si="15"/>
        <v>146805.08754459282</v>
      </c>
      <c r="L84">
        <f t="shared" si="15"/>
        <v>125800.41769572944</v>
      </c>
      <c r="M84">
        <f t="shared" si="15"/>
        <v>102127.32673552286</v>
      </c>
      <c r="N84">
        <f t="shared" si="15"/>
        <v>73696.917410613954</v>
      </c>
      <c r="O84">
        <f t="shared" si="13"/>
        <v>86937.533608411293</v>
      </c>
      <c r="P84">
        <f t="shared" si="14"/>
        <v>2034609.7907651765</v>
      </c>
    </row>
    <row r="85" spans="5:16" x14ac:dyDescent="0.3">
      <c r="E85">
        <v>78</v>
      </c>
      <c r="F85">
        <f t="shared" si="12"/>
        <v>599182.51358858228</v>
      </c>
      <c r="G85">
        <f t="shared" si="15"/>
        <v>378333.27688004123</v>
      </c>
      <c r="H85">
        <f t="shared" si="15"/>
        <v>273012.10308903869</v>
      </c>
      <c r="I85">
        <f t="shared" si="15"/>
        <v>221636.75418709105</v>
      </c>
      <c r="J85">
        <f t="shared" si="15"/>
        <v>189925.27249200002</v>
      </c>
      <c r="K85">
        <f t="shared" si="15"/>
        <v>162751.02593687372</v>
      </c>
      <c r="L85">
        <f t="shared" si="15"/>
        <v>139464.83316736319</v>
      </c>
      <c r="M85">
        <f t="shared" si="15"/>
        <v>113220.3759261565</v>
      </c>
      <c r="N85">
        <f t="shared" si="15"/>
        <v>81701.8613884183</v>
      </c>
      <c r="O85">
        <f t="shared" si="13"/>
        <v>96380.670611415146</v>
      </c>
      <c r="P85">
        <f t="shared" si="14"/>
        <v>2255608.6872669798</v>
      </c>
    </row>
    <row r="86" spans="5:16" x14ac:dyDescent="0.3">
      <c r="E86">
        <v>79</v>
      </c>
      <c r="F86">
        <f t="shared" si="12"/>
        <v>664265.59484127385</v>
      </c>
      <c r="G86">
        <f t="shared" si="15"/>
        <v>419427.75951200759</v>
      </c>
      <c r="H86">
        <f t="shared" si="15"/>
        <v>302666.62150403298</v>
      </c>
      <c r="I86">
        <f t="shared" si="15"/>
        <v>245710.89278013483</v>
      </c>
      <c r="J86">
        <f t="shared" si="15"/>
        <v>210554.91647773649</v>
      </c>
      <c r="K86">
        <f t="shared" si="15"/>
        <v>180429.0088674</v>
      </c>
      <c r="L86">
        <f t="shared" si="15"/>
        <v>154613.47464003004</v>
      </c>
      <c r="M86">
        <f t="shared" si="15"/>
        <v>125518.34985062688</v>
      </c>
      <c r="N86">
        <f t="shared" si="15"/>
        <v>90576.300740925202</v>
      </c>
      <c r="O86">
        <f t="shared" si="13"/>
        <v>106849.51919990007</v>
      </c>
      <c r="P86">
        <f t="shared" si="14"/>
        <v>2500612.4384140675</v>
      </c>
    </row>
    <row r="87" spans="5:16" x14ac:dyDescent="0.3">
      <c r="E87">
        <v>80</v>
      </c>
      <c r="F87">
        <f t="shared" si="12"/>
        <v>736417.98697395925</v>
      </c>
      <c r="G87">
        <f t="shared" si="15"/>
        <v>464985.91638889164</v>
      </c>
      <c r="H87">
        <f t="shared" si="15"/>
        <v>335542.20760960609</v>
      </c>
      <c r="I87">
        <f t="shared" si="15"/>
        <v>272399.95935362967</v>
      </c>
      <c r="J87">
        <f t="shared" si="15"/>
        <v>233425.34814112808</v>
      </c>
      <c r="K87">
        <f t="shared" si="15"/>
        <v>200027.17065384967</v>
      </c>
      <c r="L87">
        <f t="shared" si="15"/>
        <v>171407.55842402999</v>
      </c>
      <c r="M87">
        <f t="shared" si="15"/>
        <v>139152.12717602705</v>
      </c>
      <c r="N87">
        <f t="shared" si="15"/>
        <v>100414.67988050151</v>
      </c>
      <c r="O87">
        <f t="shared" si="13"/>
        <v>118455.49196449516</v>
      </c>
      <c r="P87">
        <f t="shared" si="14"/>
        <v>2772228.4465661184</v>
      </c>
    </row>
    <row r="88" spans="5:16" x14ac:dyDescent="0.3">
      <c r="E88">
        <v>81</v>
      </c>
      <c r="F88">
        <f t="shared" si="12"/>
        <v>816407.55707599025</v>
      </c>
      <c r="G88">
        <f t="shared" si="15"/>
        <v>515492.59088177147</v>
      </c>
      <c r="H88">
        <f t="shared" si="15"/>
        <v>371988.73311111331</v>
      </c>
      <c r="I88">
        <f t="shared" si="15"/>
        <v>301987.98684864549</v>
      </c>
      <c r="J88">
        <f t="shared" si="15"/>
        <v>258779.96138594818</v>
      </c>
      <c r="K88">
        <f t="shared" si="15"/>
        <v>221754.08073407167</v>
      </c>
      <c r="L88">
        <f t="shared" si="15"/>
        <v>190025.81212115719</v>
      </c>
      <c r="M88">
        <f t="shared" si="15"/>
        <v>154266.80258162701</v>
      </c>
      <c r="N88">
        <f t="shared" si="15"/>
        <v>111321.70174082165</v>
      </c>
      <c r="O88">
        <f t="shared" si="13"/>
        <v>131322.10310699799</v>
      </c>
      <c r="P88">
        <f t="shared" si="14"/>
        <v>3073347.3295881441</v>
      </c>
    </row>
    <row r="89" spans="5:16" x14ac:dyDescent="0.3">
      <c r="E89">
        <v>82</v>
      </c>
      <c r="F89">
        <f t="shared" si="12"/>
        <v>905085.57780834916</v>
      </c>
      <c r="G89">
        <f t="shared" ref="G89:N98" si="16">F88*F$4*(1-F$5*hr)</f>
        <v>571485.28995319316</v>
      </c>
      <c r="H89">
        <f t="shared" si="16"/>
        <v>412394.07270541717</v>
      </c>
      <c r="I89">
        <f t="shared" si="16"/>
        <v>334789.85980000201</v>
      </c>
      <c r="J89">
        <f t="shared" si="16"/>
        <v>286888.58750621323</v>
      </c>
      <c r="K89">
        <f t="shared" si="16"/>
        <v>245840.96331665077</v>
      </c>
      <c r="L89">
        <f t="shared" si="16"/>
        <v>210666.37669736808</v>
      </c>
      <c r="M89">
        <f t="shared" si="16"/>
        <v>171023.23090904148</v>
      </c>
      <c r="N89">
        <f t="shared" si="16"/>
        <v>123413.44206530161</v>
      </c>
      <c r="O89">
        <f t="shared" si="13"/>
        <v>145586.28290869179</v>
      </c>
      <c r="P89">
        <f t="shared" si="14"/>
        <v>3407173.6836702283</v>
      </c>
    </row>
    <row r="90" spans="5:16" x14ac:dyDescent="0.3">
      <c r="E90">
        <v>83</v>
      </c>
      <c r="F90">
        <f t="shared" si="12"/>
        <v>1003395.7868944028</v>
      </c>
      <c r="G90">
        <f t="shared" si="16"/>
        <v>633559.90446584439</v>
      </c>
      <c r="H90">
        <f t="shared" si="16"/>
        <v>457188.23196255456</v>
      </c>
      <c r="I90">
        <f t="shared" si="16"/>
        <v>371154.66543487547</v>
      </c>
      <c r="J90">
        <f t="shared" si="16"/>
        <v>318050.3668100019</v>
      </c>
      <c r="K90">
        <f t="shared" si="16"/>
        <v>272544.15813090256</v>
      </c>
      <c r="L90">
        <f t="shared" si="16"/>
        <v>233548.91515081821</v>
      </c>
      <c r="M90">
        <f t="shared" si="16"/>
        <v>189599.73902763127</v>
      </c>
      <c r="N90">
        <f t="shared" si="16"/>
        <v>136818.58472723319</v>
      </c>
      <c r="O90">
        <f t="shared" si="13"/>
        <v>161399.83498439606</v>
      </c>
      <c r="P90">
        <f t="shared" si="14"/>
        <v>3777260.1875886614</v>
      </c>
    </row>
    <row r="91" spans="5:16" x14ac:dyDescent="0.3">
      <c r="E91">
        <v>84</v>
      </c>
      <c r="F91">
        <f t="shared" si="12"/>
        <v>1112384.4306513343</v>
      </c>
      <c r="G91">
        <f t="shared" si="16"/>
        <v>702377.05082608189</v>
      </c>
      <c r="H91">
        <f t="shared" si="16"/>
        <v>506847.92357267556</v>
      </c>
      <c r="I91">
        <f t="shared" si="16"/>
        <v>411469.40876629914</v>
      </c>
      <c r="J91">
        <f t="shared" si="16"/>
        <v>352596.93216313166</v>
      </c>
      <c r="K91">
        <f t="shared" si="16"/>
        <v>302147.84846950177</v>
      </c>
      <c r="L91">
        <f t="shared" si="16"/>
        <v>258916.95022435742</v>
      </c>
      <c r="M91">
        <f t="shared" si="16"/>
        <v>210194.0236357364</v>
      </c>
      <c r="N91">
        <f t="shared" si="16"/>
        <v>151679.79122210501</v>
      </c>
      <c r="O91">
        <f t="shared" si="13"/>
        <v>178931.05182697752</v>
      </c>
      <c r="P91">
        <f t="shared" si="14"/>
        <v>4187545.4113582</v>
      </c>
    </row>
    <row r="92" spans="5:16" x14ac:dyDescent="0.3">
      <c r="E92">
        <v>85</v>
      </c>
      <c r="F92">
        <f t="shared" si="12"/>
        <v>1233211.398452206</v>
      </c>
      <c r="G92">
        <f t="shared" si="16"/>
        <v>778669.101455934</v>
      </c>
      <c r="H92">
        <f t="shared" si="16"/>
        <v>561901.64066086558</v>
      </c>
      <c r="I92">
        <f t="shared" si="16"/>
        <v>456163.13121540804</v>
      </c>
      <c r="J92">
        <f t="shared" si="16"/>
        <v>390895.93832798419</v>
      </c>
      <c r="K92">
        <f t="shared" si="16"/>
        <v>334967.08555497508</v>
      </c>
      <c r="L92">
        <f t="shared" si="16"/>
        <v>287040.45604602667</v>
      </c>
      <c r="M92">
        <f t="shared" si="16"/>
        <v>233025.25520192168</v>
      </c>
      <c r="N92">
        <f t="shared" si="16"/>
        <v>168155.21890858913</v>
      </c>
      <c r="O92">
        <f t="shared" si="13"/>
        <v>198366.50582944951</v>
      </c>
      <c r="P92">
        <f t="shared" si="14"/>
        <v>4642395.7316533597</v>
      </c>
    </row>
    <row r="93" spans="5:16" x14ac:dyDescent="0.3">
      <c r="E93">
        <v>86</v>
      </c>
      <c r="F93">
        <f t="shared" si="12"/>
        <v>1367162.5666141575</v>
      </c>
      <c r="G93">
        <f t="shared" si="16"/>
        <v>863247.97891654423</v>
      </c>
      <c r="H93">
        <f t="shared" si="16"/>
        <v>622935.2811647472</v>
      </c>
      <c r="I93">
        <f t="shared" si="16"/>
        <v>505711.47659477906</v>
      </c>
      <c r="J93">
        <f t="shared" si="16"/>
        <v>433354.97465463763</v>
      </c>
      <c r="K93">
        <f t="shared" si="16"/>
        <v>371351.14141158498</v>
      </c>
      <c r="L93">
        <f t="shared" si="16"/>
        <v>318218.7312772263</v>
      </c>
      <c r="M93">
        <f t="shared" si="16"/>
        <v>258336.410441424</v>
      </c>
      <c r="N93">
        <f t="shared" si="16"/>
        <v>186420.20416153735</v>
      </c>
      <c r="O93">
        <f t="shared" si="13"/>
        <v>219913.03484282317</v>
      </c>
      <c r="P93">
        <f t="shared" si="14"/>
        <v>5146651.8000794612</v>
      </c>
    </row>
    <row r="94" spans="5:16" x14ac:dyDescent="0.3">
      <c r="E94">
        <v>87</v>
      </c>
      <c r="F94">
        <f t="shared" si="12"/>
        <v>1515663.483076934</v>
      </c>
      <c r="G94">
        <f t="shared" si="16"/>
        <v>957013.79662991024</v>
      </c>
      <c r="H94">
        <f t="shared" si="16"/>
        <v>690598.38313323539</v>
      </c>
      <c r="I94">
        <f t="shared" si="16"/>
        <v>560641.75304827245</v>
      </c>
      <c r="J94">
        <f t="shared" si="16"/>
        <v>480425.90276504011</v>
      </c>
      <c r="K94">
        <f t="shared" si="16"/>
        <v>411687.22592190572</v>
      </c>
      <c r="L94">
        <f t="shared" si="16"/>
        <v>352783.58434100571</v>
      </c>
      <c r="M94">
        <f t="shared" si="16"/>
        <v>286396.85814950365</v>
      </c>
      <c r="N94">
        <f t="shared" si="16"/>
        <v>206669.12835313921</v>
      </c>
      <c r="O94">
        <f t="shared" si="13"/>
        <v>243799.94340261631</v>
      </c>
      <c r="P94">
        <f t="shared" si="14"/>
        <v>5705680.0588215617</v>
      </c>
    </row>
    <row r="95" spans="5:16" x14ac:dyDescent="0.3">
      <c r="E95">
        <v>88</v>
      </c>
      <c r="F95">
        <f t="shared" si="12"/>
        <v>1680294.538506005</v>
      </c>
      <c r="G95">
        <f t="shared" si="16"/>
        <v>1060964.4381538536</v>
      </c>
      <c r="H95">
        <f t="shared" si="16"/>
        <v>765611.03730392829</v>
      </c>
      <c r="I95">
        <f t="shared" si="16"/>
        <v>621538.54481991183</v>
      </c>
      <c r="J95">
        <f t="shared" si="16"/>
        <v>532609.66539585881</v>
      </c>
      <c r="K95">
        <f t="shared" si="16"/>
        <v>456404.60762678809</v>
      </c>
      <c r="L95">
        <f t="shared" si="16"/>
        <v>391102.86462581041</v>
      </c>
      <c r="M95">
        <f t="shared" si="16"/>
        <v>317505.22590690514</v>
      </c>
      <c r="N95">
        <f t="shared" si="16"/>
        <v>229117.48651960294</v>
      </c>
      <c r="O95">
        <f t="shared" si="13"/>
        <v>270281.44305345329</v>
      </c>
      <c r="P95">
        <f t="shared" si="14"/>
        <v>6325429.8519121176</v>
      </c>
    </row>
    <row r="96" spans="5:16" x14ac:dyDescent="0.3">
      <c r="E96">
        <v>89</v>
      </c>
      <c r="F96">
        <f t="shared" si="12"/>
        <v>1862807.7852759785</v>
      </c>
      <c r="G96">
        <f t="shared" si="16"/>
        <v>1176206.1769542033</v>
      </c>
      <c r="H96">
        <f t="shared" si="16"/>
        <v>848771.55052308296</v>
      </c>
      <c r="I96">
        <f t="shared" si="16"/>
        <v>689049.93357353553</v>
      </c>
      <c r="J96">
        <f t="shared" si="16"/>
        <v>590461.61757891625</v>
      </c>
      <c r="K96">
        <f t="shared" si="16"/>
        <v>505979.18212606583</v>
      </c>
      <c r="L96">
        <f t="shared" si="16"/>
        <v>433584.37724544865</v>
      </c>
      <c r="M96">
        <f t="shared" si="16"/>
        <v>351992.57816322939</v>
      </c>
      <c r="N96">
        <f t="shared" si="16"/>
        <v>254004.18072552411</v>
      </c>
      <c r="O96">
        <f t="shared" si="13"/>
        <v>299639.35774383368</v>
      </c>
      <c r="P96">
        <f t="shared" si="14"/>
        <v>7012496.7399098184</v>
      </c>
    </row>
    <row r="97" spans="5:16" x14ac:dyDescent="0.3">
      <c r="E97">
        <v>90</v>
      </c>
      <c r="F97">
        <f t="shared" si="12"/>
        <v>2065145.5833286282</v>
      </c>
      <c r="G97">
        <f t="shared" si="16"/>
        <v>1303965.4496931848</v>
      </c>
      <c r="H97">
        <f t="shared" si="16"/>
        <v>940964.94156336272</v>
      </c>
      <c r="I97">
        <f t="shared" si="16"/>
        <v>763894.39547077473</v>
      </c>
      <c r="J97">
        <f t="shared" si="16"/>
        <v>654597.43689485872</v>
      </c>
      <c r="K97">
        <f t="shared" si="16"/>
        <v>560938.53669997037</v>
      </c>
      <c r="L97">
        <f t="shared" si="16"/>
        <v>480680.22301976255</v>
      </c>
      <c r="M97">
        <f t="shared" si="16"/>
        <v>390225.9395209038</v>
      </c>
      <c r="N97">
        <f t="shared" si="16"/>
        <v>281594.06253058353</v>
      </c>
      <c r="O97">
        <f t="shared" si="13"/>
        <v>332186.12308161467</v>
      </c>
      <c r="P97">
        <f t="shared" si="14"/>
        <v>7774192.6918036444</v>
      </c>
    </row>
    <row r="98" spans="5:16" x14ac:dyDescent="0.3">
      <c r="E98">
        <v>91</v>
      </c>
      <c r="F98">
        <f t="shared" si="12"/>
        <v>2289461.2713414878</v>
      </c>
      <c r="G98">
        <f t="shared" si="16"/>
        <v>1445601.9083300396</v>
      </c>
      <c r="H98">
        <f t="shared" si="16"/>
        <v>1043172.3597545479</v>
      </c>
      <c r="I98">
        <f t="shared" si="16"/>
        <v>846868.44740702643</v>
      </c>
      <c r="J98">
        <f t="shared" si="16"/>
        <v>725699.67569723597</v>
      </c>
      <c r="K98">
        <f t="shared" si="16"/>
        <v>621867.56505011581</v>
      </c>
      <c r="L98">
        <f t="shared" si="16"/>
        <v>532891.60986497183</v>
      </c>
      <c r="M98">
        <f t="shared" si="16"/>
        <v>432612.20071778633</v>
      </c>
      <c r="N98">
        <f t="shared" si="16"/>
        <v>312180.75161672308</v>
      </c>
      <c r="O98">
        <f t="shared" si="13"/>
        <v>368268.1113673189</v>
      </c>
      <c r="P98">
        <f t="shared" si="14"/>
        <v>8618623.9011472538</v>
      </c>
    </row>
    <row r="99" spans="5:16" x14ac:dyDescent="0.3">
      <c r="E99">
        <v>92</v>
      </c>
      <c r="F99">
        <f t="shared" si="12"/>
        <v>2538142.0831955345</v>
      </c>
      <c r="G99">
        <f t="shared" ref="G99:N107" si="17">F98*F$4*(1-F$5*hr)</f>
        <v>1602622.8899390413</v>
      </c>
      <c r="H99">
        <f t="shared" si="17"/>
        <v>1156481.5266640317</v>
      </c>
      <c r="I99">
        <f t="shared" si="17"/>
        <v>938855.12377909315</v>
      </c>
      <c r="J99">
        <f t="shared" si="17"/>
        <v>804525.02503667504</v>
      </c>
      <c r="K99">
        <f t="shared" si="17"/>
        <v>689414.69191237411</v>
      </c>
      <c r="L99">
        <f t="shared" si="17"/>
        <v>590774.18679761002</v>
      </c>
      <c r="M99">
        <f t="shared" si="17"/>
        <v>479602.44887847465</v>
      </c>
      <c r="N99">
        <f t="shared" si="17"/>
        <v>346089.76057422906</v>
      </c>
      <c r="O99">
        <f t="shared" si="13"/>
        <v>408269.31779042515</v>
      </c>
      <c r="P99">
        <f t="shared" si="14"/>
        <v>9554777.0545674879</v>
      </c>
    </row>
    <row r="100" spans="5:16" x14ac:dyDescent="0.3">
      <c r="E100">
        <v>93</v>
      </c>
      <c r="F100">
        <f t="shared" si="12"/>
        <v>2813834.5536248609</v>
      </c>
      <c r="G100">
        <f t="shared" si="17"/>
        <v>1776699.4582368741</v>
      </c>
      <c r="H100">
        <f t="shared" si="17"/>
        <v>1282098.3119512331</v>
      </c>
      <c r="I100">
        <f t="shared" si="17"/>
        <v>1040833.3739976286</v>
      </c>
      <c r="J100">
        <f t="shared" si="17"/>
        <v>891912.36759013846</v>
      </c>
      <c r="K100">
        <f t="shared" si="17"/>
        <v>764298.77378484129</v>
      </c>
      <c r="L100">
        <f t="shared" si="17"/>
        <v>654943.95731675532</v>
      </c>
      <c r="M100">
        <f t="shared" si="17"/>
        <v>531696.76811784902</v>
      </c>
      <c r="N100">
        <f t="shared" si="17"/>
        <v>383681.95910277974</v>
      </c>
      <c r="O100">
        <f t="shared" si="13"/>
        <v>452615.4470187925</v>
      </c>
      <c r="P100">
        <f t="shared" si="14"/>
        <v>10592614.970741754</v>
      </c>
    </row>
    <row r="101" spans="5:16" x14ac:dyDescent="0.3">
      <c r="E101">
        <v>94</v>
      </c>
      <c r="F101">
        <f t="shared" si="12"/>
        <v>3119472.6834220495</v>
      </c>
      <c r="G101">
        <f t="shared" si="17"/>
        <v>1969684.1875374026</v>
      </c>
      <c r="H101">
        <f t="shared" si="17"/>
        <v>1421359.5665894994</v>
      </c>
      <c r="I101">
        <f t="shared" si="17"/>
        <v>1153888.4807561098</v>
      </c>
      <c r="J101">
        <f t="shared" si="17"/>
        <v>988791.70529774704</v>
      </c>
      <c r="K101">
        <f t="shared" si="17"/>
        <v>847316.74921063147</v>
      </c>
      <c r="L101">
        <f t="shared" si="17"/>
        <v>726083.83509559918</v>
      </c>
      <c r="M101">
        <f t="shared" si="17"/>
        <v>589449.56158507976</v>
      </c>
      <c r="N101">
        <f t="shared" si="17"/>
        <v>425357.41449427925</v>
      </c>
      <c r="O101">
        <f t="shared" si="13"/>
        <v>501778.44367294339</v>
      </c>
      <c r="P101">
        <f t="shared" si="14"/>
        <v>11743182.627661344</v>
      </c>
    </row>
    <row r="102" spans="5:16" x14ac:dyDescent="0.3">
      <c r="E102">
        <v>95</v>
      </c>
      <c r="F102">
        <f t="shared" si="12"/>
        <v>3458309.1639417978</v>
      </c>
      <c r="G102">
        <f t="shared" si="17"/>
        <v>2183630.8783954345</v>
      </c>
      <c r="H102">
        <f t="shared" si="17"/>
        <v>1575747.3500299221</v>
      </c>
      <c r="I102">
        <f t="shared" si="17"/>
        <v>1279223.6099305495</v>
      </c>
      <c r="J102">
        <f t="shared" si="17"/>
        <v>1096194.0567183043</v>
      </c>
      <c r="K102">
        <f t="shared" si="17"/>
        <v>939352.12003285962</v>
      </c>
      <c r="L102">
        <f t="shared" si="17"/>
        <v>804950.91175009985</v>
      </c>
      <c r="M102">
        <f t="shared" si="17"/>
        <v>653475.45158603927</v>
      </c>
      <c r="N102">
        <f t="shared" si="17"/>
        <v>471559.64926806383</v>
      </c>
      <c r="O102">
        <f t="shared" si="13"/>
        <v>556281.5149003336</v>
      </c>
      <c r="P102">
        <f t="shared" si="14"/>
        <v>13018724.706553407</v>
      </c>
    </row>
    <row r="103" spans="5:16" x14ac:dyDescent="0.3">
      <c r="E103">
        <v>96</v>
      </c>
      <c r="F103">
        <f t="shared" si="12"/>
        <v>3833949.9932036768</v>
      </c>
      <c r="G103">
        <f t="shared" si="17"/>
        <v>2420816.4147592583</v>
      </c>
      <c r="H103">
        <f t="shared" si="17"/>
        <v>1746904.7027163478</v>
      </c>
      <c r="I103">
        <f t="shared" si="17"/>
        <v>1418172.6150269299</v>
      </c>
      <c r="J103">
        <f t="shared" si="17"/>
        <v>1215262.4294340219</v>
      </c>
      <c r="K103">
        <f t="shared" si="17"/>
        <v>1041384.353882389</v>
      </c>
      <c r="L103">
        <f t="shared" si="17"/>
        <v>892384.51403121662</v>
      </c>
      <c r="M103">
        <f t="shared" si="17"/>
        <v>724455.82057508989</v>
      </c>
      <c r="N103">
        <f t="shared" si="17"/>
        <v>522780.36126883142</v>
      </c>
      <c r="O103">
        <f t="shared" si="13"/>
        <v>616704.69850103848</v>
      </c>
      <c r="P103">
        <f t="shared" si="14"/>
        <v>14432815.903398801</v>
      </c>
    </row>
    <row r="104" spans="5:16" x14ac:dyDescent="0.3">
      <c r="E104">
        <v>97</v>
      </c>
      <c r="F104">
        <f t="shared" ref="F104:F107" si="18">SUMPRODUCT(G104:O104,fecundity,pmat)*0.5</f>
        <v>4250392.8519892422</v>
      </c>
      <c r="G104">
        <f t="shared" si="17"/>
        <v>2683764.9952425738</v>
      </c>
      <c r="H104">
        <f t="shared" si="17"/>
        <v>1936653.1318074067</v>
      </c>
      <c r="I104">
        <f t="shared" si="17"/>
        <v>1572214.2324447131</v>
      </c>
      <c r="J104">
        <f t="shared" si="17"/>
        <v>1347263.9842755834</v>
      </c>
      <c r="K104">
        <f t="shared" si="17"/>
        <v>1154499.3079623207</v>
      </c>
      <c r="L104">
        <f t="shared" si="17"/>
        <v>989315.13618826948</v>
      </c>
      <c r="M104">
        <f t="shared" si="17"/>
        <v>803146.06262809492</v>
      </c>
      <c r="N104">
        <f t="shared" si="17"/>
        <v>579564.65646007191</v>
      </c>
      <c r="O104">
        <f t="shared" si="13"/>
        <v>683691.03586192196</v>
      </c>
      <c r="P104">
        <f t="shared" si="14"/>
        <v>16000505.394860199</v>
      </c>
    </row>
    <row r="105" spans="5:16" x14ac:dyDescent="0.3">
      <c r="E105">
        <v>98</v>
      </c>
      <c r="F105">
        <f t="shared" si="18"/>
        <v>4712069.6483432483</v>
      </c>
      <c r="G105">
        <f t="shared" si="17"/>
        <v>2975274.9963924694</v>
      </c>
      <c r="H105">
        <f t="shared" si="17"/>
        <v>2147011.996194059</v>
      </c>
      <c r="I105">
        <f t="shared" si="17"/>
        <v>1742987.818626666</v>
      </c>
      <c r="J105">
        <f t="shared" si="17"/>
        <v>1493603.5208224773</v>
      </c>
      <c r="K105">
        <f t="shared" si="17"/>
        <v>1279900.7850618041</v>
      </c>
      <c r="L105">
        <f t="shared" si="17"/>
        <v>1096774.3425642047</v>
      </c>
      <c r="M105">
        <f t="shared" si="17"/>
        <v>890383.62256944249</v>
      </c>
      <c r="N105">
        <f t="shared" si="17"/>
        <v>642516.85010247596</v>
      </c>
      <c r="O105">
        <f t="shared" ref="O105:O107" si="19">N104*N$4*(1-N$5*hr)+O104*O$4*(1-O$5*hr)</f>
        <v>757953.41539319628</v>
      </c>
      <c r="P105">
        <f t="shared" si="14"/>
        <v>17738476.996070042</v>
      </c>
    </row>
    <row r="106" spans="5:16" x14ac:dyDescent="0.3">
      <c r="E106">
        <v>99</v>
      </c>
      <c r="F106">
        <f t="shared" si="18"/>
        <v>5223893.6832498098</v>
      </c>
      <c r="G106">
        <f t="shared" si="17"/>
        <v>3298448.7538402737</v>
      </c>
      <c r="H106">
        <f t="shared" si="17"/>
        <v>2380219.9971139757</v>
      </c>
      <c r="I106">
        <f t="shared" si="17"/>
        <v>1932310.7965746531</v>
      </c>
      <c r="J106">
        <f t="shared" si="17"/>
        <v>1655838.4276953326</v>
      </c>
      <c r="K106">
        <f t="shared" si="17"/>
        <v>1418923.3447813534</v>
      </c>
      <c r="L106">
        <f t="shared" si="17"/>
        <v>1215905.7458087138</v>
      </c>
      <c r="M106">
        <f t="shared" si="17"/>
        <v>987096.90830778424</v>
      </c>
      <c r="N106">
        <f t="shared" si="17"/>
        <v>712306.89805555402</v>
      </c>
      <c r="O106">
        <f t="shared" si="19"/>
        <v>840282.1592974033</v>
      </c>
      <c r="P106">
        <f t="shared" si="14"/>
        <v>19665226.714724854</v>
      </c>
    </row>
    <row r="107" spans="5:16" x14ac:dyDescent="0.3">
      <c r="E107">
        <v>100</v>
      </c>
      <c r="F107">
        <f t="shared" si="18"/>
        <v>5791311.9394344101</v>
      </c>
      <c r="G107">
        <f t="shared" si="17"/>
        <v>3656725.5782748666</v>
      </c>
      <c r="H107">
        <f t="shared" si="17"/>
        <v>2638759.003072219</v>
      </c>
      <c r="I107">
        <f t="shared" si="17"/>
        <v>2142197.9974025781</v>
      </c>
      <c r="J107">
        <f t="shared" si="17"/>
        <v>1835695.2567459203</v>
      </c>
      <c r="K107">
        <f t="shared" si="17"/>
        <v>1573046.5063105659</v>
      </c>
      <c r="L107">
        <f t="shared" si="17"/>
        <v>1347977.1775422855</v>
      </c>
      <c r="M107">
        <f t="shared" si="17"/>
        <v>1094315.1712278426</v>
      </c>
      <c r="N107">
        <f t="shared" si="17"/>
        <v>789677.52664622746</v>
      </c>
      <c r="O107">
        <f t="shared" si="19"/>
        <v>931553.43441177439</v>
      </c>
      <c r="P107">
        <f t="shared" si="14"/>
        <v>21801259.591068689</v>
      </c>
    </row>
    <row r="109" spans="5:16" x14ac:dyDescent="0.3">
      <c r="F109">
        <f>F107/$P$107</f>
        <v>0.26564116239443952</v>
      </c>
      <c r="G109">
        <f t="shared" ref="G109:O113" si="20">G107/$P$107</f>
        <v>0.16773001408473276</v>
      </c>
      <c r="H109">
        <f t="shared" si="20"/>
        <v>0.12103699752069545</v>
      </c>
      <c r="I109">
        <f t="shared" si="20"/>
        <v>9.8260285762579114E-2</v>
      </c>
      <c r="J109">
        <f t="shared" si="20"/>
        <v>8.4201339334446013E-2</v>
      </c>
      <c r="K109">
        <f t="shared" si="20"/>
        <v>7.2153927608613722E-2</v>
      </c>
      <c r="L109">
        <f t="shared" si="20"/>
        <v>6.1830242968828768E-2</v>
      </c>
      <c r="M109">
        <f t="shared" si="20"/>
        <v>5.019504339447204E-2</v>
      </c>
      <c r="N109">
        <f t="shared" si="20"/>
        <v>3.6221646889142783E-2</v>
      </c>
      <c r="O109">
        <f t="shared" si="20"/>
        <v>4.272934004204984E-2</v>
      </c>
    </row>
    <row r="112" spans="5:16" x14ac:dyDescent="0.3">
      <c r="F112">
        <v>0</v>
      </c>
      <c r="G112">
        <v>1</v>
      </c>
      <c r="H112">
        <v>2</v>
      </c>
      <c r="I112">
        <v>3</v>
      </c>
      <c r="J112">
        <v>4</v>
      </c>
      <c r="K112">
        <v>5</v>
      </c>
      <c r="L112">
        <v>6</v>
      </c>
      <c r="M112">
        <v>7</v>
      </c>
      <c r="N112">
        <v>8</v>
      </c>
      <c r="O112" t="s">
        <v>2</v>
      </c>
    </row>
    <row r="113" spans="5:15" x14ac:dyDescent="0.3">
      <c r="E113">
        <v>0</v>
      </c>
      <c r="F113">
        <v>0.26564116239443952</v>
      </c>
      <c r="G113">
        <v>0.16773001408473276</v>
      </c>
      <c r="H113">
        <v>0.12103699752069545</v>
      </c>
      <c r="I113">
        <v>9.8260285762579114E-2</v>
      </c>
      <c r="J113">
        <v>8.4201339334446013E-2</v>
      </c>
      <c r="K113">
        <v>7.2153927608613722E-2</v>
      </c>
      <c r="L113">
        <v>6.1830242968828768E-2</v>
      </c>
      <c r="M113">
        <v>5.019504339447204E-2</v>
      </c>
      <c r="N113">
        <v>3.6221646889142783E-2</v>
      </c>
      <c r="O113">
        <v>4.272934004204984E-2</v>
      </c>
    </row>
    <row r="114" spans="5:15" x14ac:dyDescent="0.3">
      <c r="E114">
        <v>9.8000000000000004E-2</v>
      </c>
      <c r="F114">
        <v>0.26564116239443958</v>
      </c>
      <c r="G114">
        <v>0.16773001408473273</v>
      </c>
      <c r="H114">
        <v>0.12103699752069545</v>
      </c>
      <c r="I114">
        <v>9.8260285762579114E-2</v>
      </c>
      <c r="J114">
        <v>8.4201339334446013E-2</v>
      </c>
      <c r="K114">
        <v>7.2153927608613749E-2</v>
      </c>
      <c r="L114">
        <v>6.1830242968828768E-2</v>
      </c>
      <c r="M114">
        <v>5.0195043394472047E-2</v>
      </c>
      <c r="N114">
        <v>3.6221646889142783E-2</v>
      </c>
      <c r="O114">
        <v>4.272934004204984E-2</v>
      </c>
    </row>
    <row r="115" spans="5:15" x14ac:dyDescent="0.3">
      <c r="E115" s="1">
        <v>0.4</v>
      </c>
      <c r="F115">
        <v>0.26564116239443958</v>
      </c>
      <c r="G115">
        <v>0.16773001408473273</v>
      </c>
      <c r="H115">
        <v>0.12103699752069545</v>
      </c>
      <c r="I115">
        <v>9.8260285762579114E-2</v>
      </c>
      <c r="J115">
        <v>8.4201339334446013E-2</v>
      </c>
      <c r="K115">
        <v>7.2153927608613735E-2</v>
      </c>
      <c r="L115">
        <v>6.1830242968828775E-2</v>
      </c>
      <c r="M115">
        <v>5.0195043394472026E-2</v>
      </c>
      <c r="N115">
        <v>3.6221646889142776E-2</v>
      </c>
      <c r="O115">
        <v>4.2729340042049847E-2</v>
      </c>
    </row>
    <row r="116" spans="5:15" x14ac:dyDescent="0.3">
      <c r="E116" t="s">
        <v>9</v>
      </c>
      <c r="F116">
        <v>0.29259387178342799</v>
      </c>
      <c r="G116">
        <v>0.1166549919892067</v>
      </c>
      <c r="H116">
        <v>9.3018948572342067E-2</v>
      </c>
      <c r="I116">
        <v>8.3443410579405533E-2</v>
      </c>
      <c r="J116">
        <v>7.9012128797282297E-2</v>
      </c>
      <c r="K116">
        <v>7.481617126779419E-2</v>
      </c>
      <c r="L116">
        <v>7.0843041041612861E-2</v>
      </c>
      <c r="M116">
        <v>6.3550330884786621E-2</v>
      </c>
      <c r="N116">
        <v>5.0674084833627592E-2</v>
      </c>
      <c r="O116">
        <v>7.5393020250514073E-2</v>
      </c>
    </row>
    <row r="117" spans="5:15" x14ac:dyDescent="0.3">
      <c r="E117" s="2" t="s">
        <v>10</v>
      </c>
      <c r="F117">
        <v>0.22951699084593477</v>
      </c>
      <c r="G117">
        <v>0.2332681154895252</v>
      </c>
      <c r="H117">
        <v>0.15052733134139384</v>
      </c>
      <c r="I117">
        <v>0.10927677412047193</v>
      </c>
      <c r="J117">
        <v>8.373778438311219E-2</v>
      </c>
      <c r="K117">
        <v>6.4167492038721921E-2</v>
      </c>
      <c r="L117">
        <v>4.9170957470064433E-2</v>
      </c>
      <c r="M117">
        <v>3.5696132820936664E-2</v>
      </c>
      <c r="N117">
        <v>2.303462520571007E-2</v>
      </c>
      <c r="O117">
        <v>2.1603796284128965E-2</v>
      </c>
    </row>
    <row r="118" spans="5:15" x14ac:dyDescent="0.3">
      <c r="E11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A102" workbookViewId="0">
      <selection activeCell="E118" activeCellId="1" sqref="E112:O113 E118:O118"/>
    </sheetView>
  </sheetViews>
  <sheetFormatPr defaultColWidth="11.19921875" defaultRowHeight="15.6" x14ac:dyDescent="0.3"/>
  <cols>
    <col min="6" max="6" width="12" customWidth="1"/>
    <col min="18" max="18" width="11.59765625" customWidth="1"/>
  </cols>
  <sheetData>
    <row r="1" spans="1:16" x14ac:dyDescent="0.3">
      <c r="A1" t="s">
        <v>0</v>
      </c>
      <c r="B1">
        <v>0</v>
      </c>
      <c r="E1" t="s">
        <v>1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 t="s">
        <v>2</v>
      </c>
    </row>
    <row r="2" spans="1:16" x14ac:dyDescent="0.3">
      <c r="E2" t="s">
        <v>3</v>
      </c>
      <c r="G2">
        <v>0</v>
      </c>
      <c r="H2">
        <v>0.1</v>
      </c>
      <c r="I2">
        <v>0.6</v>
      </c>
      <c r="J2">
        <v>0.9</v>
      </c>
      <c r="K2">
        <v>0.95</v>
      </c>
      <c r="L2">
        <v>0.95</v>
      </c>
      <c r="M2">
        <v>0.9</v>
      </c>
      <c r="N2">
        <v>0.8</v>
      </c>
      <c r="O2">
        <v>0.5</v>
      </c>
    </row>
    <row r="3" spans="1:16" x14ac:dyDescent="0.3">
      <c r="E3" t="s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3">
      <c r="E4" t="s">
        <v>5</v>
      </c>
      <c r="F4">
        <v>0.7</v>
      </c>
      <c r="G4">
        <v>0.8</v>
      </c>
      <c r="H4">
        <v>0.9</v>
      </c>
      <c r="I4">
        <v>0.95</v>
      </c>
      <c r="J4">
        <v>0.95</v>
      </c>
      <c r="K4">
        <v>0.95</v>
      </c>
      <c r="L4">
        <v>0.9</v>
      </c>
      <c r="M4">
        <v>0.8</v>
      </c>
      <c r="N4">
        <v>0.6</v>
      </c>
      <c r="O4">
        <v>0.6</v>
      </c>
    </row>
    <row r="5" spans="1:16" x14ac:dyDescent="0.3">
      <c r="E5" t="s">
        <v>6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7" spans="1:16" x14ac:dyDescent="0.3">
      <c r="E7" t="s">
        <v>7</v>
      </c>
      <c r="F7">
        <v>0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t="s">
        <v>2</v>
      </c>
      <c r="P7" t="s">
        <v>8</v>
      </c>
    </row>
    <row r="8" spans="1:16" x14ac:dyDescent="0.3">
      <c r="E8">
        <v>1</v>
      </c>
      <c r="F8">
        <f>100</f>
        <v>100</v>
      </c>
      <c r="G8">
        <f>100</f>
        <v>100</v>
      </c>
      <c r="H8">
        <f>100</f>
        <v>100</v>
      </c>
      <c r="I8">
        <f>100</f>
        <v>100</v>
      </c>
      <c r="J8">
        <f>100</f>
        <v>100</v>
      </c>
      <c r="K8">
        <f>100</f>
        <v>100</v>
      </c>
      <c r="L8">
        <f>100</f>
        <v>100</v>
      </c>
      <c r="M8">
        <f>100</f>
        <v>100</v>
      </c>
      <c r="N8">
        <f>100</f>
        <v>100</v>
      </c>
      <c r="O8">
        <f>100</f>
        <v>100</v>
      </c>
      <c r="P8">
        <f>SUM(F8:O8)</f>
        <v>1000</v>
      </c>
    </row>
    <row r="9" spans="1:16" x14ac:dyDescent="0.3">
      <c r="E9">
        <v>2</v>
      </c>
      <c r="F9">
        <f>SUMPRODUCT(G9:O9,pmat)*0.5</f>
        <v>266.5</v>
      </c>
      <c r="G9">
        <f>F8*F$4*(1-F$5*hr)</f>
        <v>70</v>
      </c>
      <c r="H9">
        <f>G8*G$4*(1-G$5*hr)</f>
        <v>80</v>
      </c>
      <c r="I9">
        <f t="shared" ref="G9:N24" si="0">H8*H$4*(1-H$5*hr)</f>
        <v>90</v>
      </c>
      <c r="J9">
        <f t="shared" si="0"/>
        <v>95</v>
      </c>
      <c r="K9">
        <f t="shared" si="0"/>
        <v>95</v>
      </c>
      <c r="L9">
        <f t="shared" si="0"/>
        <v>95</v>
      </c>
      <c r="M9">
        <f t="shared" si="0"/>
        <v>90</v>
      </c>
      <c r="N9">
        <f t="shared" si="0"/>
        <v>80</v>
      </c>
      <c r="O9">
        <f>N8*N$4*(1-N$5*hr)+O8*O$4*(1-O$5*hr)</f>
        <v>120</v>
      </c>
      <c r="P9">
        <f t="shared" ref="P9:P72" si="1">SUM(F9:O9)</f>
        <v>1081.5</v>
      </c>
    </row>
    <row r="10" spans="1:16" x14ac:dyDescent="0.3">
      <c r="E10">
        <v>3</v>
      </c>
      <c r="F10">
        <f>SUMPRODUCT(G10:O10,pmat)*0.5</f>
        <v>245.88750000000002</v>
      </c>
      <c r="G10">
        <f>F9*F$4*(1-F$5*hr)</f>
        <v>186.54999999999998</v>
      </c>
      <c r="H10">
        <f t="shared" si="0"/>
        <v>56</v>
      </c>
      <c r="I10">
        <f t="shared" si="0"/>
        <v>72</v>
      </c>
      <c r="J10">
        <f t="shared" si="0"/>
        <v>85.5</v>
      </c>
      <c r="K10">
        <f t="shared" si="0"/>
        <v>90.25</v>
      </c>
      <c r="L10">
        <f t="shared" si="0"/>
        <v>90.25</v>
      </c>
      <c r="M10">
        <f t="shared" si="0"/>
        <v>85.5</v>
      </c>
      <c r="N10">
        <f t="shared" si="0"/>
        <v>72</v>
      </c>
      <c r="O10">
        <f t="shared" ref="O10:O73" si="2">N9*N$4*(1-N$5*hr)+O9*O$4*(1-O$5*hr)</f>
        <v>120</v>
      </c>
      <c r="P10">
        <f t="shared" si="1"/>
        <v>1103.9375</v>
      </c>
    </row>
    <row r="11" spans="1:16" x14ac:dyDescent="0.3">
      <c r="E11">
        <v>4</v>
      </c>
      <c r="F11">
        <f>SUMPRODUCT(G11:O11,pmat)*0.5</f>
        <v>225.38043750000003</v>
      </c>
      <c r="G11">
        <f t="shared" si="0"/>
        <v>172.12125</v>
      </c>
      <c r="H11">
        <f t="shared" si="0"/>
        <v>149.23999999999998</v>
      </c>
      <c r="I11">
        <f t="shared" si="0"/>
        <v>50.4</v>
      </c>
      <c r="J11">
        <f t="shared" si="0"/>
        <v>68.399999999999991</v>
      </c>
      <c r="K11">
        <f t="shared" si="0"/>
        <v>81.224999999999994</v>
      </c>
      <c r="L11">
        <f t="shared" si="0"/>
        <v>85.737499999999997</v>
      </c>
      <c r="M11">
        <f t="shared" si="0"/>
        <v>81.225000000000009</v>
      </c>
      <c r="N11">
        <f t="shared" si="0"/>
        <v>68.400000000000006</v>
      </c>
      <c r="O11">
        <f t="shared" si="2"/>
        <v>115.19999999999999</v>
      </c>
      <c r="P11">
        <f t="shared" si="1"/>
        <v>1097.3291875</v>
      </c>
    </row>
    <row r="12" spans="1:16" x14ac:dyDescent="0.3">
      <c r="E12">
        <v>5</v>
      </c>
      <c r="F12">
        <f>SUMPRODUCT(G12:O12,pmat)*0.5</f>
        <v>224.49961875</v>
      </c>
      <c r="G12">
        <f t="shared" si="0"/>
        <v>157.76630625000001</v>
      </c>
      <c r="H12">
        <f t="shared" si="0"/>
        <v>137.697</v>
      </c>
      <c r="I12">
        <f t="shared" si="0"/>
        <v>134.31599999999997</v>
      </c>
      <c r="J12">
        <f t="shared" si="0"/>
        <v>47.879999999999995</v>
      </c>
      <c r="K12">
        <f t="shared" si="0"/>
        <v>64.97999999999999</v>
      </c>
      <c r="L12">
        <f t="shared" si="0"/>
        <v>77.163749999999993</v>
      </c>
      <c r="M12">
        <f t="shared" si="0"/>
        <v>77.163749999999993</v>
      </c>
      <c r="N12">
        <f t="shared" si="0"/>
        <v>64.98</v>
      </c>
      <c r="O12">
        <f t="shared" si="2"/>
        <v>110.16</v>
      </c>
      <c r="P12">
        <f t="shared" si="1"/>
        <v>1096.6064250000002</v>
      </c>
    </row>
    <row r="13" spans="1:16" x14ac:dyDescent="0.3">
      <c r="E13">
        <v>6</v>
      </c>
      <c r="F13">
        <f>SUMPRODUCT(G13:O13,pmat)*0.5</f>
        <v>234.05172599999997</v>
      </c>
      <c r="G13">
        <f t="shared" si="0"/>
        <v>157.14973312499998</v>
      </c>
      <c r="H13">
        <f t="shared" si="0"/>
        <v>126.21304500000002</v>
      </c>
      <c r="I13">
        <f t="shared" si="0"/>
        <v>123.9273</v>
      </c>
      <c r="J13">
        <f t="shared" si="0"/>
        <v>127.60019999999997</v>
      </c>
      <c r="K13">
        <f t="shared" si="0"/>
        <v>45.485999999999997</v>
      </c>
      <c r="L13">
        <f t="shared" si="0"/>
        <v>61.730999999999987</v>
      </c>
      <c r="M13">
        <f t="shared" si="0"/>
        <v>69.447374999999994</v>
      </c>
      <c r="N13">
        <f t="shared" si="0"/>
        <v>61.730999999999995</v>
      </c>
      <c r="O13">
        <f t="shared" si="2"/>
        <v>105.08399999999999</v>
      </c>
      <c r="P13">
        <f t="shared" si="1"/>
        <v>1112.4213791249999</v>
      </c>
    </row>
    <row r="14" spans="1:16" x14ac:dyDescent="0.3">
      <c r="E14">
        <v>7</v>
      </c>
      <c r="F14">
        <f>SUMPRODUCT(G14:O14,pmat)*0.5</f>
        <v>243.694044975</v>
      </c>
      <c r="G14">
        <f t="shared" si="0"/>
        <v>163.83620819999996</v>
      </c>
      <c r="H14">
        <f t="shared" si="0"/>
        <v>125.7197865</v>
      </c>
      <c r="I14">
        <f t="shared" si="0"/>
        <v>113.59174050000003</v>
      </c>
      <c r="J14">
        <f t="shared" si="0"/>
        <v>117.730935</v>
      </c>
      <c r="K14">
        <f t="shared" si="0"/>
        <v>121.22018999999997</v>
      </c>
      <c r="L14">
        <f t="shared" si="0"/>
        <v>43.211699999999993</v>
      </c>
      <c r="M14">
        <f t="shared" si="0"/>
        <v>55.557899999999989</v>
      </c>
      <c r="N14">
        <f t="shared" si="0"/>
        <v>55.557899999999997</v>
      </c>
      <c r="O14">
        <f t="shared" si="2"/>
        <v>100.08899999999998</v>
      </c>
      <c r="P14">
        <f t="shared" si="1"/>
        <v>1140.2094051749998</v>
      </c>
    </row>
    <row r="15" spans="1:16" x14ac:dyDescent="0.3">
      <c r="E15">
        <v>8</v>
      </c>
      <c r="F15">
        <f>SUMPRODUCT(G15:O15,pmat)*0.5</f>
        <v>255.511256403</v>
      </c>
      <c r="G15">
        <f t="shared" si="0"/>
        <v>170.5858314825</v>
      </c>
      <c r="H15">
        <f t="shared" si="0"/>
        <v>131.06896655999998</v>
      </c>
      <c r="I15">
        <f t="shared" si="0"/>
        <v>113.14780785000001</v>
      </c>
      <c r="J15">
        <f t="shared" si="0"/>
        <v>107.91215347500003</v>
      </c>
      <c r="K15">
        <f t="shared" si="0"/>
        <v>111.84438824999999</v>
      </c>
      <c r="L15">
        <f t="shared" si="0"/>
        <v>115.15918049999998</v>
      </c>
      <c r="M15">
        <f t="shared" si="0"/>
        <v>38.890529999999998</v>
      </c>
      <c r="N15">
        <f t="shared" si="0"/>
        <v>44.446319999999993</v>
      </c>
      <c r="O15">
        <f t="shared" si="2"/>
        <v>93.388139999999993</v>
      </c>
      <c r="P15">
        <f t="shared" si="1"/>
        <v>1181.9545745204998</v>
      </c>
    </row>
    <row r="16" spans="1:16" x14ac:dyDescent="0.3">
      <c r="E16">
        <v>9</v>
      </c>
      <c r="F16">
        <f>SUMPRODUCT(G16:O16,pmat)*0.5</f>
        <v>269.50748824228123</v>
      </c>
      <c r="G16">
        <f t="shared" si="0"/>
        <v>178.8578794821</v>
      </c>
      <c r="H16">
        <f t="shared" si="0"/>
        <v>136.46866518600001</v>
      </c>
      <c r="I16">
        <f t="shared" si="0"/>
        <v>117.96206990399999</v>
      </c>
      <c r="J16">
        <f t="shared" si="0"/>
        <v>107.4904174575</v>
      </c>
      <c r="K16">
        <f t="shared" si="0"/>
        <v>102.51654580125002</v>
      </c>
      <c r="L16">
        <f t="shared" si="0"/>
        <v>106.25216883749999</v>
      </c>
      <c r="M16">
        <f t="shared" si="0"/>
        <v>103.64326244999998</v>
      </c>
      <c r="N16">
        <f t="shared" si="0"/>
        <v>31.112424000000001</v>
      </c>
      <c r="O16">
        <f t="shared" si="2"/>
        <v>82.700675999999987</v>
      </c>
      <c r="P16">
        <f t="shared" si="1"/>
        <v>1236.5115973606312</v>
      </c>
    </row>
    <row r="17" spans="5:16" x14ac:dyDescent="0.3">
      <c r="E17">
        <v>10</v>
      </c>
      <c r="F17">
        <f>SUMPRODUCT(G17:O17,pmat)*0.5</f>
        <v>282.46521919716241</v>
      </c>
      <c r="G17">
        <f t="shared" si="0"/>
        <v>188.65524176959684</v>
      </c>
      <c r="H17">
        <f t="shared" si="0"/>
        <v>143.08630358568001</v>
      </c>
      <c r="I17">
        <f t="shared" si="0"/>
        <v>122.82179866740002</v>
      </c>
      <c r="J17">
        <f t="shared" si="0"/>
        <v>112.06396640879998</v>
      </c>
      <c r="K17">
        <f t="shared" si="0"/>
        <v>102.11589658462499</v>
      </c>
      <c r="L17">
        <f t="shared" si="0"/>
        <v>97.390718511187515</v>
      </c>
      <c r="M17">
        <f t="shared" si="0"/>
        <v>95.626951953749995</v>
      </c>
      <c r="N17">
        <f t="shared" si="0"/>
        <v>82.914609959999993</v>
      </c>
      <c r="O17">
        <f t="shared" si="2"/>
        <v>68.287859999999995</v>
      </c>
      <c r="P17">
        <f t="shared" si="1"/>
        <v>1295.4285666382018</v>
      </c>
    </row>
    <row r="18" spans="5:16" x14ac:dyDescent="0.3">
      <c r="E18">
        <v>11</v>
      </c>
      <c r="F18">
        <f>SUMPRODUCT(G18:O18,pmat)*0.5</f>
        <v>288.0587298612449</v>
      </c>
      <c r="G18">
        <f t="shared" si="0"/>
        <v>197.72565343801367</v>
      </c>
      <c r="H18">
        <f t="shared" si="0"/>
        <v>150.92419341567748</v>
      </c>
      <c r="I18">
        <f t="shared" si="0"/>
        <v>128.77767322711202</v>
      </c>
      <c r="J18">
        <f t="shared" si="0"/>
        <v>116.68070873403001</v>
      </c>
      <c r="K18">
        <f t="shared" si="0"/>
        <v>106.46076808835998</v>
      </c>
      <c r="L18">
        <f t="shared" si="0"/>
        <v>97.010101755393734</v>
      </c>
      <c r="M18">
        <f t="shared" si="0"/>
        <v>87.651646660068764</v>
      </c>
      <c r="N18">
        <f t="shared" si="0"/>
        <v>76.501561562999996</v>
      </c>
      <c r="O18">
        <f t="shared" si="2"/>
        <v>90.721481975999993</v>
      </c>
      <c r="P18">
        <f t="shared" si="1"/>
        <v>1340.5125187189003</v>
      </c>
    </row>
    <row r="19" spans="5:16" x14ac:dyDescent="0.3">
      <c r="E19">
        <v>12</v>
      </c>
      <c r="F19">
        <f>SUMPRODUCT(G19:O19,pmat)*0.5</f>
        <v>296.82467975345384</v>
      </c>
      <c r="G19">
        <f t="shared" si="0"/>
        <v>201.64111090287142</v>
      </c>
      <c r="H19">
        <f t="shared" si="0"/>
        <v>158.18052275041094</v>
      </c>
      <c r="I19">
        <f t="shared" si="0"/>
        <v>135.83177407410975</v>
      </c>
      <c r="J19">
        <f t="shared" si="0"/>
        <v>122.33878956575641</v>
      </c>
      <c r="K19">
        <f t="shared" si="0"/>
        <v>110.84667329732849</v>
      </c>
      <c r="L19">
        <f t="shared" si="0"/>
        <v>101.13772968394198</v>
      </c>
      <c r="M19">
        <f t="shared" si="0"/>
        <v>87.309091579854368</v>
      </c>
      <c r="N19">
        <f t="shared" si="0"/>
        <v>70.121317328055014</v>
      </c>
      <c r="O19">
        <f t="shared" si="2"/>
        <v>100.3338261234</v>
      </c>
      <c r="P19">
        <f t="shared" si="1"/>
        <v>1384.5655150591824</v>
      </c>
    </row>
    <row r="20" spans="5:16" x14ac:dyDescent="0.3">
      <c r="E20">
        <v>13</v>
      </c>
      <c r="F20">
        <f>SUMPRODUCT(G20:O20,pmat)*0.5</f>
        <v>308.5353704576429</v>
      </c>
      <c r="G20">
        <f t="shared" si="0"/>
        <v>207.77727582741767</v>
      </c>
      <c r="H20">
        <f t="shared" si="0"/>
        <v>161.31288872229715</v>
      </c>
      <c r="I20">
        <f t="shared" si="0"/>
        <v>142.36247047536986</v>
      </c>
      <c r="J20">
        <f t="shared" si="0"/>
        <v>129.04018537040426</v>
      </c>
      <c r="K20">
        <f t="shared" si="0"/>
        <v>116.22185008746858</v>
      </c>
      <c r="L20">
        <f t="shared" si="0"/>
        <v>105.30433963246206</v>
      </c>
      <c r="M20">
        <f t="shared" si="0"/>
        <v>91.023956715547783</v>
      </c>
      <c r="N20">
        <f t="shared" si="0"/>
        <v>69.847273263883494</v>
      </c>
      <c r="O20">
        <f t="shared" si="2"/>
        <v>102.27308607087301</v>
      </c>
      <c r="P20">
        <f t="shared" si="1"/>
        <v>1433.6986966233667</v>
      </c>
    </row>
    <row r="21" spans="5:16" x14ac:dyDescent="0.3">
      <c r="E21">
        <v>14</v>
      </c>
      <c r="F21">
        <f>SUMPRODUCT(G21:O21,pmat)*0.5</f>
        <v>320.99399821703855</v>
      </c>
      <c r="G21">
        <f t="shared" si="0"/>
        <v>215.97475932035002</v>
      </c>
      <c r="H21">
        <f t="shared" si="0"/>
        <v>166.22182066193415</v>
      </c>
      <c r="I21">
        <f t="shared" si="0"/>
        <v>145.18159985006744</v>
      </c>
      <c r="J21">
        <f t="shared" si="0"/>
        <v>135.24434695160136</v>
      </c>
      <c r="K21">
        <f t="shared" si="0"/>
        <v>122.58817610188405</v>
      </c>
      <c r="L21">
        <f t="shared" si="0"/>
        <v>110.41075758309515</v>
      </c>
      <c r="M21">
        <f t="shared" si="0"/>
        <v>94.77390566921585</v>
      </c>
      <c r="N21">
        <f t="shared" si="0"/>
        <v>72.819165372438235</v>
      </c>
      <c r="O21">
        <f t="shared" si="2"/>
        <v>103.27221560085388</v>
      </c>
      <c r="P21">
        <f t="shared" si="1"/>
        <v>1487.4807453284784</v>
      </c>
    </row>
    <row r="22" spans="5:16" x14ac:dyDescent="0.3">
      <c r="E22">
        <v>15</v>
      </c>
      <c r="F22">
        <f>SUMPRODUCT(G22:O22,pmat)*0.5</f>
        <v>333.38865569662175</v>
      </c>
      <c r="G22">
        <f t="shared" si="0"/>
        <v>224.69579875192696</v>
      </c>
      <c r="H22">
        <f t="shared" si="0"/>
        <v>172.77980745628003</v>
      </c>
      <c r="I22">
        <f t="shared" si="0"/>
        <v>149.59963859574074</v>
      </c>
      <c r="J22">
        <f t="shared" si="0"/>
        <v>137.92251985756405</v>
      </c>
      <c r="K22">
        <f t="shared" si="0"/>
        <v>128.48212960402128</v>
      </c>
      <c r="L22">
        <f t="shared" si="0"/>
        <v>116.45876729678984</v>
      </c>
      <c r="M22">
        <f t="shared" si="0"/>
        <v>99.36968182478563</v>
      </c>
      <c r="N22">
        <f t="shared" si="0"/>
        <v>75.81912453537268</v>
      </c>
      <c r="O22">
        <f t="shared" si="2"/>
        <v>105.65482858397527</v>
      </c>
      <c r="P22">
        <f t="shared" si="1"/>
        <v>1544.1709522030783</v>
      </c>
    </row>
    <row r="23" spans="5:16" x14ac:dyDescent="0.3">
      <c r="E23">
        <v>16</v>
      </c>
      <c r="F23">
        <f>SUMPRODUCT(G23:O23,pmat)*0.5</f>
        <v>345.99251543952568</v>
      </c>
      <c r="G23">
        <f t="shared" si="0"/>
        <v>233.3720589876352</v>
      </c>
      <c r="H23">
        <f t="shared" si="0"/>
        <v>179.75663900154157</v>
      </c>
      <c r="I23">
        <f t="shared" si="0"/>
        <v>155.50182671065204</v>
      </c>
      <c r="J23">
        <f t="shared" si="0"/>
        <v>142.1196566659537</v>
      </c>
      <c r="K23">
        <f t="shared" si="0"/>
        <v>131.02639386468584</v>
      </c>
      <c r="L23">
        <f t="shared" si="0"/>
        <v>122.05802312382021</v>
      </c>
      <c r="M23">
        <f t="shared" si="0"/>
        <v>104.81289056711086</v>
      </c>
      <c r="N23">
        <f t="shared" si="0"/>
        <v>79.495745459828512</v>
      </c>
      <c r="O23">
        <f t="shared" si="2"/>
        <v>108.88437187160876</v>
      </c>
      <c r="P23">
        <f t="shared" si="1"/>
        <v>1603.0201216923622</v>
      </c>
    </row>
    <row r="24" spans="5:16" x14ac:dyDescent="0.3">
      <c r="E24">
        <v>17</v>
      </c>
      <c r="F24">
        <f>SUMPRODUCT(G24:O24,pmat)*0.5</f>
        <v>358.83400305701468</v>
      </c>
      <c r="G24">
        <f t="shared" si="0"/>
        <v>242.19476080766796</v>
      </c>
      <c r="H24">
        <f t="shared" si="0"/>
        <v>186.69764719010817</v>
      </c>
      <c r="I24">
        <f t="shared" si="0"/>
        <v>161.78097510138741</v>
      </c>
      <c r="J24">
        <f t="shared" si="0"/>
        <v>147.72673537511943</v>
      </c>
      <c r="K24">
        <f t="shared" si="0"/>
        <v>135.013673832656</v>
      </c>
      <c r="L24">
        <f t="shared" si="0"/>
        <v>124.47507417145154</v>
      </c>
      <c r="M24">
        <f t="shared" si="0"/>
        <v>109.85222081143819</v>
      </c>
      <c r="N24">
        <f t="shared" si="0"/>
        <v>83.850312453688687</v>
      </c>
      <c r="O24">
        <f t="shared" si="2"/>
        <v>113.02807039886235</v>
      </c>
      <c r="P24">
        <f t="shared" si="1"/>
        <v>1663.4534731993945</v>
      </c>
    </row>
    <row r="25" spans="5:16" x14ac:dyDescent="0.3">
      <c r="E25">
        <v>18</v>
      </c>
      <c r="F25">
        <f>SUMPRODUCT(G25:O25,pmat)*0.5</f>
        <v>371.94100481146847</v>
      </c>
      <c r="G25">
        <f t="shared" ref="G25:N40" si="3">F24*F$4*(1-F$5*hr)</f>
        <v>251.18380213991026</v>
      </c>
      <c r="H25">
        <f t="shared" si="3"/>
        <v>193.75580864613437</v>
      </c>
      <c r="I25">
        <f t="shared" si="3"/>
        <v>168.02788247109737</v>
      </c>
      <c r="J25">
        <f t="shared" si="3"/>
        <v>153.69192634631804</v>
      </c>
      <c r="K25">
        <f t="shared" si="3"/>
        <v>140.34039860636346</v>
      </c>
      <c r="L25">
        <f t="shared" si="3"/>
        <v>128.26299014102318</v>
      </c>
      <c r="M25">
        <f t="shared" si="3"/>
        <v>112.02756675430639</v>
      </c>
      <c r="N25">
        <f t="shared" si="3"/>
        <v>87.881776649150552</v>
      </c>
      <c r="O25">
        <f t="shared" si="2"/>
        <v>118.12702971153061</v>
      </c>
      <c r="P25">
        <f t="shared" si="1"/>
        <v>1725.2401862773031</v>
      </c>
    </row>
    <row r="26" spans="5:16" x14ac:dyDescent="0.3">
      <c r="E26">
        <v>19</v>
      </c>
      <c r="F26">
        <f>SUMPRODUCT(G26:O26,pmat)*0.5</f>
        <v>385.57208013393898</v>
      </c>
      <c r="G26">
        <f t="shared" si="3"/>
        <v>260.35870336802793</v>
      </c>
      <c r="H26">
        <f t="shared" si="3"/>
        <v>200.94704171192822</v>
      </c>
      <c r="I26">
        <f t="shared" si="3"/>
        <v>174.38022778152094</v>
      </c>
      <c r="J26">
        <f t="shared" si="3"/>
        <v>159.62648834754251</v>
      </c>
      <c r="K26">
        <f t="shared" si="3"/>
        <v>146.00733002900213</v>
      </c>
      <c r="L26">
        <f t="shared" si="3"/>
        <v>133.32337867604528</v>
      </c>
      <c r="M26">
        <f t="shared" si="3"/>
        <v>115.43669112692086</v>
      </c>
      <c r="N26">
        <f t="shared" si="3"/>
        <v>89.622053403445122</v>
      </c>
      <c r="O26">
        <f t="shared" si="2"/>
        <v>123.6052838164087</v>
      </c>
      <c r="P26">
        <f t="shared" si="1"/>
        <v>1788.8792783947806</v>
      </c>
    </row>
    <row r="27" spans="5:16" x14ac:dyDescent="0.3">
      <c r="E27">
        <v>20</v>
      </c>
      <c r="F27">
        <f>SUMPRODUCT(G27:O27,pmat)*0.5</f>
        <v>400.05466742334886</v>
      </c>
      <c r="G27">
        <f t="shared" si="3"/>
        <v>269.90045609375727</v>
      </c>
      <c r="H27">
        <f t="shared" si="3"/>
        <v>208.28696269442236</v>
      </c>
      <c r="I27">
        <f t="shared" si="3"/>
        <v>180.85233754073539</v>
      </c>
      <c r="J27">
        <f t="shared" si="3"/>
        <v>165.66121639244489</v>
      </c>
      <c r="K27">
        <f t="shared" si="3"/>
        <v>151.64516393016538</v>
      </c>
      <c r="L27">
        <f t="shared" si="3"/>
        <v>138.70696352755203</v>
      </c>
      <c r="M27">
        <f t="shared" si="3"/>
        <v>119.99104080844076</v>
      </c>
      <c r="N27">
        <f t="shared" si="3"/>
        <v>92.34935290153669</v>
      </c>
      <c r="O27">
        <f t="shared" si="2"/>
        <v>127.93640233191229</v>
      </c>
      <c r="P27">
        <f t="shared" si="1"/>
        <v>1855.3845636443157</v>
      </c>
    </row>
    <row r="28" spans="5:16" x14ac:dyDescent="0.3">
      <c r="E28">
        <v>21</v>
      </c>
      <c r="F28">
        <f>SUMPRODUCT(G28:O28,pmat)*0.5</f>
        <v>415.14869316286359</v>
      </c>
      <c r="G28">
        <f t="shared" si="3"/>
        <v>280.03826719634418</v>
      </c>
      <c r="H28">
        <f t="shared" si="3"/>
        <v>215.92036487500582</v>
      </c>
      <c r="I28">
        <f t="shared" si="3"/>
        <v>187.45826642498014</v>
      </c>
      <c r="J28">
        <f t="shared" si="3"/>
        <v>171.80972066369861</v>
      </c>
      <c r="K28">
        <f t="shared" si="3"/>
        <v>157.37815557282264</v>
      </c>
      <c r="L28">
        <f t="shared" si="3"/>
        <v>144.06290573365712</v>
      </c>
      <c r="M28">
        <f t="shared" si="3"/>
        <v>124.83626717479683</v>
      </c>
      <c r="N28">
        <f t="shared" si="3"/>
        <v>95.992832646752618</v>
      </c>
      <c r="O28">
        <f t="shared" si="2"/>
        <v>132.17145314006939</v>
      </c>
      <c r="P28">
        <f t="shared" si="1"/>
        <v>1924.8169265909905</v>
      </c>
    </row>
    <row r="29" spans="5:16" x14ac:dyDescent="0.3">
      <c r="E29">
        <v>22</v>
      </c>
      <c r="F29">
        <f>SUMPRODUCT(G29:O29,pmat)*0.5</f>
        <v>430.70219243860396</v>
      </c>
      <c r="G29">
        <f t="shared" si="3"/>
        <v>290.6040852140045</v>
      </c>
      <c r="H29">
        <f t="shared" si="3"/>
        <v>224.03061375707534</v>
      </c>
      <c r="I29">
        <f t="shared" si="3"/>
        <v>194.32832838750525</v>
      </c>
      <c r="J29">
        <f t="shared" si="3"/>
        <v>178.08535310373114</v>
      </c>
      <c r="K29">
        <f t="shared" si="3"/>
        <v>163.21923463051368</v>
      </c>
      <c r="L29">
        <f t="shared" si="3"/>
        <v>149.5092477941815</v>
      </c>
      <c r="M29">
        <f t="shared" si="3"/>
        <v>129.65661516029141</v>
      </c>
      <c r="N29">
        <f t="shared" si="3"/>
        <v>99.86901373983747</v>
      </c>
      <c r="O29">
        <f t="shared" si="2"/>
        <v>136.89857147209321</v>
      </c>
      <c r="P29">
        <f t="shared" si="1"/>
        <v>1996.9032556978377</v>
      </c>
    </row>
    <row r="30" spans="5:16" x14ac:dyDescent="0.3">
      <c r="E30">
        <v>23</v>
      </c>
      <c r="F30">
        <f>SUMPRODUCT(G30:O30,pmat)*0.5</f>
        <v>446.7579847134333</v>
      </c>
      <c r="G30">
        <f t="shared" si="3"/>
        <v>301.49153470702277</v>
      </c>
      <c r="H30">
        <f t="shared" si="3"/>
        <v>232.4832681712036</v>
      </c>
      <c r="I30">
        <f t="shared" si="3"/>
        <v>201.62755238136782</v>
      </c>
      <c r="J30">
        <f t="shared" si="3"/>
        <v>184.61191196812999</v>
      </c>
      <c r="K30">
        <f t="shared" si="3"/>
        <v>169.18108544854456</v>
      </c>
      <c r="L30">
        <f t="shared" si="3"/>
        <v>155.05827289898798</v>
      </c>
      <c r="M30">
        <f t="shared" si="3"/>
        <v>134.55832301476335</v>
      </c>
      <c r="N30">
        <f t="shared" si="3"/>
        <v>103.72529212823314</v>
      </c>
      <c r="O30">
        <f t="shared" si="2"/>
        <v>142.06055112715842</v>
      </c>
      <c r="P30">
        <f t="shared" si="1"/>
        <v>2071.5557765588451</v>
      </c>
    </row>
    <row r="31" spans="5:16" x14ac:dyDescent="0.3">
      <c r="E31">
        <v>24</v>
      </c>
      <c r="F31">
        <f>SUMPRODUCT(G31:O31,pmat)*0.5</f>
        <v>463.40015289893819</v>
      </c>
      <c r="G31">
        <f t="shared" si="3"/>
        <v>312.73058929940328</v>
      </c>
      <c r="H31">
        <f t="shared" si="3"/>
        <v>241.19322776561822</v>
      </c>
      <c r="I31">
        <f t="shared" si="3"/>
        <v>209.23494135408325</v>
      </c>
      <c r="J31">
        <f t="shared" si="3"/>
        <v>191.54617476229942</v>
      </c>
      <c r="K31">
        <f t="shared" si="3"/>
        <v>175.38131636972349</v>
      </c>
      <c r="L31">
        <f t="shared" si="3"/>
        <v>160.72203117611733</v>
      </c>
      <c r="M31">
        <f t="shared" si="3"/>
        <v>139.55244560908918</v>
      </c>
      <c r="N31">
        <f t="shared" si="3"/>
        <v>107.64665841181068</v>
      </c>
      <c r="O31">
        <f t="shared" si="2"/>
        <v>147.47150595323492</v>
      </c>
      <c r="P31">
        <f t="shared" si="1"/>
        <v>2148.8790436003178</v>
      </c>
    </row>
    <row r="32" spans="5:16" x14ac:dyDescent="0.3">
      <c r="E32">
        <v>25</v>
      </c>
      <c r="F32">
        <f>SUMPRODUCT(G32:O32,pmat)*0.5</f>
        <v>480.67229274688185</v>
      </c>
      <c r="G32">
        <f t="shared" si="3"/>
        <v>324.38010702925669</v>
      </c>
      <c r="H32">
        <f t="shared" si="3"/>
        <v>250.18447143952264</v>
      </c>
      <c r="I32">
        <f t="shared" si="3"/>
        <v>217.07390498905639</v>
      </c>
      <c r="J32">
        <f t="shared" si="3"/>
        <v>198.77319428637907</v>
      </c>
      <c r="K32">
        <f t="shared" si="3"/>
        <v>181.96886602418445</v>
      </c>
      <c r="L32">
        <f t="shared" si="3"/>
        <v>166.61225055123731</v>
      </c>
      <c r="M32">
        <f t="shared" si="3"/>
        <v>144.64982805850559</v>
      </c>
      <c r="N32">
        <f t="shared" si="3"/>
        <v>111.64195648727134</v>
      </c>
      <c r="O32">
        <f t="shared" si="2"/>
        <v>153.07089861902736</v>
      </c>
      <c r="P32">
        <f t="shared" si="1"/>
        <v>2229.0277702313233</v>
      </c>
    </row>
    <row r="33" spans="5:16" x14ac:dyDescent="0.3">
      <c r="E33">
        <v>26</v>
      </c>
      <c r="F33">
        <f>SUMPRODUCT(G33:O33,pmat)*0.5</f>
        <v>498.60679538572253</v>
      </c>
      <c r="G33">
        <f t="shared" si="3"/>
        <v>336.4706049228173</v>
      </c>
      <c r="H33">
        <f t="shared" si="3"/>
        <v>259.50408562340539</v>
      </c>
      <c r="I33">
        <f t="shared" si="3"/>
        <v>225.16602429557037</v>
      </c>
      <c r="J33">
        <f t="shared" si="3"/>
        <v>206.22020973960355</v>
      </c>
      <c r="K33">
        <f t="shared" si="3"/>
        <v>188.83453457206011</v>
      </c>
      <c r="L33">
        <f t="shared" si="3"/>
        <v>172.87042272297521</v>
      </c>
      <c r="M33">
        <f t="shared" si="3"/>
        <v>149.95102549611357</v>
      </c>
      <c r="N33">
        <f t="shared" si="3"/>
        <v>115.71986244680448</v>
      </c>
      <c r="O33">
        <f t="shared" si="2"/>
        <v>158.82771306377924</v>
      </c>
      <c r="P33">
        <f t="shared" si="1"/>
        <v>2312.1712782688519</v>
      </c>
    </row>
    <row r="34" spans="5:16" x14ac:dyDescent="0.3">
      <c r="E34">
        <v>27</v>
      </c>
      <c r="F34">
        <f>SUMPRODUCT(G34:O34,pmat)*0.5</f>
        <v>517.2308417603756</v>
      </c>
      <c r="G34">
        <f t="shared" si="3"/>
        <v>349.02475677000575</v>
      </c>
      <c r="H34">
        <f t="shared" si="3"/>
        <v>269.17648393825385</v>
      </c>
      <c r="I34">
        <f t="shared" si="3"/>
        <v>233.55367706106486</v>
      </c>
      <c r="J34">
        <f t="shared" si="3"/>
        <v>213.90772308079184</v>
      </c>
      <c r="K34">
        <f t="shared" si="3"/>
        <v>195.90919925262335</v>
      </c>
      <c r="L34">
        <f t="shared" si="3"/>
        <v>179.39280784345709</v>
      </c>
      <c r="M34">
        <f t="shared" si="3"/>
        <v>155.58338045067768</v>
      </c>
      <c r="N34">
        <f t="shared" si="3"/>
        <v>119.96082039689087</v>
      </c>
      <c r="O34">
        <f t="shared" si="2"/>
        <v>164.72854530635021</v>
      </c>
      <c r="P34">
        <f t="shared" si="1"/>
        <v>2398.4682358604909</v>
      </c>
    </row>
    <row r="35" spans="5:16" x14ac:dyDescent="0.3">
      <c r="E35">
        <v>28</v>
      </c>
      <c r="F35">
        <f>SUMPRODUCT(G35:O35,pmat)*0.5</f>
        <v>536.55689785699064</v>
      </c>
      <c r="G35">
        <f t="shared" si="3"/>
        <v>362.06158923226292</v>
      </c>
      <c r="H35">
        <f t="shared" si="3"/>
        <v>279.21980541600459</v>
      </c>
      <c r="I35">
        <f t="shared" si="3"/>
        <v>242.25883554442848</v>
      </c>
      <c r="J35">
        <f t="shared" si="3"/>
        <v>221.87599320801161</v>
      </c>
      <c r="K35">
        <f t="shared" si="3"/>
        <v>203.21233692675224</v>
      </c>
      <c r="L35">
        <f t="shared" si="3"/>
        <v>186.11373928999217</v>
      </c>
      <c r="M35">
        <f t="shared" si="3"/>
        <v>161.45352705911139</v>
      </c>
      <c r="N35">
        <f t="shared" si="3"/>
        <v>124.46670436054215</v>
      </c>
      <c r="O35">
        <f t="shared" si="2"/>
        <v>170.81361942194462</v>
      </c>
      <c r="P35">
        <f t="shared" si="1"/>
        <v>2488.0330483160405</v>
      </c>
    </row>
    <row r="36" spans="5:16" x14ac:dyDescent="0.3">
      <c r="E36">
        <v>29</v>
      </c>
      <c r="F36">
        <f>SUMPRODUCT(G36:O36,pmat)*0.5</f>
        <v>556.59181383890268</v>
      </c>
      <c r="G36">
        <f t="shared" si="3"/>
        <v>375.58982849989343</v>
      </c>
      <c r="H36">
        <f t="shared" si="3"/>
        <v>289.64927138581032</v>
      </c>
      <c r="I36">
        <f t="shared" si="3"/>
        <v>251.29782487440414</v>
      </c>
      <c r="J36">
        <f t="shared" si="3"/>
        <v>230.14589376720704</v>
      </c>
      <c r="K36">
        <f t="shared" si="3"/>
        <v>210.78219354761103</v>
      </c>
      <c r="L36">
        <f t="shared" si="3"/>
        <v>193.05172008041461</v>
      </c>
      <c r="M36">
        <f t="shared" si="3"/>
        <v>167.50236536099297</v>
      </c>
      <c r="N36">
        <f t="shared" si="3"/>
        <v>129.16282164728912</v>
      </c>
      <c r="O36">
        <f t="shared" si="2"/>
        <v>177.16819426949206</v>
      </c>
      <c r="P36">
        <f t="shared" si="1"/>
        <v>2580.9419272720174</v>
      </c>
    </row>
    <row r="37" spans="5:16" x14ac:dyDescent="0.3">
      <c r="E37">
        <v>30</v>
      </c>
      <c r="F37">
        <f>SUMPRODUCT(G37:O37,pmat)*0.5</f>
        <v>577.36387188438675</v>
      </c>
      <c r="G37">
        <f t="shared" si="3"/>
        <v>389.61426968723185</v>
      </c>
      <c r="H37">
        <f t="shared" si="3"/>
        <v>300.47186279991473</v>
      </c>
      <c r="I37">
        <f t="shared" si="3"/>
        <v>260.68434424722932</v>
      </c>
      <c r="J37">
        <f t="shared" si="3"/>
        <v>238.73293363068393</v>
      </c>
      <c r="K37">
        <f t="shared" si="3"/>
        <v>218.63859907884668</v>
      </c>
      <c r="L37">
        <f t="shared" si="3"/>
        <v>200.24308387023046</v>
      </c>
      <c r="M37">
        <f t="shared" si="3"/>
        <v>173.74654807237314</v>
      </c>
      <c r="N37">
        <f t="shared" si="3"/>
        <v>134.00189228879438</v>
      </c>
      <c r="O37">
        <f t="shared" si="2"/>
        <v>183.7986095500687</v>
      </c>
      <c r="P37">
        <f t="shared" si="1"/>
        <v>2677.29601510976</v>
      </c>
    </row>
    <row r="38" spans="5:16" x14ac:dyDescent="0.3">
      <c r="E38">
        <v>31</v>
      </c>
      <c r="F38">
        <f>SUMPRODUCT(G38:O38,pmat)*0.5</f>
        <v>598.91085467076471</v>
      </c>
      <c r="G38">
        <f t="shared" si="3"/>
        <v>404.15471031907072</v>
      </c>
      <c r="H38">
        <f t="shared" si="3"/>
        <v>311.69141574978551</v>
      </c>
      <c r="I38">
        <f t="shared" si="3"/>
        <v>270.42467651992325</v>
      </c>
      <c r="J38">
        <f t="shared" si="3"/>
        <v>247.65012703486784</v>
      </c>
      <c r="K38">
        <f t="shared" si="3"/>
        <v>226.79628694914973</v>
      </c>
      <c r="L38">
        <f t="shared" si="3"/>
        <v>207.70666912490435</v>
      </c>
      <c r="M38">
        <f t="shared" si="3"/>
        <v>180.21877548320742</v>
      </c>
      <c r="N38">
        <f t="shared" si="3"/>
        <v>138.99723845789853</v>
      </c>
      <c r="O38">
        <f t="shared" si="2"/>
        <v>190.68030110331784</v>
      </c>
      <c r="P38">
        <f t="shared" si="1"/>
        <v>2777.2310554128899</v>
      </c>
    </row>
    <row r="39" spans="5:16" x14ac:dyDescent="0.3">
      <c r="E39">
        <v>32</v>
      </c>
      <c r="F39">
        <f>SUMPRODUCT(G39:O39,pmat)*0.5</f>
        <v>621.26620427215516</v>
      </c>
      <c r="G39">
        <f t="shared" si="3"/>
        <v>419.23759826953528</v>
      </c>
      <c r="H39">
        <f t="shared" si="3"/>
        <v>323.3237682552566</v>
      </c>
      <c r="I39">
        <f t="shared" si="3"/>
        <v>280.52227417480697</v>
      </c>
      <c r="J39">
        <f t="shared" si="3"/>
        <v>256.9034426939271</v>
      </c>
      <c r="K39">
        <f t="shared" si="3"/>
        <v>235.26762068312442</v>
      </c>
      <c r="L39">
        <f t="shared" si="3"/>
        <v>215.45647260169224</v>
      </c>
      <c r="M39">
        <f t="shared" si="3"/>
        <v>186.93600221241391</v>
      </c>
      <c r="N39">
        <f t="shared" si="3"/>
        <v>144.17502038656593</v>
      </c>
      <c r="O39">
        <f t="shared" si="2"/>
        <v>197.80652373672982</v>
      </c>
      <c r="P39">
        <f t="shared" si="1"/>
        <v>2880.8949272862073</v>
      </c>
    </row>
    <row r="40" spans="5:16" x14ac:dyDescent="0.3">
      <c r="E40">
        <v>33</v>
      </c>
      <c r="F40">
        <f>SUMPRODUCT(G40:O40,pmat)*0.5</f>
        <v>644.45900964847738</v>
      </c>
      <c r="G40">
        <f t="shared" si="3"/>
        <v>434.88634299050858</v>
      </c>
      <c r="H40">
        <f t="shared" si="3"/>
        <v>335.39007861562823</v>
      </c>
      <c r="I40">
        <f t="shared" si="3"/>
        <v>290.99139142973092</v>
      </c>
      <c r="J40">
        <f t="shared" si="3"/>
        <v>266.49616046606661</v>
      </c>
      <c r="K40">
        <f t="shared" si="3"/>
        <v>244.05827055923075</v>
      </c>
      <c r="L40">
        <f t="shared" si="3"/>
        <v>223.50423964896819</v>
      </c>
      <c r="M40">
        <f t="shared" si="3"/>
        <v>193.91082534152301</v>
      </c>
      <c r="N40">
        <f t="shared" si="3"/>
        <v>149.54880176993115</v>
      </c>
      <c r="O40">
        <f t="shared" si="2"/>
        <v>205.18892647397746</v>
      </c>
      <c r="P40">
        <f t="shared" si="1"/>
        <v>2988.4340469440422</v>
      </c>
    </row>
    <row r="41" spans="5:16" x14ac:dyDescent="0.3">
      <c r="E41">
        <v>34</v>
      </c>
      <c r="F41">
        <f>SUMPRODUCT(G41:O41,pmat)*0.5</f>
        <v>668.51862218592112</v>
      </c>
      <c r="G41">
        <f t="shared" ref="G41:N56" si="4">F40*F$4*(1-F$5*hr)</f>
        <v>451.12130675393411</v>
      </c>
      <c r="H41">
        <f t="shared" si="4"/>
        <v>347.90907439240686</v>
      </c>
      <c r="I41">
        <f t="shared" si="4"/>
        <v>301.8510707540654</v>
      </c>
      <c r="J41">
        <f t="shared" si="4"/>
        <v>276.44182185824434</v>
      </c>
      <c r="K41">
        <f t="shared" si="4"/>
        <v>253.17135244276326</v>
      </c>
      <c r="L41">
        <f t="shared" si="4"/>
        <v>231.85535703126919</v>
      </c>
      <c r="M41">
        <f t="shared" si="4"/>
        <v>201.15381568407139</v>
      </c>
      <c r="N41">
        <f t="shared" si="4"/>
        <v>155.12866027321843</v>
      </c>
      <c r="O41">
        <f t="shared" si="2"/>
        <v>212.84263694634515</v>
      </c>
      <c r="P41">
        <f t="shared" si="1"/>
        <v>3099.9937183222396</v>
      </c>
    </row>
    <row r="42" spans="5:16" x14ac:dyDescent="0.3">
      <c r="E42">
        <v>35</v>
      </c>
      <c r="F42">
        <f>SUMPRODUCT(G42:O42,pmat)*0.5</f>
        <v>693.47591520630124</v>
      </c>
      <c r="G42">
        <f t="shared" si="4"/>
        <v>467.96303553014474</v>
      </c>
      <c r="H42">
        <f t="shared" si="4"/>
        <v>360.89704540314733</v>
      </c>
      <c r="I42">
        <f t="shared" si="4"/>
        <v>313.11816695316617</v>
      </c>
      <c r="J42">
        <f t="shared" si="4"/>
        <v>286.75851721636212</v>
      </c>
      <c r="K42">
        <f t="shared" si="4"/>
        <v>262.61973076533212</v>
      </c>
      <c r="L42">
        <f t="shared" si="4"/>
        <v>240.51278482062509</v>
      </c>
      <c r="M42">
        <f t="shared" si="4"/>
        <v>208.66982132814229</v>
      </c>
      <c r="N42">
        <f t="shared" si="4"/>
        <v>160.92305254725713</v>
      </c>
      <c r="O42">
        <f t="shared" si="2"/>
        <v>220.78277833173814</v>
      </c>
      <c r="P42">
        <f t="shared" si="1"/>
        <v>3215.7208481022162</v>
      </c>
    </row>
    <row r="43" spans="5:16" x14ac:dyDescent="0.3">
      <c r="E43">
        <v>36</v>
      </c>
      <c r="F43">
        <f>SUMPRODUCT(G43:O43,pmat)*0.5</f>
        <v>719.36356976348168</v>
      </c>
      <c r="G43">
        <f t="shared" si="4"/>
        <v>485.43314064441086</v>
      </c>
      <c r="H43">
        <f t="shared" si="4"/>
        <v>374.3704284241158</v>
      </c>
      <c r="I43">
        <f t="shared" si="4"/>
        <v>324.80734086283263</v>
      </c>
      <c r="J43">
        <f t="shared" si="4"/>
        <v>297.46225860550783</v>
      </c>
      <c r="K43">
        <f t="shared" si="4"/>
        <v>272.42059135554399</v>
      </c>
      <c r="L43">
        <f t="shared" si="4"/>
        <v>249.4887442270655</v>
      </c>
      <c r="M43">
        <f t="shared" si="4"/>
        <v>216.46150633856257</v>
      </c>
      <c r="N43">
        <f t="shared" si="4"/>
        <v>166.93585706251383</v>
      </c>
      <c r="O43">
        <f t="shared" si="2"/>
        <v>229.02349852739718</v>
      </c>
      <c r="P43">
        <f t="shared" si="1"/>
        <v>3335.7669358114317</v>
      </c>
    </row>
    <row r="44" spans="5:16" x14ac:dyDescent="0.3">
      <c r="E44">
        <v>37</v>
      </c>
      <c r="F44">
        <f>SUMPRODUCT(G44:O44,pmat)*0.5</f>
        <v>746.21664234286152</v>
      </c>
      <c r="G44">
        <f t="shared" si="4"/>
        <v>503.55449883443714</v>
      </c>
      <c r="H44">
        <f t="shared" si="4"/>
        <v>388.34651251552873</v>
      </c>
      <c r="I44">
        <f t="shared" si="4"/>
        <v>336.93338558170421</v>
      </c>
      <c r="J44">
        <f t="shared" si="4"/>
        <v>308.56697381969099</v>
      </c>
      <c r="K44">
        <f t="shared" si="4"/>
        <v>282.58914567523243</v>
      </c>
      <c r="L44">
        <f t="shared" si="4"/>
        <v>258.79956178776678</v>
      </c>
      <c r="M44">
        <f t="shared" si="4"/>
        <v>224.53986980435894</v>
      </c>
      <c r="N44">
        <f t="shared" si="4"/>
        <v>173.16920507085007</v>
      </c>
      <c r="O44">
        <f t="shared" si="2"/>
        <v>237.57561335394661</v>
      </c>
      <c r="P44">
        <f t="shared" si="1"/>
        <v>3460.2914087863778</v>
      </c>
    </row>
    <row r="45" spans="5:16" x14ac:dyDescent="0.3">
      <c r="E45">
        <v>38</v>
      </c>
      <c r="F45">
        <f>SUMPRODUCT(G45:O45,pmat)*0.5</f>
        <v>774.07226321599296</v>
      </c>
      <c r="G45">
        <f t="shared" si="4"/>
        <v>522.35164964000307</v>
      </c>
      <c r="H45">
        <f t="shared" si="4"/>
        <v>402.84359906754975</v>
      </c>
      <c r="I45">
        <f t="shared" si="4"/>
        <v>349.51186126397585</v>
      </c>
      <c r="J45">
        <f t="shared" si="4"/>
        <v>320.08671630261898</v>
      </c>
      <c r="K45">
        <f t="shared" si="4"/>
        <v>293.13862512870645</v>
      </c>
      <c r="L45">
        <f t="shared" si="4"/>
        <v>268.45968839147082</v>
      </c>
      <c r="M45">
        <f t="shared" si="4"/>
        <v>232.91960560899011</v>
      </c>
      <c r="N45">
        <f t="shared" si="4"/>
        <v>179.63189584348717</v>
      </c>
      <c r="O45">
        <f t="shared" si="2"/>
        <v>246.44689105487799</v>
      </c>
      <c r="P45">
        <f t="shared" si="1"/>
        <v>3589.4627955176734</v>
      </c>
    </row>
    <row r="46" spans="5:16" x14ac:dyDescent="0.3">
      <c r="E46">
        <v>39</v>
      </c>
      <c r="F46">
        <f>SUMPRODUCT(G46:O46,pmat)*0.5</f>
        <v>802.96835937325125</v>
      </c>
      <c r="G46">
        <f t="shared" si="4"/>
        <v>541.85058425119507</v>
      </c>
      <c r="H46">
        <f t="shared" si="4"/>
        <v>417.88131971200249</v>
      </c>
      <c r="I46">
        <f t="shared" si="4"/>
        <v>362.55923916079479</v>
      </c>
      <c r="J46">
        <f t="shared" si="4"/>
        <v>332.03626820077704</v>
      </c>
      <c r="K46">
        <f t="shared" si="4"/>
        <v>304.08238048748802</v>
      </c>
      <c r="L46">
        <f t="shared" si="4"/>
        <v>278.48169387227114</v>
      </c>
      <c r="M46">
        <f t="shared" si="4"/>
        <v>241.61371955232374</v>
      </c>
      <c r="N46">
        <f t="shared" si="4"/>
        <v>186.33568448719211</v>
      </c>
      <c r="O46">
        <f t="shared" si="2"/>
        <v>255.64727213901909</v>
      </c>
      <c r="P46">
        <f t="shared" si="1"/>
        <v>3723.456521236315</v>
      </c>
    </row>
    <row r="47" spans="5:16" x14ac:dyDescent="0.3">
      <c r="E47">
        <v>40</v>
      </c>
      <c r="F47">
        <f>SUMPRODUCT(G47:O47,pmat)*0.5</f>
        <v>832.94351442305299</v>
      </c>
      <c r="G47">
        <f t="shared" si="4"/>
        <v>562.07785156127579</v>
      </c>
      <c r="H47">
        <f t="shared" si="4"/>
        <v>433.48046740095606</v>
      </c>
      <c r="I47">
        <f t="shared" si="4"/>
        <v>376.09318774080225</v>
      </c>
      <c r="J47">
        <f t="shared" si="4"/>
        <v>344.43127720275504</v>
      </c>
      <c r="K47">
        <f t="shared" si="4"/>
        <v>315.43445479073819</v>
      </c>
      <c r="L47">
        <f t="shared" si="4"/>
        <v>288.87826146311363</v>
      </c>
      <c r="M47">
        <f t="shared" si="4"/>
        <v>250.63352448504403</v>
      </c>
      <c r="N47">
        <f t="shared" si="4"/>
        <v>193.29097564185901</v>
      </c>
      <c r="O47">
        <f t="shared" si="2"/>
        <v>265.18977397572672</v>
      </c>
      <c r="P47">
        <f t="shared" si="1"/>
        <v>3862.4532886853235</v>
      </c>
    </row>
    <row r="48" spans="5:16" x14ac:dyDescent="0.3">
      <c r="E48">
        <v>41</v>
      </c>
      <c r="F48">
        <f>SUMPRODUCT(G48:O48,pmat)*0.5</f>
        <v>864.03762575237897</v>
      </c>
      <c r="G48">
        <f t="shared" si="4"/>
        <v>583.06046009613704</v>
      </c>
      <c r="H48">
        <f t="shared" si="4"/>
        <v>449.66228124902068</v>
      </c>
      <c r="I48">
        <f t="shared" si="4"/>
        <v>390.13242066086048</v>
      </c>
      <c r="J48">
        <f t="shared" si="4"/>
        <v>357.2885283537621</v>
      </c>
      <c r="K48">
        <f t="shared" si="4"/>
        <v>327.20971334261725</v>
      </c>
      <c r="L48">
        <f t="shared" si="4"/>
        <v>299.66273205120126</v>
      </c>
      <c r="M48">
        <f t="shared" si="4"/>
        <v>259.99043531680229</v>
      </c>
      <c r="N48">
        <f t="shared" si="4"/>
        <v>200.50681958803523</v>
      </c>
      <c r="O48">
        <f t="shared" si="2"/>
        <v>275.08844977055139</v>
      </c>
      <c r="P48">
        <f t="shared" si="1"/>
        <v>4006.6394661813665</v>
      </c>
    </row>
    <row r="49" spans="5:16" x14ac:dyDescent="0.3">
      <c r="E49">
        <v>42</v>
      </c>
      <c r="F49">
        <f>SUMPRODUCT(G49:O49,pmat)*0.5</f>
        <v>896.29231192499128</v>
      </c>
      <c r="G49">
        <f t="shared" si="4"/>
        <v>604.82633802666521</v>
      </c>
      <c r="H49">
        <f t="shared" si="4"/>
        <v>466.44836807690967</v>
      </c>
      <c r="I49">
        <f t="shared" si="4"/>
        <v>404.69605312411863</v>
      </c>
      <c r="J49">
        <f t="shared" si="4"/>
        <v>370.62579962781746</v>
      </c>
      <c r="K49">
        <f t="shared" si="4"/>
        <v>339.42410193607401</v>
      </c>
      <c r="L49">
        <f t="shared" si="4"/>
        <v>310.84922767548636</v>
      </c>
      <c r="M49">
        <f t="shared" si="4"/>
        <v>269.69645884608116</v>
      </c>
      <c r="N49">
        <f t="shared" si="4"/>
        <v>207.99234825344183</v>
      </c>
      <c r="O49">
        <f t="shared" si="2"/>
        <v>285.35716161515199</v>
      </c>
      <c r="P49">
        <f t="shared" si="1"/>
        <v>4156.2081691067369</v>
      </c>
    </row>
    <row r="50" spans="5:16" x14ac:dyDescent="0.3">
      <c r="E50">
        <v>43</v>
      </c>
      <c r="F50">
        <f>SUMPRODUCT(G50:O50,pmat)*0.5</f>
        <v>929.75092421270597</v>
      </c>
      <c r="G50">
        <f t="shared" si="4"/>
        <v>627.40461834749385</v>
      </c>
      <c r="H50">
        <f t="shared" si="4"/>
        <v>483.86107042133222</v>
      </c>
      <c r="I50">
        <f t="shared" si="4"/>
        <v>419.80353126921869</v>
      </c>
      <c r="J50">
        <f t="shared" si="4"/>
        <v>384.46125046791269</v>
      </c>
      <c r="K50">
        <f t="shared" si="4"/>
        <v>352.09450964642656</v>
      </c>
      <c r="L50">
        <f t="shared" si="4"/>
        <v>322.4528968392703</v>
      </c>
      <c r="M50">
        <f t="shared" si="4"/>
        <v>279.76430490793774</v>
      </c>
      <c r="N50">
        <f t="shared" si="4"/>
        <v>215.75716707686493</v>
      </c>
      <c r="O50">
        <f t="shared" si="2"/>
        <v>296.0097059211563</v>
      </c>
      <c r="P50">
        <f t="shared" si="1"/>
        <v>4311.3599791103188</v>
      </c>
    </row>
    <row r="51" spans="5:16" x14ac:dyDescent="0.3">
      <c r="E51">
        <v>44</v>
      </c>
      <c r="F51">
        <f>SUMPRODUCT(G51:O51,pmat)*0.5</f>
        <v>964.45850185699362</v>
      </c>
      <c r="G51">
        <f t="shared" si="4"/>
        <v>650.82564694889413</v>
      </c>
      <c r="H51">
        <f t="shared" si="4"/>
        <v>501.92369467799512</v>
      </c>
      <c r="I51">
        <f t="shared" si="4"/>
        <v>435.47496337919898</v>
      </c>
      <c r="J51">
        <f t="shared" si="4"/>
        <v>398.81335470575772</v>
      </c>
      <c r="K51">
        <f t="shared" si="4"/>
        <v>365.23818794451705</v>
      </c>
      <c r="L51">
        <f t="shared" si="4"/>
        <v>334.48978416410523</v>
      </c>
      <c r="M51">
        <f t="shared" si="4"/>
        <v>290.20760715534328</v>
      </c>
      <c r="N51">
        <f t="shared" si="4"/>
        <v>223.81144392635019</v>
      </c>
      <c r="O51">
        <f t="shared" si="2"/>
        <v>307.0601237988127</v>
      </c>
      <c r="P51">
        <f t="shared" si="1"/>
        <v>4472.3033085579682</v>
      </c>
    </row>
    <row r="52" spans="5:16" x14ac:dyDescent="0.3">
      <c r="E52">
        <v>45</v>
      </c>
      <c r="F52">
        <f>SUMPRODUCT(G52:O52,pmat)*0.5</f>
        <v>1000.4617609415053</v>
      </c>
      <c r="G52">
        <f t="shared" si="4"/>
        <v>675.12095129989552</v>
      </c>
      <c r="H52">
        <f t="shared" si="4"/>
        <v>520.66051755911531</v>
      </c>
      <c r="I52">
        <f t="shared" si="4"/>
        <v>451.73132521019562</v>
      </c>
      <c r="J52">
        <f t="shared" si="4"/>
        <v>413.70121521023901</v>
      </c>
      <c r="K52">
        <f t="shared" si="4"/>
        <v>378.87268697046983</v>
      </c>
      <c r="L52">
        <f t="shared" si="4"/>
        <v>346.9762785472912</v>
      </c>
      <c r="M52">
        <f t="shared" si="4"/>
        <v>301.04080574769472</v>
      </c>
      <c r="N52">
        <f t="shared" si="4"/>
        <v>232.16608572427464</v>
      </c>
      <c r="O52">
        <f t="shared" si="2"/>
        <v>318.52294063509771</v>
      </c>
      <c r="P52">
        <f t="shared" si="1"/>
        <v>4639.2545678457791</v>
      </c>
    </row>
    <row r="53" spans="5:16" x14ac:dyDescent="0.3">
      <c r="E53">
        <v>46</v>
      </c>
      <c r="F53">
        <f>SUMPRODUCT(G53:O53,pmat)*0.5</f>
        <v>1037.8090972841815</v>
      </c>
      <c r="G53">
        <f t="shared" si="4"/>
        <v>700.3232326590537</v>
      </c>
      <c r="H53">
        <f t="shared" si="4"/>
        <v>540.09676103991649</v>
      </c>
      <c r="I53">
        <f t="shared" si="4"/>
        <v>468.59446580320378</v>
      </c>
      <c r="J53">
        <f t="shared" si="4"/>
        <v>429.14475894968581</v>
      </c>
      <c r="K53">
        <f t="shared" si="4"/>
        <v>393.01615444972703</v>
      </c>
      <c r="L53">
        <f t="shared" si="4"/>
        <v>359.92905262194631</v>
      </c>
      <c r="M53">
        <f t="shared" si="4"/>
        <v>312.27865069256211</v>
      </c>
      <c r="N53">
        <f t="shared" si="4"/>
        <v>240.83264459815578</v>
      </c>
      <c r="O53">
        <f t="shared" si="2"/>
        <v>330.41341581562335</v>
      </c>
      <c r="P53">
        <f t="shared" si="1"/>
        <v>4812.4382339140557</v>
      </c>
    </row>
    <row r="54" spans="5:16" x14ac:dyDescent="0.3">
      <c r="E54">
        <v>47</v>
      </c>
      <c r="F54">
        <f>SUMPRODUCT(G54:O54,pmat)*0.5</f>
        <v>1076.5506446850693</v>
      </c>
      <c r="G54">
        <f t="shared" si="4"/>
        <v>726.46636809892698</v>
      </c>
      <c r="H54">
        <f t="shared" si="4"/>
        <v>560.25858612724301</v>
      </c>
      <c r="I54">
        <f t="shared" si="4"/>
        <v>486.08708493592485</v>
      </c>
      <c r="J54">
        <f t="shared" si="4"/>
        <v>445.16474251304356</v>
      </c>
      <c r="K54">
        <f t="shared" si="4"/>
        <v>407.68752100220149</v>
      </c>
      <c r="L54">
        <f t="shared" si="4"/>
        <v>373.36534672724065</v>
      </c>
      <c r="M54">
        <f t="shared" si="4"/>
        <v>323.93614735975171</v>
      </c>
      <c r="N54">
        <f t="shared" si="4"/>
        <v>249.82292055404969</v>
      </c>
      <c r="O54">
        <f t="shared" si="2"/>
        <v>342.74763624826744</v>
      </c>
      <c r="P54">
        <f t="shared" si="1"/>
        <v>4992.0869982517188</v>
      </c>
    </row>
    <row r="55" spans="5:16" x14ac:dyDescent="0.3">
      <c r="E55">
        <v>48</v>
      </c>
      <c r="F55">
        <f>SUMPRODUCT(G55:O55,pmat)*0.5</f>
        <v>1116.7384017996756</v>
      </c>
      <c r="G55">
        <f t="shared" si="4"/>
        <v>753.58545127954847</v>
      </c>
      <c r="H55">
        <f t="shared" si="4"/>
        <v>581.17309447914158</v>
      </c>
      <c r="I55">
        <f t="shared" si="4"/>
        <v>504.23272751451873</v>
      </c>
      <c r="J55">
        <f t="shared" si="4"/>
        <v>461.78273068912858</v>
      </c>
      <c r="K55">
        <f t="shared" si="4"/>
        <v>422.90650538739135</v>
      </c>
      <c r="L55">
        <f t="shared" si="4"/>
        <v>387.30314495209137</v>
      </c>
      <c r="M55">
        <f t="shared" si="4"/>
        <v>336.02881205451661</v>
      </c>
      <c r="N55">
        <f t="shared" si="4"/>
        <v>259.14891788780136</v>
      </c>
      <c r="O55">
        <f t="shared" si="2"/>
        <v>355.54233408139027</v>
      </c>
      <c r="P55">
        <f t="shared" si="1"/>
        <v>5178.4421201252044</v>
      </c>
    </row>
    <row r="56" spans="5:16" x14ac:dyDescent="0.3">
      <c r="E56">
        <v>49</v>
      </c>
      <c r="F56">
        <f>SUMPRODUCT(G56:O56,pmat)*0.5</f>
        <v>1158.4263437109576</v>
      </c>
      <c r="G56">
        <f t="shared" si="4"/>
        <v>781.71688125977289</v>
      </c>
      <c r="H56">
        <f t="shared" si="4"/>
        <v>602.86836102363884</v>
      </c>
      <c r="I56">
        <f t="shared" si="4"/>
        <v>523.0557850312274</v>
      </c>
      <c r="J56">
        <f t="shared" si="4"/>
        <v>479.02109113879277</v>
      </c>
      <c r="K56">
        <f t="shared" si="4"/>
        <v>438.69359415467216</v>
      </c>
      <c r="L56">
        <f t="shared" si="4"/>
        <v>401.76118011802174</v>
      </c>
      <c r="M56">
        <f t="shared" si="4"/>
        <v>348.57283045688223</v>
      </c>
      <c r="N56">
        <f t="shared" si="4"/>
        <v>268.82304964361327</v>
      </c>
      <c r="O56">
        <f t="shared" si="2"/>
        <v>368.81475118151496</v>
      </c>
      <c r="P56">
        <f t="shared" si="1"/>
        <v>5371.7538677190942</v>
      </c>
    </row>
    <row r="57" spans="5:16" x14ac:dyDescent="0.3">
      <c r="E57">
        <v>50</v>
      </c>
      <c r="F57">
        <f>SUMPRODUCT(G57:O57,pmat)*0.5</f>
        <v>1201.6704863840694</v>
      </c>
      <c r="G57">
        <f t="shared" ref="G57:N72" si="5">F56*F$4*(1-F$5*hr)</f>
        <v>810.89844059767029</v>
      </c>
      <c r="H57">
        <f t="shared" si="5"/>
        <v>625.37350500781838</v>
      </c>
      <c r="I57">
        <f t="shared" si="5"/>
        <v>542.58152492127499</v>
      </c>
      <c r="J57">
        <f t="shared" si="5"/>
        <v>496.90299577966601</v>
      </c>
      <c r="K57">
        <f t="shared" si="5"/>
        <v>455.07003658185312</v>
      </c>
      <c r="L57">
        <f t="shared" si="5"/>
        <v>416.75891444693855</v>
      </c>
      <c r="M57">
        <f t="shared" si="5"/>
        <v>361.5850621062196</v>
      </c>
      <c r="N57">
        <f t="shared" si="5"/>
        <v>278.85826436550582</v>
      </c>
      <c r="O57">
        <f t="shared" si="2"/>
        <v>382.58268049507694</v>
      </c>
      <c r="P57">
        <f t="shared" si="1"/>
        <v>5572.2819106860925</v>
      </c>
    </row>
    <row r="58" spans="5:16" x14ac:dyDescent="0.3">
      <c r="E58">
        <v>51</v>
      </c>
      <c r="F58">
        <f>SUMPRODUCT(G58:O58,pmat)*0.5</f>
        <v>1246.5289386870861</v>
      </c>
      <c r="G58">
        <f t="shared" si="5"/>
        <v>841.16934046884853</v>
      </c>
      <c r="H58">
        <f t="shared" si="5"/>
        <v>648.71875247813625</v>
      </c>
      <c r="I58">
        <f t="shared" si="5"/>
        <v>562.83615450703655</v>
      </c>
      <c r="J58">
        <f t="shared" si="5"/>
        <v>515.45244867521126</v>
      </c>
      <c r="K58">
        <f t="shared" si="5"/>
        <v>472.05784599068267</v>
      </c>
      <c r="L58">
        <f t="shared" si="5"/>
        <v>432.31653475276045</v>
      </c>
      <c r="M58">
        <f t="shared" si="5"/>
        <v>375.08302300224472</v>
      </c>
      <c r="N58">
        <f t="shared" si="5"/>
        <v>289.26804968497567</v>
      </c>
      <c r="O58">
        <f t="shared" si="2"/>
        <v>396.86456691634964</v>
      </c>
      <c r="P58">
        <f t="shared" si="1"/>
        <v>5780.2956551633315</v>
      </c>
    </row>
    <row r="59" spans="5:16" x14ac:dyDescent="0.3">
      <c r="E59">
        <v>52</v>
      </c>
      <c r="F59">
        <f>SUMPRODUCT(G59:O59,pmat)*0.5</f>
        <v>1293.0619697333784</v>
      </c>
      <c r="G59">
        <f t="shared" si="5"/>
        <v>872.57025708096023</v>
      </c>
      <c r="H59">
        <f t="shared" si="5"/>
        <v>672.93547237507892</v>
      </c>
      <c r="I59">
        <f t="shared" si="5"/>
        <v>583.84687723032266</v>
      </c>
      <c r="J59">
        <f t="shared" si="5"/>
        <v>534.69434678168466</v>
      </c>
      <c r="K59">
        <f t="shared" si="5"/>
        <v>489.67982624145066</v>
      </c>
      <c r="L59">
        <f t="shared" si="5"/>
        <v>448.45495369114849</v>
      </c>
      <c r="M59">
        <f t="shared" si="5"/>
        <v>389.08488127748439</v>
      </c>
      <c r="N59">
        <f t="shared" si="5"/>
        <v>300.06641840179577</v>
      </c>
      <c r="O59">
        <f t="shared" si="2"/>
        <v>411.67956996079516</v>
      </c>
      <c r="P59">
        <f t="shared" si="1"/>
        <v>5996.0745727740996</v>
      </c>
    </row>
    <row r="60" spans="5:16" x14ac:dyDescent="0.3">
      <c r="E60">
        <v>53</v>
      </c>
      <c r="F60">
        <f>SUMPRODUCT(G60:O60,pmat)*0.5</f>
        <v>1341.3320899252612</v>
      </c>
      <c r="G60">
        <f t="shared" si="5"/>
        <v>905.14337881336485</v>
      </c>
      <c r="H60">
        <f t="shared" si="5"/>
        <v>698.05620566476819</v>
      </c>
      <c r="I60">
        <f t="shared" si="5"/>
        <v>605.64192513757109</v>
      </c>
      <c r="J60">
        <f t="shared" si="5"/>
        <v>554.65453336880648</v>
      </c>
      <c r="K60">
        <f t="shared" si="5"/>
        <v>507.95962944260037</v>
      </c>
      <c r="L60">
        <f t="shared" si="5"/>
        <v>465.19583492937812</v>
      </c>
      <c r="M60">
        <f t="shared" si="5"/>
        <v>403.60945832203367</v>
      </c>
      <c r="N60">
        <f t="shared" si="5"/>
        <v>311.26790502198753</v>
      </c>
      <c r="O60">
        <f t="shared" si="2"/>
        <v>427.04759301755456</v>
      </c>
      <c r="P60">
        <f t="shared" si="1"/>
        <v>6219.9085536433258</v>
      </c>
    </row>
    <row r="61" spans="5:16" x14ac:dyDescent="0.3">
      <c r="E61">
        <v>54</v>
      </c>
      <c r="F61">
        <f>SUMPRODUCT(G61:O61,pmat)*0.5</f>
        <v>1391.4041391623612</v>
      </c>
      <c r="G61">
        <f t="shared" si="5"/>
        <v>938.93246294768278</v>
      </c>
      <c r="H61">
        <f t="shared" si="5"/>
        <v>724.1147030506919</v>
      </c>
      <c r="I61">
        <f t="shared" si="5"/>
        <v>628.25058509829137</v>
      </c>
      <c r="J61">
        <f t="shared" si="5"/>
        <v>575.35982888069248</v>
      </c>
      <c r="K61">
        <f t="shared" si="5"/>
        <v>526.92180670036612</v>
      </c>
      <c r="L61">
        <f t="shared" si="5"/>
        <v>482.56164797047035</v>
      </c>
      <c r="M61">
        <f t="shared" si="5"/>
        <v>418.67625143644034</v>
      </c>
      <c r="N61">
        <f t="shared" si="5"/>
        <v>322.88756665762696</v>
      </c>
      <c r="O61">
        <f t="shared" si="2"/>
        <v>442.98929882372522</v>
      </c>
      <c r="P61">
        <f t="shared" si="1"/>
        <v>6452.0982907283478</v>
      </c>
    </row>
    <row r="62" spans="5:16" x14ac:dyDescent="0.3">
      <c r="E62">
        <v>55</v>
      </c>
      <c r="F62">
        <f>SUMPRODUCT(G62:O62,pmat)*0.5</f>
        <v>1443.3453792369705</v>
      </c>
      <c r="G62">
        <f t="shared" si="5"/>
        <v>973.98289741365272</v>
      </c>
      <c r="H62">
        <f t="shared" si="5"/>
        <v>751.14597035814631</v>
      </c>
      <c r="I62">
        <f t="shared" si="5"/>
        <v>651.7032327456227</v>
      </c>
      <c r="J62">
        <f t="shared" si="5"/>
        <v>596.83805584337676</v>
      </c>
      <c r="K62">
        <f t="shared" si="5"/>
        <v>546.59183743665778</v>
      </c>
      <c r="L62">
        <f t="shared" si="5"/>
        <v>500.57571636534777</v>
      </c>
      <c r="M62">
        <f t="shared" si="5"/>
        <v>434.30548317342334</v>
      </c>
      <c r="N62">
        <f t="shared" si="5"/>
        <v>334.94100114915227</v>
      </c>
      <c r="O62">
        <f t="shared" si="2"/>
        <v>459.52611928881129</v>
      </c>
      <c r="P62">
        <f t="shared" si="1"/>
        <v>6692.9556930111603</v>
      </c>
    </row>
    <row r="63" spans="5:16" x14ac:dyDescent="0.3">
      <c r="E63">
        <v>56</v>
      </c>
      <c r="F63">
        <f>SUMPRODUCT(G63:O63,pmat)*0.5</f>
        <v>1497.2255870437707</v>
      </c>
      <c r="G63">
        <f t="shared" si="5"/>
        <v>1010.3417654658793</v>
      </c>
      <c r="H63">
        <f t="shared" si="5"/>
        <v>779.1863179309222</v>
      </c>
      <c r="I63">
        <f t="shared" si="5"/>
        <v>676.03137332233166</v>
      </c>
      <c r="J63">
        <f t="shared" si="5"/>
        <v>619.1180711083415</v>
      </c>
      <c r="K63">
        <f t="shared" si="5"/>
        <v>566.9961530512079</v>
      </c>
      <c r="L63">
        <f t="shared" si="5"/>
        <v>519.26224556482487</v>
      </c>
      <c r="M63">
        <f t="shared" si="5"/>
        <v>450.51814472881301</v>
      </c>
      <c r="N63">
        <f t="shared" si="5"/>
        <v>347.44438653873868</v>
      </c>
      <c r="O63">
        <f t="shared" si="2"/>
        <v>476.68027226277815</v>
      </c>
      <c r="P63">
        <f t="shared" si="1"/>
        <v>6942.8043170176079</v>
      </c>
    </row>
    <row r="64" spans="5:16" x14ac:dyDescent="0.3">
      <c r="E64">
        <v>57</v>
      </c>
      <c r="F64">
        <f>SUMPRODUCT(G64:O64,pmat)*0.5</f>
        <v>1553.1171467944794</v>
      </c>
      <c r="G64">
        <f t="shared" si="5"/>
        <v>1048.0579109306395</v>
      </c>
      <c r="H64">
        <f t="shared" si="5"/>
        <v>808.27341237270355</v>
      </c>
      <c r="I64">
        <f t="shared" si="5"/>
        <v>701.26768613782997</v>
      </c>
      <c r="J64">
        <f t="shared" si="5"/>
        <v>642.22980465621504</v>
      </c>
      <c r="K64">
        <f t="shared" si="5"/>
        <v>588.16216755292442</v>
      </c>
      <c r="L64">
        <f t="shared" si="5"/>
        <v>538.64634539864744</v>
      </c>
      <c r="M64">
        <f t="shared" si="5"/>
        <v>467.33602100834241</v>
      </c>
      <c r="N64">
        <f t="shared" si="5"/>
        <v>360.41451578305043</v>
      </c>
      <c r="O64">
        <f t="shared" si="2"/>
        <v>494.47479528091009</v>
      </c>
      <c r="P64">
        <f t="shared" si="1"/>
        <v>7201.9798059157429</v>
      </c>
    </row>
    <row r="65" spans="5:16" x14ac:dyDescent="0.3">
      <c r="E65">
        <v>58</v>
      </c>
      <c r="F65">
        <f>SUMPRODUCT(G65:O65,pmat)*0.5</f>
        <v>1611.0951443298679</v>
      </c>
      <c r="G65">
        <f t="shared" si="5"/>
        <v>1087.1820027561355</v>
      </c>
      <c r="H65">
        <f t="shared" si="5"/>
        <v>838.44632874451167</v>
      </c>
      <c r="I65">
        <f t="shared" si="5"/>
        <v>727.44607113543316</v>
      </c>
      <c r="J65">
        <f t="shared" si="5"/>
        <v>666.20430183093845</v>
      </c>
      <c r="K65">
        <f t="shared" si="5"/>
        <v>610.11831442340429</v>
      </c>
      <c r="L65">
        <f t="shared" si="5"/>
        <v>558.75405917527814</v>
      </c>
      <c r="M65">
        <f t="shared" si="5"/>
        <v>484.78171085878273</v>
      </c>
      <c r="N65">
        <f t="shared" si="5"/>
        <v>373.86881680667398</v>
      </c>
      <c r="O65">
        <f t="shared" si="2"/>
        <v>512.93358663837625</v>
      </c>
      <c r="P65">
        <f t="shared" si="1"/>
        <v>7470.8303366994023</v>
      </c>
    </row>
    <row r="66" spans="5:16" x14ac:dyDescent="0.3">
      <c r="E66">
        <v>59</v>
      </c>
      <c r="F66">
        <f>SUMPRODUCT(G66:O66,pmat)*0.5</f>
        <v>1671.2374668239888</v>
      </c>
      <c r="G66">
        <f t="shared" si="5"/>
        <v>1127.7666010309074</v>
      </c>
      <c r="H66">
        <f t="shared" si="5"/>
        <v>869.74560220490844</v>
      </c>
      <c r="I66">
        <f t="shared" si="5"/>
        <v>754.60169587006055</v>
      </c>
      <c r="J66">
        <f t="shared" si="5"/>
        <v>691.07376757866143</v>
      </c>
      <c r="K66">
        <f t="shared" si="5"/>
        <v>632.89408673939147</v>
      </c>
      <c r="L66">
        <f t="shared" si="5"/>
        <v>579.61239870223403</v>
      </c>
      <c r="M66">
        <f t="shared" si="5"/>
        <v>502.87865325775033</v>
      </c>
      <c r="N66">
        <f t="shared" si="5"/>
        <v>387.82536868702618</v>
      </c>
      <c r="O66">
        <f t="shared" si="2"/>
        <v>532.08144206703014</v>
      </c>
      <c r="P66">
        <f t="shared" si="1"/>
        <v>7749.717082961959</v>
      </c>
    </row>
    <row r="67" spans="5:16" x14ac:dyDescent="0.3">
      <c r="E67">
        <v>60</v>
      </c>
      <c r="F67">
        <f>SUMPRODUCT(G67:O67,pmat)*0.5</f>
        <v>1733.6249080120272</v>
      </c>
      <c r="G67">
        <f t="shared" si="5"/>
        <v>1169.866226776792</v>
      </c>
      <c r="H67">
        <f t="shared" si="5"/>
        <v>902.21328082472598</v>
      </c>
      <c r="I67">
        <f t="shared" si="5"/>
        <v>782.77104198441759</v>
      </c>
      <c r="J67">
        <f t="shared" si="5"/>
        <v>716.87161107655754</v>
      </c>
      <c r="K67">
        <f t="shared" si="5"/>
        <v>656.52007919972834</v>
      </c>
      <c r="L67">
        <f t="shared" si="5"/>
        <v>601.24938240242182</v>
      </c>
      <c r="M67">
        <f t="shared" si="5"/>
        <v>521.65115883201065</v>
      </c>
      <c r="N67">
        <f t="shared" si="5"/>
        <v>402.3029226062003</v>
      </c>
      <c r="O67">
        <f t="shared" si="2"/>
        <v>551.94408645243379</v>
      </c>
      <c r="P67">
        <f t="shared" si="1"/>
        <v>8039.0146981673161</v>
      </c>
    </row>
    <row r="68" spans="5:16" x14ac:dyDescent="0.3">
      <c r="E68">
        <v>61</v>
      </c>
      <c r="F68">
        <f>SUMPRODUCT(G68:O68,pmat)*0.5</f>
        <v>1798.3412776372797</v>
      </c>
      <c r="G68">
        <f t="shared" si="5"/>
        <v>1213.5374356084189</v>
      </c>
      <c r="H68">
        <f t="shared" si="5"/>
        <v>935.89298142143366</v>
      </c>
      <c r="I68">
        <f t="shared" si="5"/>
        <v>811.99195274225337</v>
      </c>
      <c r="J68">
        <f t="shared" si="5"/>
        <v>743.63248988519672</v>
      </c>
      <c r="K68">
        <f t="shared" si="5"/>
        <v>681.02803052272964</v>
      </c>
      <c r="L68">
        <f t="shared" si="5"/>
        <v>623.69407523974189</v>
      </c>
      <c r="M68">
        <f t="shared" si="5"/>
        <v>541.12444416217966</v>
      </c>
      <c r="N68">
        <f t="shared" si="5"/>
        <v>417.32092706560854</v>
      </c>
      <c r="O68">
        <f t="shared" si="2"/>
        <v>572.54820543518042</v>
      </c>
      <c r="P68">
        <f t="shared" si="1"/>
        <v>8339.111819720023</v>
      </c>
    </row>
    <row r="69" spans="5:16" x14ac:dyDescent="0.3">
      <c r="E69">
        <v>62</v>
      </c>
      <c r="F69">
        <f>SUMPRODUCT(G69:O69,pmat)*0.5</f>
        <v>1865.4735145186253</v>
      </c>
      <c r="G69">
        <f t="shared" si="5"/>
        <v>1258.8388943460957</v>
      </c>
      <c r="H69">
        <f t="shared" si="5"/>
        <v>970.82994848673525</v>
      </c>
      <c r="I69">
        <f t="shared" si="5"/>
        <v>842.30368327929034</v>
      </c>
      <c r="J69">
        <f t="shared" si="5"/>
        <v>771.39235510514072</v>
      </c>
      <c r="K69">
        <f t="shared" si="5"/>
        <v>706.45086539093688</v>
      </c>
      <c r="L69">
        <f t="shared" si="5"/>
        <v>646.97662899659315</v>
      </c>
      <c r="M69">
        <f t="shared" si="5"/>
        <v>561.32466771576776</v>
      </c>
      <c r="N69">
        <f t="shared" si="5"/>
        <v>432.89955532974375</v>
      </c>
      <c r="O69">
        <f t="shared" si="2"/>
        <v>593.92147950047331</v>
      </c>
      <c r="P69">
        <f t="shared" si="1"/>
        <v>8650.4115926694012</v>
      </c>
    </row>
    <row r="70" spans="5:16" x14ac:dyDescent="0.3">
      <c r="E70">
        <v>63</v>
      </c>
      <c r="F70">
        <f>SUMPRODUCT(G70:O70,pmat)*0.5</f>
        <v>1935.1118033532123</v>
      </c>
      <c r="G70">
        <f t="shared" si="5"/>
        <v>1305.8314601630377</v>
      </c>
      <c r="H70">
        <f t="shared" si="5"/>
        <v>1007.0711154768766</v>
      </c>
      <c r="I70">
        <f t="shared" si="5"/>
        <v>873.74695363806177</v>
      </c>
      <c r="J70">
        <f t="shared" si="5"/>
        <v>800.18849911532584</v>
      </c>
      <c r="K70">
        <f t="shared" si="5"/>
        <v>732.8227373498836</v>
      </c>
      <c r="L70">
        <f t="shared" si="5"/>
        <v>671.12832212139006</v>
      </c>
      <c r="M70">
        <f t="shared" si="5"/>
        <v>582.2789660969338</v>
      </c>
      <c r="N70">
        <f t="shared" si="5"/>
        <v>449.05973417261424</v>
      </c>
      <c r="O70">
        <f t="shared" si="2"/>
        <v>616.09262089813024</v>
      </c>
      <c r="P70">
        <f t="shared" si="1"/>
        <v>8973.3322123854668</v>
      </c>
    </row>
    <row r="71" spans="5:16" x14ac:dyDescent="0.3">
      <c r="E71">
        <v>64</v>
      </c>
      <c r="F71">
        <f>SUMPRODUCT(G71:O71,pmat)*0.5</f>
        <v>2007.3496955912688</v>
      </c>
      <c r="G71">
        <f t="shared" si="5"/>
        <v>1354.5782623472485</v>
      </c>
      <c r="H71">
        <f t="shared" si="5"/>
        <v>1044.6651681304302</v>
      </c>
      <c r="I71">
        <f t="shared" si="5"/>
        <v>906.36400392918893</v>
      </c>
      <c r="J71">
        <f t="shared" si="5"/>
        <v>830.05960595615863</v>
      </c>
      <c r="K71">
        <f t="shared" si="5"/>
        <v>760.17907415955949</v>
      </c>
      <c r="L71">
        <f t="shared" si="5"/>
        <v>696.1816004823894</v>
      </c>
      <c r="M71">
        <f t="shared" si="5"/>
        <v>604.01548990925107</v>
      </c>
      <c r="N71">
        <f t="shared" si="5"/>
        <v>465.82317287754705</v>
      </c>
      <c r="O71">
        <f t="shared" si="2"/>
        <v>639.09141304244667</v>
      </c>
      <c r="P71">
        <f t="shared" si="1"/>
        <v>9308.3074864254868</v>
      </c>
    </row>
    <row r="72" spans="5:16" x14ac:dyDescent="0.3">
      <c r="E72">
        <v>65</v>
      </c>
      <c r="F72">
        <f>SUMPRODUCT(G72:O72,pmat)*0.5</f>
        <v>2082.2842348253789</v>
      </c>
      <c r="G72">
        <f t="shared" si="5"/>
        <v>1405.1447869138881</v>
      </c>
      <c r="H72">
        <f t="shared" si="5"/>
        <v>1083.6626098777988</v>
      </c>
      <c r="I72">
        <f t="shared" si="5"/>
        <v>940.1986513173872</v>
      </c>
      <c r="J72">
        <f t="shared" si="5"/>
        <v>861.04580373272938</v>
      </c>
      <c r="K72">
        <f t="shared" si="5"/>
        <v>788.55662565835064</v>
      </c>
      <c r="L72">
        <f t="shared" si="5"/>
        <v>722.17012045158151</v>
      </c>
      <c r="M72">
        <f t="shared" si="5"/>
        <v>626.56344043415049</v>
      </c>
      <c r="N72">
        <f t="shared" si="5"/>
        <v>483.21239192740086</v>
      </c>
      <c r="O72">
        <f t="shared" si="2"/>
        <v>662.94875155199622</v>
      </c>
      <c r="P72">
        <f t="shared" si="1"/>
        <v>9655.7874166906604</v>
      </c>
    </row>
    <row r="73" spans="5:16" x14ac:dyDescent="0.3">
      <c r="E73">
        <v>66</v>
      </c>
      <c r="F73">
        <f>SUMPRODUCT(G73:O73,pmat)*0.5</f>
        <v>2160.0160870881973</v>
      </c>
      <c r="G73">
        <f t="shared" ref="G73:N88" si="6">F72*F$4*(1-F$5*hr)</f>
        <v>1457.5989643777652</v>
      </c>
      <c r="H73">
        <f t="shared" si="6"/>
        <v>1124.1158295311104</v>
      </c>
      <c r="I73">
        <f t="shared" si="6"/>
        <v>975.29634889001898</v>
      </c>
      <c r="J73">
        <f t="shared" si="6"/>
        <v>893.18871875151785</v>
      </c>
      <c r="K73">
        <f t="shared" si="6"/>
        <v>817.99351354609291</v>
      </c>
      <c r="L73">
        <f t="shared" si="6"/>
        <v>749.12879437543302</v>
      </c>
      <c r="M73">
        <f t="shared" si="6"/>
        <v>649.95310840642333</v>
      </c>
      <c r="N73">
        <f t="shared" si="6"/>
        <v>501.25075234732043</v>
      </c>
      <c r="O73">
        <f t="shared" si="2"/>
        <v>687.69668608763823</v>
      </c>
      <c r="P73">
        <f t="shared" ref="P73:P107" si="7">SUM(F73:O73)</f>
        <v>10016.238803401517</v>
      </c>
    </row>
    <row r="74" spans="5:16" x14ac:dyDescent="0.3">
      <c r="E74">
        <v>67</v>
      </c>
      <c r="F74">
        <f>SUMPRODUCT(G74:O74,pmat)*0.5</f>
        <v>2240.64967620064</v>
      </c>
      <c r="G74">
        <f t="shared" si="6"/>
        <v>1512.0112609617381</v>
      </c>
      <c r="H74">
        <f t="shared" si="6"/>
        <v>1166.0791715022121</v>
      </c>
      <c r="I74">
        <f t="shared" si="6"/>
        <v>1011.7042465779994</v>
      </c>
      <c r="J74">
        <f t="shared" si="6"/>
        <v>926.531531445518</v>
      </c>
      <c r="K74">
        <f t="shared" si="6"/>
        <v>848.5292828139419</v>
      </c>
      <c r="L74">
        <f t="shared" si="6"/>
        <v>777.09383786878823</v>
      </c>
      <c r="M74">
        <f t="shared" si="6"/>
        <v>674.21591493788969</v>
      </c>
      <c r="N74">
        <f t="shared" si="6"/>
        <v>519.96248672513866</v>
      </c>
      <c r="O74">
        <f t="shared" ref="O74:O107" si="8">N73*N$4*(1-N$5*hr)+O73*O$4*(1-O$5*hr)</f>
        <v>713.36846306097516</v>
      </c>
      <c r="P74">
        <f t="shared" si="7"/>
        <v>10390.145872094841</v>
      </c>
    </row>
    <row r="75" spans="5:16" x14ac:dyDescent="0.3">
      <c r="E75">
        <v>68</v>
      </c>
      <c r="F75">
        <f>SUMPRODUCT(G75:O75,pmat)*0.5</f>
        <v>2324.2933241756436</v>
      </c>
      <c r="G75">
        <f t="shared" si="6"/>
        <v>1568.4547733404479</v>
      </c>
      <c r="H75">
        <f t="shared" si="6"/>
        <v>1209.6090087693906</v>
      </c>
      <c r="I75">
        <f t="shared" si="6"/>
        <v>1049.4712543519909</v>
      </c>
      <c r="J75">
        <f t="shared" si="6"/>
        <v>961.1190342490994</v>
      </c>
      <c r="K75">
        <f t="shared" si="6"/>
        <v>880.20495487324206</v>
      </c>
      <c r="L75">
        <f t="shared" si="6"/>
        <v>806.10281867324477</v>
      </c>
      <c r="M75">
        <f t="shared" si="6"/>
        <v>699.38445408190944</v>
      </c>
      <c r="N75">
        <f t="shared" si="6"/>
        <v>539.37273195031173</v>
      </c>
      <c r="O75">
        <f t="shared" si="8"/>
        <v>739.99856987166822</v>
      </c>
      <c r="P75">
        <f t="shared" si="7"/>
        <v>10778.01092433695</v>
      </c>
    </row>
    <row r="76" spans="5:16" x14ac:dyDescent="0.3">
      <c r="E76">
        <v>69</v>
      </c>
      <c r="F76">
        <f>SUMPRODUCT(G76:O76,pmat)*0.5</f>
        <v>2411.0593967704585</v>
      </c>
      <c r="G76">
        <f t="shared" si="6"/>
        <v>1627.0053269229504</v>
      </c>
      <c r="H76">
        <f t="shared" si="6"/>
        <v>1254.7638186723584</v>
      </c>
      <c r="I76">
        <f t="shared" si="6"/>
        <v>1088.6481078924517</v>
      </c>
      <c r="J76">
        <f t="shared" si="6"/>
        <v>996.99769163439123</v>
      </c>
      <c r="K76">
        <f t="shared" si="6"/>
        <v>913.0630825366444</v>
      </c>
      <c r="L76">
        <f t="shared" si="6"/>
        <v>836.19470712957991</v>
      </c>
      <c r="M76">
        <f t="shared" si="6"/>
        <v>725.49253680592028</v>
      </c>
      <c r="N76">
        <f t="shared" si="6"/>
        <v>559.50756326552755</v>
      </c>
      <c r="O76">
        <f t="shared" si="8"/>
        <v>767.622781093188</v>
      </c>
      <c r="P76">
        <f t="shared" si="7"/>
        <v>11180.35501272347</v>
      </c>
    </row>
    <row r="77" spans="5:16" x14ac:dyDescent="0.3">
      <c r="E77">
        <v>70</v>
      </c>
      <c r="F77">
        <f>SUMPRODUCT(G77:O77,pmat)*0.5</f>
        <v>2501.0644544063389</v>
      </c>
      <c r="G77">
        <f t="shared" si="6"/>
        <v>1687.741577739321</v>
      </c>
      <c r="H77">
        <f t="shared" si="6"/>
        <v>1301.6042615383603</v>
      </c>
      <c r="I77">
        <f t="shared" si="6"/>
        <v>1129.2874368051225</v>
      </c>
      <c r="J77">
        <f t="shared" si="6"/>
        <v>1034.2157024978289</v>
      </c>
      <c r="K77">
        <f t="shared" si="6"/>
        <v>947.14780705267162</v>
      </c>
      <c r="L77">
        <f t="shared" si="6"/>
        <v>867.4099284098121</v>
      </c>
      <c r="M77">
        <f t="shared" si="6"/>
        <v>752.57523641662192</v>
      </c>
      <c r="N77">
        <f t="shared" si="6"/>
        <v>580.39402944473625</v>
      </c>
      <c r="O77">
        <f t="shared" si="8"/>
        <v>796.27820661522924</v>
      </c>
      <c r="P77">
        <f t="shared" si="7"/>
        <v>11597.718640926041</v>
      </c>
    </row>
    <row r="78" spans="5:16" x14ac:dyDescent="0.3">
      <c r="E78">
        <v>71</v>
      </c>
      <c r="F78">
        <f>SUMPRODUCT(G78:O78,pmat)*0.5</f>
        <v>2594.4294087120716</v>
      </c>
      <c r="G78">
        <f t="shared" si="6"/>
        <v>1750.7451180844371</v>
      </c>
      <c r="H78">
        <f t="shared" si="6"/>
        <v>1350.1932621914568</v>
      </c>
      <c r="I78">
        <f t="shared" si="6"/>
        <v>1171.4438353845244</v>
      </c>
      <c r="J78">
        <f t="shared" si="6"/>
        <v>1072.8230649648663</v>
      </c>
      <c r="K78">
        <f t="shared" si="6"/>
        <v>982.50491737293748</v>
      </c>
      <c r="L78">
        <f t="shared" si="6"/>
        <v>899.79041670003801</v>
      </c>
      <c r="M78">
        <f t="shared" si="6"/>
        <v>780.66893556883088</v>
      </c>
      <c r="N78">
        <f t="shared" si="6"/>
        <v>602.06018913329751</v>
      </c>
      <c r="O78">
        <f t="shared" si="8"/>
        <v>826.00334163597927</v>
      </c>
      <c r="P78">
        <f t="shared" si="7"/>
        <v>12030.662489748436</v>
      </c>
    </row>
    <row r="79" spans="5:16" x14ac:dyDescent="0.3">
      <c r="E79">
        <v>72</v>
      </c>
      <c r="F79">
        <f>SUMPRODUCT(G79:O79,pmat)*0.5</f>
        <v>2691.2796849328215</v>
      </c>
      <c r="G79">
        <f t="shared" si="6"/>
        <v>1816.1005860984499</v>
      </c>
      <c r="H79">
        <f t="shared" si="6"/>
        <v>1400.5960944675498</v>
      </c>
      <c r="I79">
        <f t="shared" si="6"/>
        <v>1215.1739359723113</v>
      </c>
      <c r="J79">
        <f t="shared" si="6"/>
        <v>1112.8716436152981</v>
      </c>
      <c r="K79">
        <f t="shared" si="6"/>
        <v>1019.1819117166229</v>
      </c>
      <c r="L79">
        <f t="shared" si="6"/>
        <v>933.37967150429051</v>
      </c>
      <c r="M79">
        <f t="shared" si="6"/>
        <v>809.81137503003424</v>
      </c>
      <c r="N79">
        <f t="shared" si="6"/>
        <v>624.5351484550647</v>
      </c>
      <c r="O79">
        <f t="shared" si="8"/>
        <v>856.83811846156595</v>
      </c>
      <c r="P79">
        <f t="shared" si="7"/>
        <v>12479.76817025401</v>
      </c>
    </row>
    <row r="80" spans="5:16" x14ac:dyDescent="0.3">
      <c r="E80">
        <v>73</v>
      </c>
      <c r="F80">
        <f>SUMPRODUCT(G80:O80,pmat)*0.5</f>
        <v>2791.7453904282124</v>
      </c>
      <c r="G80">
        <f t="shared" si="6"/>
        <v>1883.8957794529749</v>
      </c>
      <c r="H80">
        <f t="shared" si="6"/>
        <v>1452.88046887876</v>
      </c>
      <c r="I80">
        <f t="shared" si="6"/>
        <v>1260.536485020795</v>
      </c>
      <c r="J80">
        <f t="shared" si="6"/>
        <v>1154.4152391736957</v>
      </c>
      <c r="K80">
        <f t="shared" si="6"/>
        <v>1057.2280614345332</v>
      </c>
      <c r="L80">
        <f t="shared" si="6"/>
        <v>968.22281613079178</v>
      </c>
      <c r="M80">
        <f t="shared" si="6"/>
        <v>840.04170435386152</v>
      </c>
      <c r="N80">
        <f t="shared" si="6"/>
        <v>647.84910002402739</v>
      </c>
      <c r="O80">
        <f t="shared" si="8"/>
        <v>888.82396014997835</v>
      </c>
      <c r="P80">
        <f t="shared" si="7"/>
        <v>12945.639005047631</v>
      </c>
    </row>
    <row r="81" spans="5:16" x14ac:dyDescent="0.3">
      <c r="E81">
        <v>74</v>
      </c>
      <c r="F81">
        <f>SUMPRODUCT(G81:O81,pmat)*0.5</f>
        <v>2895.9614894735446</v>
      </c>
      <c r="G81">
        <f t="shared" si="6"/>
        <v>1954.2217732997485</v>
      </c>
      <c r="H81">
        <f t="shared" si="6"/>
        <v>1507.11662356238</v>
      </c>
      <c r="I81">
        <f t="shared" si="6"/>
        <v>1307.5924219908841</v>
      </c>
      <c r="J81">
        <f t="shared" si="6"/>
        <v>1197.5096607697551</v>
      </c>
      <c r="K81">
        <f t="shared" si="6"/>
        <v>1096.6944772150109</v>
      </c>
      <c r="L81">
        <f t="shared" si="6"/>
        <v>1004.3666583628064</v>
      </c>
      <c r="M81">
        <f t="shared" si="6"/>
        <v>871.40053451771257</v>
      </c>
      <c r="N81">
        <f t="shared" si="6"/>
        <v>672.03336348308926</v>
      </c>
      <c r="O81">
        <f t="shared" si="8"/>
        <v>922.00383610440338</v>
      </c>
      <c r="P81">
        <f t="shared" si="7"/>
        <v>13428.900838779335</v>
      </c>
    </row>
    <row r="82" spans="5:16" x14ac:dyDescent="0.3">
      <c r="E82">
        <v>75</v>
      </c>
      <c r="F82">
        <f>SUMPRODUCT(G82:O82,pmat)*0.5</f>
        <v>3004.0679845812897</v>
      </c>
      <c r="G82">
        <f t="shared" si="6"/>
        <v>2027.1730426314812</v>
      </c>
      <c r="H82">
        <f t="shared" si="6"/>
        <v>1563.3774186397989</v>
      </c>
      <c r="I82">
        <f t="shared" si="6"/>
        <v>1356.4049612061422</v>
      </c>
      <c r="J82">
        <f t="shared" si="6"/>
        <v>1242.2128008913398</v>
      </c>
      <c r="K82">
        <f t="shared" si="6"/>
        <v>1137.6341777312673</v>
      </c>
      <c r="L82">
        <f t="shared" si="6"/>
        <v>1041.8597533542604</v>
      </c>
      <c r="M82">
        <f t="shared" si="6"/>
        <v>903.92999252652578</v>
      </c>
      <c r="N82">
        <f t="shared" si="6"/>
        <v>697.12042761417013</v>
      </c>
      <c r="O82">
        <f t="shared" si="8"/>
        <v>956.42231975249547</v>
      </c>
      <c r="P82">
        <f t="shared" si="7"/>
        <v>13930.202878928771</v>
      </c>
    </row>
    <row r="83" spans="5:16" x14ac:dyDescent="0.3">
      <c r="E83">
        <v>76</v>
      </c>
      <c r="F83">
        <f>SUMPRODUCT(G83:O83,pmat)*0.5</f>
        <v>3116.210104579045</v>
      </c>
      <c r="G83">
        <f t="shared" si="6"/>
        <v>2102.8475892069027</v>
      </c>
      <c r="H83">
        <f t="shared" si="6"/>
        <v>1621.738434105185</v>
      </c>
      <c r="I83">
        <f t="shared" si="6"/>
        <v>1407.0396767758191</v>
      </c>
      <c r="J83">
        <f t="shared" si="6"/>
        <v>1288.5847131458349</v>
      </c>
      <c r="K83">
        <f t="shared" si="6"/>
        <v>1180.1021608467729</v>
      </c>
      <c r="L83">
        <f t="shared" si="6"/>
        <v>1080.7524688447038</v>
      </c>
      <c r="M83">
        <f t="shared" si="6"/>
        <v>937.67377801883435</v>
      </c>
      <c r="N83">
        <f t="shared" si="6"/>
        <v>723.14399402122069</v>
      </c>
      <c r="O83">
        <f t="shared" si="8"/>
        <v>992.12564841999938</v>
      </c>
      <c r="P83">
        <f t="shared" si="7"/>
        <v>14450.218567964315</v>
      </c>
    </row>
    <row r="84" spans="5:16" x14ac:dyDescent="0.3">
      <c r="E84">
        <v>77</v>
      </c>
      <c r="F84">
        <f>SUMPRODUCT(G84:O84,pmat)*0.5</f>
        <v>3232.5384997018182</v>
      </c>
      <c r="G84">
        <f t="shared" si="6"/>
        <v>2181.3470732053315</v>
      </c>
      <c r="H84">
        <f t="shared" si="6"/>
        <v>1682.2780713655222</v>
      </c>
      <c r="I84">
        <f t="shared" si="6"/>
        <v>1459.5645906946665</v>
      </c>
      <c r="J84">
        <f t="shared" si="6"/>
        <v>1336.687692937028</v>
      </c>
      <c r="K84">
        <f t="shared" si="6"/>
        <v>1224.1554774885431</v>
      </c>
      <c r="L84">
        <f t="shared" si="6"/>
        <v>1121.0970528044343</v>
      </c>
      <c r="M84">
        <f t="shared" si="6"/>
        <v>972.6772219602334</v>
      </c>
      <c r="N84">
        <f t="shared" si="6"/>
        <v>750.13902241506753</v>
      </c>
      <c r="O84">
        <f t="shared" si="8"/>
        <v>1029.161785464732</v>
      </c>
      <c r="P84">
        <f t="shared" si="7"/>
        <v>14989.646488037375</v>
      </c>
    </row>
    <row r="85" spans="5:16" x14ac:dyDescent="0.3">
      <c r="E85">
        <v>78</v>
      </c>
      <c r="F85">
        <f>SUMPRODUCT(G85:O85,pmat)*0.5</f>
        <v>3353.2094439684538</v>
      </c>
      <c r="G85">
        <f t="shared" si="6"/>
        <v>2262.7769497912727</v>
      </c>
      <c r="H85">
        <f t="shared" si="6"/>
        <v>1745.0776585642652</v>
      </c>
      <c r="I85">
        <f t="shared" si="6"/>
        <v>1514.05026422897</v>
      </c>
      <c r="J85">
        <f t="shared" si="6"/>
        <v>1386.5863611599332</v>
      </c>
      <c r="K85">
        <f t="shared" si="6"/>
        <v>1269.8533082901765</v>
      </c>
      <c r="L85">
        <f t="shared" si="6"/>
        <v>1162.9477036141159</v>
      </c>
      <c r="M85">
        <f t="shared" si="6"/>
        <v>1008.9873475239908</v>
      </c>
      <c r="N85">
        <f t="shared" si="6"/>
        <v>778.14177756818674</v>
      </c>
      <c r="O85">
        <f t="shared" si="8"/>
        <v>1067.5804847278796</v>
      </c>
      <c r="P85">
        <f t="shared" si="7"/>
        <v>15549.211299437244</v>
      </c>
    </row>
    <row r="86" spans="5:16" x14ac:dyDescent="0.3">
      <c r="E86">
        <v>79</v>
      </c>
      <c r="F86">
        <f>SUMPRODUCT(G86:O86,pmat)*0.5</f>
        <v>3478.3850451170533</v>
      </c>
      <c r="G86">
        <f t="shared" si="6"/>
        <v>2347.2466107779173</v>
      </c>
      <c r="H86">
        <f t="shared" si="6"/>
        <v>1810.2215598330183</v>
      </c>
      <c r="I86">
        <f t="shared" si="6"/>
        <v>1570.5698927078388</v>
      </c>
      <c r="J86">
        <f t="shared" si="6"/>
        <v>1438.3477510175214</v>
      </c>
      <c r="K86">
        <f t="shared" si="6"/>
        <v>1317.2570431019365</v>
      </c>
      <c r="L86">
        <f t="shared" si="6"/>
        <v>1206.3606428756677</v>
      </c>
      <c r="M86">
        <f t="shared" si="6"/>
        <v>1046.6529332527043</v>
      </c>
      <c r="N86">
        <f t="shared" si="6"/>
        <v>807.18987801919275</v>
      </c>
      <c r="O86">
        <f t="shared" si="8"/>
        <v>1107.4333573776398</v>
      </c>
      <c r="P86">
        <f t="shared" si="7"/>
        <v>16129.664714080493</v>
      </c>
    </row>
    <row r="87" spans="5:16" x14ac:dyDescent="0.3">
      <c r="E87">
        <v>80</v>
      </c>
      <c r="F87">
        <f>SUMPRODUCT(G87:O87,pmat)*0.5</f>
        <v>3608.2334623800739</v>
      </c>
      <c r="G87">
        <f t="shared" si="6"/>
        <v>2434.8695315819373</v>
      </c>
      <c r="H87">
        <f t="shared" si="6"/>
        <v>1877.797288622334</v>
      </c>
      <c r="I87">
        <f t="shared" si="6"/>
        <v>1629.1994038497164</v>
      </c>
      <c r="J87">
        <f t="shared" si="6"/>
        <v>1492.0413980724468</v>
      </c>
      <c r="K87">
        <f t="shared" si="6"/>
        <v>1366.4303634666453</v>
      </c>
      <c r="L87">
        <f t="shared" si="6"/>
        <v>1251.3941909468397</v>
      </c>
      <c r="M87">
        <f t="shared" si="6"/>
        <v>1085.7245785881009</v>
      </c>
      <c r="N87">
        <f t="shared" si="6"/>
        <v>837.32234660216352</v>
      </c>
      <c r="O87">
        <f t="shared" si="8"/>
        <v>1148.7739412380995</v>
      </c>
      <c r="P87">
        <f t="shared" si="7"/>
        <v>16731.786505348355</v>
      </c>
    </row>
    <row r="88" spans="5:16" x14ac:dyDescent="0.3">
      <c r="E88">
        <v>81</v>
      </c>
      <c r="F88">
        <f>SUMPRODUCT(G88:O88,pmat)*0.5</f>
        <v>3742.9291323892785</v>
      </c>
      <c r="G88">
        <f t="shared" si="6"/>
        <v>2525.7634236660515</v>
      </c>
      <c r="H88">
        <f t="shared" si="6"/>
        <v>1947.8956252655498</v>
      </c>
      <c r="I88">
        <f t="shared" si="6"/>
        <v>1690.0175597601005</v>
      </c>
      <c r="J88">
        <f t="shared" si="6"/>
        <v>1547.7394336572306</v>
      </c>
      <c r="K88">
        <f t="shared" si="6"/>
        <v>1417.4393281688244</v>
      </c>
      <c r="L88">
        <f t="shared" si="6"/>
        <v>1298.1088452933129</v>
      </c>
      <c r="M88">
        <f t="shared" si="6"/>
        <v>1126.2547718521557</v>
      </c>
      <c r="N88">
        <f t="shared" si="6"/>
        <v>868.57966287048077</v>
      </c>
      <c r="O88">
        <f t="shared" si="8"/>
        <v>1191.6577727041577</v>
      </c>
      <c r="P88">
        <f t="shared" si="7"/>
        <v>17356.385555627145</v>
      </c>
    </row>
    <row r="89" spans="5:16" x14ac:dyDescent="0.3">
      <c r="E89">
        <v>82</v>
      </c>
      <c r="F89">
        <f>SUMPRODUCT(G89:O89,pmat)*0.5</f>
        <v>3882.6530035124679</v>
      </c>
      <c r="G89">
        <f t="shared" ref="G89:N104" si="9">F88*F$4*(1-F$5*hr)</f>
        <v>2620.0503926724946</v>
      </c>
      <c r="H89">
        <f t="shared" si="9"/>
        <v>2020.6107389328413</v>
      </c>
      <c r="I89">
        <f t="shared" si="9"/>
        <v>1753.106062738995</v>
      </c>
      <c r="J89">
        <f t="shared" si="9"/>
        <v>1605.5166817720954</v>
      </c>
      <c r="K89">
        <f t="shared" si="9"/>
        <v>1470.3524619743689</v>
      </c>
      <c r="L89">
        <f t="shared" si="9"/>
        <v>1346.5673617603832</v>
      </c>
      <c r="M89">
        <f t="shared" si="9"/>
        <v>1168.2979607639816</v>
      </c>
      <c r="N89">
        <f t="shared" si="9"/>
        <v>901.00381748172458</v>
      </c>
      <c r="O89">
        <f t="shared" si="8"/>
        <v>1236.142461344783</v>
      </c>
      <c r="P89">
        <f t="shared" si="7"/>
        <v>18004.300942954131</v>
      </c>
    </row>
    <row r="90" spans="5:16" x14ac:dyDescent="0.3">
      <c r="E90">
        <v>83</v>
      </c>
      <c r="F90">
        <f>SUMPRODUCT(G90:O90,pmat)*0.5</f>
        <v>4027.5927789366847</v>
      </c>
      <c r="G90">
        <f t="shared" si="9"/>
        <v>2717.8571024587272</v>
      </c>
      <c r="H90">
        <f t="shared" si="9"/>
        <v>2096.0403141379957</v>
      </c>
      <c r="I90">
        <f t="shared" si="9"/>
        <v>1818.5496650395571</v>
      </c>
      <c r="J90">
        <f t="shared" si="9"/>
        <v>1665.4507596020451</v>
      </c>
      <c r="K90">
        <f t="shared" si="9"/>
        <v>1525.2408476834905</v>
      </c>
      <c r="L90">
        <f t="shared" si="9"/>
        <v>1396.8348388756503</v>
      </c>
      <c r="M90">
        <f t="shared" si="9"/>
        <v>1211.9106255843449</v>
      </c>
      <c r="N90">
        <f t="shared" si="9"/>
        <v>934.63836861118534</v>
      </c>
      <c r="O90">
        <f t="shared" si="8"/>
        <v>1282.2877672959046</v>
      </c>
      <c r="P90">
        <f t="shared" si="7"/>
        <v>18676.40306822558</v>
      </c>
    </row>
    <row r="91" spans="5:16" x14ac:dyDescent="0.3">
      <c r="E91">
        <v>84</v>
      </c>
      <c r="F91">
        <f>SUMPRODUCT(G91:O91,pmat)*0.5</f>
        <v>4177.9431688253089</v>
      </c>
      <c r="G91">
        <f t="shared" si="9"/>
        <v>2819.314945255679</v>
      </c>
      <c r="H91">
        <f t="shared" si="9"/>
        <v>2174.2856819669819</v>
      </c>
      <c r="I91">
        <f t="shared" si="9"/>
        <v>1886.4362827241962</v>
      </c>
      <c r="J91">
        <f t="shared" si="9"/>
        <v>1727.6221817875792</v>
      </c>
      <c r="K91">
        <f t="shared" si="9"/>
        <v>1582.1782216219428</v>
      </c>
      <c r="L91">
        <f t="shared" si="9"/>
        <v>1448.978805299316</v>
      </c>
      <c r="M91">
        <f t="shared" si="9"/>
        <v>1257.1513549880854</v>
      </c>
      <c r="N91">
        <f t="shared" si="9"/>
        <v>969.52850046747596</v>
      </c>
      <c r="O91">
        <f t="shared" si="8"/>
        <v>1330.1556815442539</v>
      </c>
      <c r="P91">
        <f t="shared" si="7"/>
        <v>19373.594824480821</v>
      </c>
    </row>
    <row r="92" spans="5:16" x14ac:dyDescent="0.3">
      <c r="E92">
        <v>85</v>
      </c>
      <c r="F92">
        <f>SUMPRODUCT(G92:O92,pmat)*0.5</f>
        <v>4333.9061518886219</v>
      </c>
      <c r="G92">
        <f t="shared" si="9"/>
        <v>2924.5602181777163</v>
      </c>
      <c r="H92">
        <f t="shared" si="9"/>
        <v>2255.4519562045434</v>
      </c>
      <c r="I92">
        <f t="shared" si="9"/>
        <v>1956.8571137702838</v>
      </c>
      <c r="J92">
        <f t="shared" si="9"/>
        <v>1792.1144685879863</v>
      </c>
      <c r="K92">
        <f t="shared" si="9"/>
        <v>1641.2410726982002</v>
      </c>
      <c r="L92">
        <f t="shared" si="9"/>
        <v>1503.0693105408457</v>
      </c>
      <c r="M92">
        <f t="shared" si="9"/>
        <v>1304.0809247693844</v>
      </c>
      <c r="N92">
        <f t="shared" si="9"/>
        <v>1005.7210839904683</v>
      </c>
      <c r="O92">
        <f t="shared" si="8"/>
        <v>1379.8105092070377</v>
      </c>
      <c r="P92">
        <f t="shared" si="7"/>
        <v>20096.812809835086</v>
      </c>
    </row>
    <row r="93" spans="5:16" x14ac:dyDescent="0.3">
      <c r="E93">
        <v>86</v>
      </c>
      <c r="F93">
        <f>SUMPRODUCT(G93:O93,pmat)*0.5</f>
        <v>4495.6912467193943</v>
      </c>
      <c r="G93">
        <f t="shared" si="9"/>
        <v>3033.7343063220351</v>
      </c>
      <c r="H93">
        <f t="shared" si="9"/>
        <v>2339.6481745421729</v>
      </c>
      <c r="I93">
        <f t="shared" si="9"/>
        <v>2029.9067605840892</v>
      </c>
      <c r="J93">
        <f t="shared" si="9"/>
        <v>1859.0142580817696</v>
      </c>
      <c r="K93">
        <f t="shared" si="9"/>
        <v>1702.5087451585869</v>
      </c>
      <c r="L93">
        <f t="shared" si="9"/>
        <v>1559.1790190632901</v>
      </c>
      <c r="M93">
        <f t="shared" si="9"/>
        <v>1352.7623794867611</v>
      </c>
      <c r="N93">
        <f t="shared" si="9"/>
        <v>1043.2647398155075</v>
      </c>
      <c r="O93">
        <f t="shared" si="8"/>
        <v>1431.3189559185034</v>
      </c>
      <c r="P93">
        <f t="shared" si="7"/>
        <v>20847.028585692107</v>
      </c>
    </row>
    <row r="94" spans="5:16" x14ac:dyDescent="0.3">
      <c r="E94">
        <v>87</v>
      </c>
      <c r="F94">
        <f>SUMPRODUCT(G94:O94,pmat)*0.5</f>
        <v>4663.5157932576749</v>
      </c>
      <c r="G94">
        <f t="shared" si="9"/>
        <v>3146.9838727035758</v>
      </c>
      <c r="H94">
        <f t="shared" si="9"/>
        <v>2426.9874450576281</v>
      </c>
      <c r="I94">
        <f t="shared" si="9"/>
        <v>2105.6833570879558</v>
      </c>
      <c r="J94">
        <f t="shared" si="9"/>
        <v>1928.4114225548847</v>
      </c>
      <c r="K94">
        <f t="shared" si="9"/>
        <v>1766.0635451776811</v>
      </c>
      <c r="L94">
        <f t="shared" si="9"/>
        <v>1617.3833079006574</v>
      </c>
      <c r="M94">
        <f t="shared" si="9"/>
        <v>1403.2611171569611</v>
      </c>
      <c r="N94">
        <f t="shared" si="9"/>
        <v>1082.2099035894089</v>
      </c>
      <c r="O94">
        <f t="shared" si="8"/>
        <v>1484.7502174404067</v>
      </c>
      <c r="P94">
        <f t="shared" si="7"/>
        <v>21625.249981926838</v>
      </c>
    </row>
    <row r="95" spans="5:16" x14ac:dyDescent="0.3">
      <c r="E95">
        <v>88</v>
      </c>
      <c r="F95">
        <f>SUMPRODUCT(G95:O95,pmat)*0.5</f>
        <v>4837.6052447625898</v>
      </c>
      <c r="G95">
        <f t="shared" si="9"/>
        <v>3264.4610552803724</v>
      </c>
      <c r="H95">
        <f t="shared" si="9"/>
        <v>2517.5870981628609</v>
      </c>
      <c r="I95">
        <f t="shared" si="9"/>
        <v>2184.2887005518655</v>
      </c>
      <c r="J95">
        <f t="shared" si="9"/>
        <v>2000.3991892335578</v>
      </c>
      <c r="K95">
        <f t="shared" si="9"/>
        <v>1831.9908514271403</v>
      </c>
      <c r="L95">
        <f t="shared" si="9"/>
        <v>1677.7603679187971</v>
      </c>
      <c r="M95">
        <f t="shared" si="9"/>
        <v>1455.6449771105918</v>
      </c>
      <c r="N95">
        <f t="shared" si="9"/>
        <v>1122.6088937255688</v>
      </c>
      <c r="O95">
        <f t="shared" si="8"/>
        <v>1540.1760726178893</v>
      </c>
      <c r="P95">
        <f t="shared" si="7"/>
        <v>22432.522450791235</v>
      </c>
    </row>
    <row r="96" spans="5:16" x14ac:dyDescent="0.3">
      <c r="E96">
        <v>89</v>
      </c>
      <c r="F96">
        <f>SUMPRODUCT(G96:O96,pmat)*0.5</f>
        <v>5018.1934706832708</v>
      </c>
      <c r="G96">
        <f t="shared" si="9"/>
        <v>3386.3236713338129</v>
      </c>
      <c r="H96">
        <f t="shared" si="9"/>
        <v>2611.5688442242981</v>
      </c>
      <c r="I96">
        <f t="shared" si="9"/>
        <v>2265.8283883465747</v>
      </c>
      <c r="J96">
        <f t="shared" si="9"/>
        <v>2075.0742655242721</v>
      </c>
      <c r="K96">
        <f t="shared" si="9"/>
        <v>1900.3792297718799</v>
      </c>
      <c r="L96">
        <f t="shared" si="9"/>
        <v>1740.3913088557833</v>
      </c>
      <c r="M96">
        <f t="shared" si="9"/>
        <v>1509.9843311269174</v>
      </c>
      <c r="N96">
        <f t="shared" si="9"/>
        <v>1164.5159816884734</v>
      </c>
      <c r="O96">
        <f t="shared" si="8"/>
        <v>1597.6709798060747</v>
      </c>
      <c r="P96">
        <f t="shared" si="7"/>
        <v>23269.930471361353</v>
      </c>
    </row>
    <row r="97" spans="5:16" x14ac:dyDescent="0.3">
      <c r="E97">
        <v>90</v>
      </c>
      <c r="F97">
        <f>SUMPRODUCT(G97:O97,pmat)*0.5</f>
        <v>5205.5230708358495</v>
      </c>
      <c r="G97">
        <f t="shared" si="9"/>
        <v>3512.7354294782895</v>
      </c>
      <c r="H97">
        <f t="shared" si="9"/>
        <v>2709.0589370670505</v>
      </c>
      <c r="I97">
        <f t="shared" si="9"/>
        <v>2350.4119598018683</v>
      </c>
      <c r="J97">
        <f t="shared" si="9"/>
        <v>2152.5369689292456</v>
      </c>
      <c r="K97">
        <f t="shared" si="9"/>
        <v>1971.3205522480584</v>
      </c>
      <c r="L97">
        <f t="shared" si="9"/>
        <v>1805.3602682832857</v>
      </c>
      <c r="M97">
        <f t="shared" si="9"/>
        <v>1566.352177970205</v>
      </c>
      <c r="N97">
        <f t="shared" si="9"/>
        <v>1207.9874649015339</v>
      </c>
      <c r="O97">
        <f t="shared" si="8"/>
        <v>1657.3121768967289</v>
      </c>
      <c r="P97">
        <f t="shared" si="7"/>
        <v>24138.599006412114</v>
      </c>
    </row>
    <row r="98" spans="5:16" x14ac:dyDescent="0.3">
      <c r="E98">
        <v>91</v>
      </c>
      <c r="F98">
        <f>SUMPRODUCT(G98:O98,pmat)*0.5</f>
        <v>5399.8457013087282</v>
      </c>
      <c r="G98">
        <f t="shared" si="9"/>
        <v>3643.8661495850943</v>
      </c>
      <c r="H98">
        <f t="shared" si="9"/>
        <v>2810.1883435826317</v>
      </c>
      <c r="I98">
        <f t="shared" si="9"/>
        <v>2438.1530433603457</v>
      </c>
      <c r="J98">
        <f t="shared" si="9"/>
        <v>2232.8913618117749</v>
      </c>
      <c r="K98">
        <f t="shared" si="9"/>
        <v>2044.9101204827832</v>
      </c>
      <c r="L98">
        <f t="shared" si="9"/>
        <v>1872.7545246356553</v>
      </c>
      <c r="M98">
        <f t="shared" si="9"/>
        <v>1624.8242414549572</v>
      </c>
      <c r="N98">
        <f t="shared" si="9"/>
        <v>1253.0817423761641</v>
      </c>
      <c r="O98">
        <f t="shared" si="8"/>
        <v>1719.1797850789576</v>
      </c>
      <c r="P98">
        <f t="shared" si="7"/>
        <v>25039.695013677094</v>
      </c>
    </row>
    <row r="99" spans="5:16" x14ac:dyDescent="0.3">
      <c r="E99">
        <v>92</v>
      </c>
      <c r="F99">
        <f>SUMPRODUCT(G99:O99,pmat)*0.5</f>
        <v>5601.4224125339761</v>
      </c>
      <c r="G99">
        <f t="shared" si="9"/>
        <v>3779.8919909161095</v>
      </c>
      <c r="H99">
        <f t="shared" si="9"/>
        <v>2915.0929196680754</v>
      </c>
      <c r="I99">
        <f t="shared" si="9"/>
        <v>2529.1695092243685</v>
      </c>
      <c r="J99">
        <f t="shared" si="9"/>
        <v>2316.2453911923285</v>
      </c>
      <c r="K99">
        <f t="shared" si="9"/>
        <v>2121.2467937211859</v>
      </c>
      <c r="L99">
        <f t="shared" si="9"/>
        <v>1942.6646144586439</v>
      </c>
      <c r="M99">
        <f t="shared" si="9"/>
        <v>1685.4790721720899</v>
      </c>
      <c r="N99">
        <f t="shared" si="9"/>
        <v>1299.8593931639659</v>
      </c>
      <c r="O99">
        <f t="shared" si="8"/>
        <v>1783.3569164730729</v>
      </c>
      <c r="P99">
        <f t="shared" si="7"/>
        <v>25974.429013523815</v>
      </c>
    </row>
    <row r="100" spans="5:16" x14ac:dyDescent="0.3">
      <c r="E100">
        <v>93</v>
      </c>
      <c r="F100">
        <f>SUMPRODUCT(G100:O100,pmat)*0.5</f>
        <v>5810.5239999790401</v>
      </c>
      <c r="G100">
        <f t="shared" si="9"/>
        <v>3920.9956887737831</v>
      </c>
      <c r="H100">
        <f t="shared" si="9"/>
        <v>3023.913592732888</v>
      </c>
      <c r="I100">
        <f t="shared" si="9"/>
        <v>2623.5836277012681</v>
      </c>
      <c r="J100">
        <f t="shared" si="9"/>
        <v>2402.7110337631502</v>
      </c>
      <c r="K100">
        <f t="shared" si="9"/>
        <v>2200.4331216327118</v>
      </c>
      <c r="L100">
        <f t="shared" si="9"/>
        <v>2015.1844540351265</v>
      </c>
      <c r="M100">
        <f t="shared" si="9"/>
        <v>1748.3981530127796</v>
      </c>
      <c r="N100">
        <f t="shared" si="9"/>
        <v>1348.383257737672</v>
      </c>
      <c r="O100">
        <f t="shared" si="8"/>
        <v>1849.929785782223</v>
      </c>
      <c r="P100">
        <f t="shared" si="7"/>
        <v>26944.05671515064</v>
      </c>
    </row>
    <row r="101" spans="5:16" x14ac:dyDescent="0.3">
      <c r="E101">
        <v>94</v>
      </c>
      <c r="F101">
        <f>SUMPRODUCT(G101:O101,pmat)*0.5</f>
        <v>6027.4313679298066</v>
      </c>
      <c r="G101">
        <f t="shared" si="9"/>
        <v>4067.3667999853278</v>
      </c>
      <c r="H101">
        <f t="shared" si="9"/>
        <v>3136.7965510190265</v>
      </c>
      <c r="I101">
        <f t="shared" si="9"/>
        <v>2721.5222334595992</v>
      </c>
      <c r="J101">
        <f t="shared" si="9"/>
        <v>2492.4044463162045</v>
      </c>
      <c r="K101">
        <f t="shared" si="9"/>
        <v>2282.5754820749926</v>
      </c>
      <c r="L101">
        <f t="shared" si="9"/>
        <v>2090.4114655510762</v>
      </c>
      <c r="M101">
        <f t="shared" si="9"/>
        <v>1813.6660086316137</v>
      </c>
      <c r="N101">
        <f t="shared" si="9"/>
        <v>1398.7185224102238</v>
      </c>
      <c r="O101">
        <f t="shared" si="8"/>
        <v>1918.987826111937</v>
      </c>
      <c r="P101">
        <f t="shared" si="7"/>
        <v>27949.880703489809</v>
      </c>
    </row>
    <row r="102" spans="5:16" x14ac:dyDescent="0.3">
      <c r="E102">
        <v>95</v>
      </c>
      <c r="F102">
        <f>SUMPRODUCT(G102:O102,pmat)*0.5</f>
        <v>6252.4359068536833</v>
      </c>
      <c r="G102">
        <f t="shared" si="9"/>
        <v>4219.2019575508648</v>
      </c>
      <c r="H102">
        <f t="shared" si="9"/>
        <v>3253.8934399882623</v>
      </c>
      <c r="I102">
        <f t="shared" si="9"/>
        <v>2823.1168959171241</v>
      </c>
      <c r="J102">
        <f t="shared" si="9"/>
        <v>2585.4461217866192</v>
      </c>
      <c r="K102">
        <f t="shared" si="9"/>
        <v>2367.7842240003943</v>
      </c>
      <c r="L102">
        <f t="shared" si="9"/>
        <v>2168.4467079712426</v>
      </c>
      <c r="M102">
        <f t="shared" si="9"/>
        <v>1881.3703189959685</v>
      </c>
      <c r="N102">
        <f t="shared" si="9"/>
        <v>1450.932806905291</v>
      </c>
      <c r="O102">
        <f t="shared" si="8"/>
        <v>1990.6238091132964</v>
      </c>
      <c r="P102">
        <f t="shared" si="7"/>
        <v>28993.252189082741</v>
      </c>
    </row>
    <row r="103" spans="5:16" x14ac:dyDescent="0.3">
      <c r="E103">
        <v>96</v>
      </c>
      <c r="F103">
        <f>SUMPRODUCT(G103:O103,pmat)*0.5</f>
        <v>6485.8398848496772</v>
      </c>
      <c r="G103">
        <f t="shared" si="9"/>
        <v>4376.7051347975776</v>
      </c>
      <c r="H103">
        <f t="shared" si="9"/>
        <v>3375.3615660406922</v>
      </c>
      <c r="I103">
        <f t="shared" si="9"/>
        <v>2928.5040959894363</v>
      </c>
      <c r="J103">
        <f t="shared" si="9"/>
        <v>2681.9610511212677</v>
      </c>
      <c r="K103">
        <f t="shared" si="9"/>
        <v>2456.1738156972883</v>
      </c>
      <c r="L103">
        <f t="shared" si="9"/>
        <v>2249.3950128003744</v>
      </c>
      <c r="M103">
        <f t="shared" si="9"/>
        <v>1951.6020371741183</v>
      </c>
      <c r="N103">
        <f t="shared" si="9"/>
        <v>1505.096255196775</v>
      </c>
      <c r="O103">
        <f t="shared" si="8"/>
        <v>2064.9339696111524</v>
      </c>
      <c r="P103">
        <f t="shared" si="7"/>
        <v>30075.572823278362</v>
      </c>
    </row>
    <row r="104" spans="5:16" x14ac:dyDescent="0.3">
      <c r="E104">
        <v>97</v>
      </c>
      <c r="F104">
        <f>SUMPRODUCT(G104:O104,pmat)*0.5</f>
        <v>6727.9568537113046</v>
      </c>
      <c r="G104">
        <f t="shared" si="9"/>
        <v>4540.087919394774</v>
      </c>
      <c r="H104">
        <f t="shared" si="9"/>
        <v>3501.3641078380624</v>
      </c>
      <c r="I104">
        <f t="shared" si="9"/>
        <v>3037.825409436623</v>
      </c>
      <c r="J104">
        <f t="shared" si="9"/>
        <v>2782.0788911899645</v>
      </c>
      <c r="K104">
        <f t="shared" si="9"/>
        <v>2547.8629985652042</v>
      </c>
      <c r="L104">
        <f t="shared" si="9"/>
        <v>2333.3651249124237</v>
      </c>
      <c r="M104">
        <f t="shared" si="9"/>
        <v>2024.455511520337</v>
      </c>
      <c r="N104">
        <f t="shared" si="9"/>
        <v>1561.2816297392947</v>
      </c>
      <c r="O104">
        <f t="shared" si="8"/>
        <v>2142.0181348847564</v>
      </c>
      <c r="P104">
        <f t="shared" si="7"/>
        <v>31198.296581192742</v>
      </c>
    </row>
    <row r="105" spans="5:16" x14ac:dyDescent="0.3">
      <c r="E105">
        <v>98</v>
      </c>
      <c r="F105">
        <f>SUMPRODUCT(G105:O105,pmat)*0.5</f>
        <v>6979.1120701478903</v>
      </c>
      <c r="G105">
        <f t="shared" ref="G105:N107" si="10">F104*F$4*(1-F$5*hr)</f>
        <v>4709.5697975979128</v>
      </c>
      <c r="H105">
        <f t="shared" si="10"/>
        <v>3632.0703355158194</v>
      </c>
      <c r="I105">
        <f t="shared" si="10"/>
        <v>3151.2276970542562</v>
      </c>
      <c r="J105">
        <f t="shared" si="10"/>
        <v>2885.9341389647916</v>
      </c>
      <c r="K105">
        <f t="shared" si="10"/>
        <v>2642.9749466304661</v>
      </c>
      <c r="L105">
        <f t="shared" si="10"/>
        <v>2420.4698486369439</v>
      </c>
      <c r="M105">
        <f t="shared" si="10"/>
        <v>2100.0286124211812</v>
      </c>
      <c r="N105">
        <f t="shared" si="10"/>
        <v>1619.5644092162697</v>
      </c>
      <c r="O105">
        <f t="shared" si="8"/>
        <v>2221.9798587744308</v>
      </c>
      <c r="P105">
        <f t="shared" si="7"/>
        <v>32362.931714959963</v>
      </c>
    </row>
    <row r="106" spans="5:16" x14ac:dyDescent="0.3">
      <c r="E106">
        <v>99</v>
      </c>
      <c r="F106">
        <f>SUMPRODUCT(G106:O106,pmat)*0.5</f>
        <v>7239.6429327300875</v>
      </c>
      <c r="G106">
        <f t="shared" si="10"/>
        <v>4885.3784491035231</v>
      </c>
      <c r="H106">
        <f t="shared" si="10"/>
        <v>3767.6558380783304</v>
      </c>
      <c r="I106">
        <f t="shared" si="10"/>
        <v>3268.8633019642375</v>
      </c>
      <c r="J106">
        <f t="shared" si="10"/>
        <v>2993.6663122015434</v>
      </c>
      <c r="K106">
        <f t="shared" si="10"/>
        <v>2741.6374320165519</v>
      </c>
      <c r="L106">
        <f t="shared" si="10"/>
        <v>2510.8261992989428</v>
      </c>
      <c r="M106">
        <f t="shared" si="10"/>
        <v>2178.4228637732494</v>
      </c>
      <c r="N106">
        <f t="shared" si="10"/>
        <v>1680.0228899369449</v>
      </c>
      <c r="O106">
        <f t="shared" si="8"/>
        <v>2304.9265607944203</v>
      </c>
      <c r="P106">
        <f t="shared" si="7"/>
        <v>33571.042779897827</v>
      </c>
    </row>
    <row r="107" spans="5:16" x14ac:dyDescent="0.3">
      <c r="E107">
        <v>100</v>
      </c>
      <c r="F107">
        <f>SUMPRODUCT(G107:O107,pmat)*0.5</f>
        <v>7509.8994351466326</v>
      </c>
      <c r="G107">
        <f t="shared" si="10"/>
        <v>5067.7500529110612</v>
      </c>
      <c r="H107">
        <f t="shared" si="10"/>
        <v>3908.3027592828184</v>
      </c>
      <c r="I107">
        <f t="shared" si="10"/>
        <v>3390.8902542704973</v>
      </c>
      <c r="J107">
        <f t="shared" si="10"/>
        <v>3105.4201368660256</v>
      </c>
      <c r="K107">
        <f t="shared" si="10"/>
        <v>2843.982996591466</v>
      </c>
      <c r="L107">
        <f t="shared" si="10"/>
        <v>2604.5555604157244</v>
      </c>
      <c r="M107">
        <f t="shared" si="10"/>
        <v>2259.7435793690488</v>
      </c>
      <c r="N107">
        <f t="shared" si="10"/>
        <v>1742.7382910185997</v>
      </c>
      <c r="O107">
        <f t="shared" si="8"/>
        <v>2390.9696704388189</v>
      </c>
      <c r="P107">
        <f t="shared" si="7"/>
        <v>34824.252736310693</v>
      </c>
    </row>
    <row r="109" spans="5:16" x14ac:dyDescent="0.3">
      <c r="F109">
        <f>F107/$P$107</f>
        <v>0.21565141661507012</v>
      </c>
      <c r="G109">
        <f t="shared" ref="G109:O109" si="11">G107/$P$107</f>
        <v>0.14552358355781742</v>
      </c>
      <c r="H109">
        <f t="shared" si="11"/>
        <v>0.11222933594229557</v>
      </c>
      <c r="I109">
        <f t="shared" si="11"/>
        <v>9.7371515189322938E-2</v>
      </c>
      <c r="J109">
        <f t="shared" si="11"/>
        <v>8.9174063845110271E-2</v>
      </c>
      <c r="K109">
        <f t="shared" si="11"/>
        <v>8.1666734333859528E-2</v>
      </c>
      <c r="L109">
        <f t="shared" si="11"/>
        <v>7.4791427116539272E-2</v>
      </c>
      <c r="M109">
        <f t="shared" si="11"/>
        <v>6.4889937380130783E-2</v>
      </c>
      <c r="N109">
        <f t="shared" si="11"/>
        <v>5.0043810105980371E-2</v>
      </c>
      <c r="O109">
        <f t="shared" si="11"/>
        <v>6.8658175913873756E-2</v>
      </c>
    </row>
    <row r="112" spans="5:16" x14ac:dyDescent="0.3">
      <c r="F112">
        <v>0</v>
      </c>
      <c r="G112">
        <v>1</v>
      </c>
      <c r="H112">
        <v>2</v>
      </c>
      <c r="I112">
        <v>3</v>
      </c>
      <c r="J112">
        <v>4</v>
      </c>
      <c r="K112">
        <v>5</v>
      </c>
      <c r="L112">
        <v>6</v>
      </c>
      <c r="M112">
        <v>7</v>
      </c>
      <c r="N112">
        <v>8</v>
      </c>
      <c r="O112" t="s">
        <v>2</v>
      </c>
    </row>
    <row r="113" spans="5:15" x14ac:dyDescent="0.3">
      <c r="E113">
        <v>0</v>
      </c>
      <c r="F113">
        <v>0.26564116239443952</v>
      </c>
      <c r="G113">
        <v>0.16773001408473276</v>
      </c>
      <c r="H113">
        <v>0.12103699752069545</v>
      </c>
      <c r="I113">
        <v>9.8260285762579114E-2</v>
      </c>
      <c r="J113">
        <v>8.4201339334446013E-2</v>
      </c>
      <c r="K113">
        <v>7.2153927608613722E-2</v>
      </c>
      <c r="L113">
        <v>6.1830242968828768E-2</v>
      </c>
      <c r="M113">
        <v>5.019504339447204E-2</v>
      </c>
      <c r="N113">
        <v>3.6221646889142783E-2</v>
      </c>
      <c r="O113">
        <v>4.272934004204984E-2</v>
      </c>
    </row>
    <row r="114" spans="5:15" x14ac:dyDescent="0.3">
      <c r="E114">
        <v>9.8000000000000004E-2</v>
      </c>
      <c r="F114">
        <v>0.26564116239443958</v>
      </c>
      <c r="G114">
        <v>0.16773001408473273</v>
      </c>
      <c r="H114">
        <v>0.12103699752069545</v>
      </c>
      <c r="I114">
        <v>9.8260285762579114E-2</v>
      </c>
      <c r="J114">
        <v>8.4201339334446013E-2</v>
      </c>
      <c r="K114">
        <v>7.2153927608613749E-2</v>
      </c>
      <c r="L114">
        <v>6.1830242968828768E-2</v>
      </c>
      <c r="M114">
        <v>5.0195043394472047E-2</v>
      </c>
      <c r="N114">
        <v>3.6221646889142783E-2</v>
      </c>
      <c r="O114">
        <v>4.272934004204984E-2</v>
      </c>
    </row>
    <row r="115" spans="5:15" x14ac:dyDescent="0.3">
      <c r="E115" s="1">
        <v>0.4</v>
      </c>
      <c r="F115">
        <v>0.26564116239443958</v>
      </c>
      <c r="G115">
        <v>0.16773001408473273</v>
      </c>
      <c r="H115">
        <v>0.12103699752069545</v>
      </c>
      <c r="I115">
        <v>9.8260285762579114E-2</v>
      </c>
      <c r="J115">
        <v>8.4201339334446013E-2</v>
      </c>
      <c r="K115">
        <v>7.2153927608613735E-2</v>
      </c>
      <c r="L115">
        <v>6.1830242968828775E-2</v>
      </c>
      <c r="M115">
        <v>5.0195043394472026E-2</v>
      </c>
      <c r="N115">
        <v>3.6221646889142776E-2</v>
      </c>
      <c r="O115">
        <v>4.2729340042049847E-2</v>
      </c>
    </row>
    <row r="116" spans="5:15" x14ac:dyDescent="0.3">
      <c r="E116" t="s">
        <v>9</v>
      </c>
      <c r="F116">
        <v>0.29259387178342799</v>
      </c>
      <c r="G116">
        <v>0.1166549919892067</v>
      </c>
      <c r="H116">
        <v>9.3018948572342067E-2</v>
      </c>
      <c r="I116">
        <v>8.3443410579405533E-2</v>
      </c>
      <c r="J116">
        <v>7.9012128797282297E-2</v>
      </c>
      <c r="K116">
        <v>7.481617126779419E-2</v>
      </c>
      <c r="L116">
        <v>7.0843041041612861E-2</v>
      </c>
      <c r="M116">
        <v>6.3550330884786621E-2</v>
      </c>
      <c r="N116">
        <v>5.0674084833627592E-2</v>
      </c>
      <c r="O116">
        <v>7.5393020250514073E-2</v>
      </c>
    </row>
    <row r="117" spans="5:15" x14ac:dyDescent="0.3">
      <c r="E117" s="2" t="s">
        <v>10</v>
      </c>
      <c r="F117">
        <v>0.22951699084593477</v>
      </c>
      <c r="G117">
        <v>0.2332681154895252</v>
      </c>
      <c r="H117">
        <v>0.15052733134139384</v>
      </c>
      <c r="I117">
        <v>0.10927677412047193</v>
      </c>
      <c r="J117">
        <v>8.373778438311219E-2</v>
      </c>
      <c r="K117">
        <v>6.4167492038721921E-2</v>
      </c>
      <c r="L117">
        <v>4.9170957470064433E-2</v>
      </c>
      <c r="M117">
        <v>3.5696132820936664E-2</v>
      </c>
      <c r="N117">
        <v>2.303462520571007E-2</v>
      </c>
      <c r="O117">
        <v>2.1603796284128965E-2</v>
      </c>
    </row>
    <row r="118" spans="5:15" x14ac:dyDescent="0.3">
      <c r="E118" t="s">
        <v>11</v>
      </c>
      <c r="F118">
        <v>0.21565141661507012</v>
      </c>
      <c r="G118">
        <v>0.14552358355781742</v>
      </c>
      <c r="H118">
        <v>0.11222933594229557</v>
      </c>
      <c r="I118">
        <v>9.7371515189322938E-2</v>
      </c>
      <c r="J118">
        <v>8.9174063845110271E-2</v>
      </c>
      <c r="K118">
        <v>8.1666734333859528E-2</v>
      </c>
      <c r="L118">
        <v>7.4791427116539272E-2</v>
      </c>
      <c r="M118">
        <v>6.4889937380130783E-2</v>
      </c>
      <c r="N118">
        <v>5.0043810105980371E-2</v>
      </c>
      <c r="O118">
        <v>6.8658175913873756E-2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Sheet1!fecundity</vt:lpstr>
      <vt:lpstr>Sheet2!fecundity</vt:lpstr>
      <vt:lpstr>hr</vt:lpstr>
      <vt:lpstr>pmat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2017-10-12T17:41:29Z</dcterms:created>
  <dcterms:modified xsi:type="dcterms:W3CDTF">2017-10-18T00:32:02Z</dcterms:modified>
</cp:coreProperties>
</file>