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396" yWindow="804" windowWidth="25200" windowHeight="14220" activeTab="1"/>
  </bookViews>
  <sheets>
    <sheet name="Omnicient Manager" sheetId="1" r:id="rId1"/>
    <sheet name="Feedback" sheetId="5" r:id="rId2"/>
  </sheets>
  <definedNames>
    <definedName name="br" localSheetId="1">Feedback!$C$2</definedName>
    <definedName name="br">'Omnicient Manager'!$C$2</definedName>
    <definedName name="br_2">#REF!</definedName>
    <definedName name="hr" localSheetId="1">Feedback!$H$11:$H$110</definedName>
    <definedName name="hr">'Omnicient Manager'!$H$11:$H$110</definedName>
    <definedName name="hr_1">#REF!</definedName>
    <definedName name="hr_2">#REF!</definedName>
    <definedName name="hr_3">#REF!</definedName>
    <definedName name="hr1_">#REF!</definedName>
    <definedName name="Nk" localSheetId="1">Feedback!$C$5</definedName>
    <definedName name="Nk">'Omnicient Manager'!$C$5</definedName>
    <definedName name="Nk_2">#REF!</definedName>
    <definedName name="sa" localSheetId="1">Feedback!$C$1</definedName>
    <definedName name="sa">'Omnicient Manager'!$C$1</definedName>
    <definedName name="sa_2">#REF!</definedName>
    <definedName name="sj" localSheetId="1">Feedback!$C$4</definedName>
    <definedName name="sj">'Omnicient Manager'!$C$4</definedName>
    <definedName name="sjmax" localSheetId="1">Feedback!$C$3</definedName>
    <definedName name="sjmax">'Omnicient Manager'!$C$3</definedName>
    <definedName name="sjmax2">#REF!</definedName>
    <definedName name="sjt" localSheetId="1">Feedback!$N$11:$N$110</definedName>
    <definedName name="sjt">'Omnicient Manager'!$P$11:$P$110</definedName>
    <definedName name="solver_adj" localSheetId="1" hidden="1">Feedback!$H$11:$H$110</definedName>
    <definedName name="solver_adj" localSheetId="0" hidden="1">'Omnicient Manager'!$H$11:$H$110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Feedback!$H$11:$H$110</definedName>
    <definedName name="solver_lhs1" localSheetId="0" hidden="1">'Omnicient Manager'!$H$11:$H$110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Feedback!$C$6</definedName>
    <definedName name="solver_opt" localSheetId="0" hidden="1">'Omnicient Manager'!$C$6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hs1" localSheetId="1" hidden="1">0.99</definedName>
    <definedName name="solver_rhs1" localSheetId="0" hidden="1">0.99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5" l="1"/>
  <c r="H11" i="5"/>
  <c r="G12" i="5"/>
  <c r="I11" i="1"/>
  <c r="J11" i="1"/>
  <c r="O11" i="1"/>
  <c r="P11" i="1"/>
  <c r="G12" i="1"/>
  <c r="O12" i="1"/>
  <c r="P12" i="1"/>
  <c r="G13" i="1"/>
  <c r="O13" i="1"/>
  <c r="P13" i="1"/>
  <c r="G14" i="1"/>
  <c r="O14" i="1"/>
  <c r="P14" i="1"/>
  <c r="G15" i="1"/>
  <c r="O15" i="1"/>
  <c r="P15" i="1"/>
  <c r="G16" i="1"/>
  <c r="O16" i="1"/>
  <c r="P16" i="1"/>
  <c r="G17" i="1"/>
  <c r="O17" i="1"/>
  <c r="P17" i="1"/>
  <c r="G18" i="1"/>
  <c r="O18" i="1"/>
  <c r="P18" i="1"/>
  <c r="G19" i="1"/>
  <c r="O19" i="1"/>
  <c r="P19" i="1"/>
  <c r="G20" i="1"/>
  <c r="O20" i="1"/>
  <c r="P20" i="1"/>
  <c r="G21" i="1"/>
  <c r="O21" i="1"/>
  <c r="P21" i="1"/>
  <c r="G22" i="1"/>
  <c r="O22" i="1"/>
  <c r="P22" i="1"/>
  <c r="G23" i="1"/>
  <c r="O23" i="1"/>
  <c r="P23" i="1"/>
  <c r="G24" i="1"/>
  <c r="O24" i="1"/>
  <c r="P24" i="1"/>
  <c r="G25" i="1"/>
  <c r="O25" i="1"/>
  <c r="P25" i="1"/>
  <c r="G26" i="1"/>
  <c r="O26" i="1"/>
  <c r="P26" i="1"/>
  <c r="G27" i="1"/>
  <c r="O27" i="1"/>
  <c r="P27" i="1"/>
  <c r="G28" i="1"/>
  <c r="O28" i="1"/>
  <c r="P28" i="1"/>
  <c r="G29" i="1"/>
  <c r="O29" i="1"/>
  <c r="P29" i="1"/>
  <c r="G30" i="1"/>
  <c r="O30" i="1"/>
  <c r="P30" i="1"/>
  <c r="G31" i="1"/>
  <c r="O31" i="1"/>
  <c r="P31" i="1"/>
  <c r="G32" i="1"/>
  <c r="O32" i="1"/>
  <c r="P32" i="1"/>
  <c r="G33" i="1"/>
  <c r="O33" i="1"/>
  <c r="P33" i="1"/>
  <c r="G34" i="1"/>
  <c r="O34" i="1"/>
  <c r="P34" i="1"/>
  <c r="G35" i="1"/>
  <c r="O35" i="1"/>
  <c r="P35" i="1"/>
  <c r="G36" i="1"/>
  <c r="O36" i="1"/>
  <c r="P36" i="1"/>
  <c r="G37" i="1"/>
  <c r="O37" i="1"/>
  <c r="P37" i="1"/>
  <c r="G38" i="1"/>
  <c r="O38" i="1"/>
  <c r="P38" i="1"/>
  <c r="G39" i="1"/>
  <c r="O39" i="1"/>
  <c r="P39" i="1"/>
  <c r="G40" i="1"/>
  <c r="O40" i="1"/>
  <c r="P40" i="1"/>
  <c r="G41" i="1"/>
  <c r="O41" i="1"/>
  <c r="P41" i="1"/>
  <c r="G42" i="1"/>
  <c r="O42" i="1"/>
  <c r="P42" i="1"/>
  <c r="G43" i="1"/>
  <c r="O43" i="1"/>
  <c r="P43" i="1"/>
  <c r="G44" i="1"/>
  <c r="O44" i="1"/>
  <c r="P44" i="1"/>
  <c r="G45" i="1"/>
  <c r="O45" i="1"/>
  <c r="P45" i="1"/>
  <c r="G46" i="1"/>
  <c r="O46" i="1"/>
  <c r="P46" i="1"/>
  <c r="G47" i="1"/>
  <c r="O47" i="1"/>
  <c r="P47" i="1"/>
  <c r="G48" i="1"/>
  <c r="O48" i="1"/>
  <c r="P48" i="1"/>
  <c r="G49" i="1"/>
  <c r="O49" i="1"/>
  <c r="P49" i="1"/>
  <c r="G50" i="1"/>
  <c r="O50" i="1"/>
  <c r="P50" i="1"/>
  <c r="G51" i="1"/>
  <c r="O51" i="1"/>
  <c r="P51" i="1"/>
  <c r="G52" i="1"/>
  <c r="O52" i="1"/>
  <c r="P52" i="1"/>
  <c r="G53" i="1"/>
  <c r="O53" i="1"/>
  <c r="P53" i="1"/>
  <c r="G54" i="1"/>
  <c r="O54" i="1"/>
  <c r="P54" i="1"/>
  <c r="G55" i="1"/>
  <c r="O55" i="1"/>
  <c r="P55" i="1"/>
  <c r="G56" i="1"/>
  <c r="O56" i="1"/>
  <c r="P56" i="1"/>
  <c r="G57" i="1"/>
  <c r="O57" i="1"/>
  <c r="P57" i="1"/>
  <c r="G58" i="1"/>
  <c r="O58" i="1"/>
  <c r="P58" i="1"/>
  <c r="G59" i="1"/>
  <c r="O59" i="1"/>
  <c r="P59" i="1"/>
  <c r="G60" i="1"/>
  <c r="O60" i="1"/>
  <c r="P60" i="1"/>
  <c r="G61" i="1"/>
  <c r="O61" i="1"/>
  <c r="P61" i="1"/>
  <c r="G62" i="1"/>
  <c r="O62" i="1"/>
  <c r="P62" i="1"/>
  <c r="G63" i="1"/>
  <c r="O63" i="1"/>
  <c r="P63" i="1"/>
  <c r="G64" i="1"/>
  <c r="O64" i="1"/>
  <c r="P64" i="1"/>
  <c r="G65" i="1"/>
  <c r="O65" i="1"/>
  <c r="P65" i="1"/>
  <c r="G66" i="1"/>
  <c r="O66" i="1"/>
  <c r="P66" i="1"/>
  <c r="G67" i="1"/>
  <c r="O67" i="1"/>
  <c r="P67" i="1"/>
  <c r="G68" i="1"/>
  <c r="O68" i="1"/>
  <c r="P68" i="1"/>
  <c r="G69" i="1"/>
  <c r="O69" i="1"/>
  <c r="P69" i="1"/>
  <c r="G70" i="1"/>
  <c r="O70" i="1"/>
  <c r="P70" i="1"/>
  <c r="G71" i="1"/>
  <c r="O71" i="1"/>
  <c r="P71" i="1"/>
  <c r="G72" i="1"/>
  <c r="O72" i="1"/>
  <c r="P72" i="1"/>
  <c r="G73" i="1"/>
  <c r="O73" i="1"/>
  <c r="P73" i="1"/>
  <c r="G74" i="1"/>
  <c r="O74" i="1"/>
  <c r="P74" i="1"/>
  <c r="G75" i="1"/>
  <c r="O75" i="1"/>
  <c r="P75" i="1"/>
  <c r="G76" i="1"/>
  <c r="O76" i="1"/>
  <c r="P76" i="1"/>
  <c r="G77" i="1"/>
  <c r="O77" i="1"/>
  <c r="P77" i="1"/>
  <c r="G78" i="1"/>
  <c r="O78" i="1"/>
  <c r="P78" i="1"/>
  <c r="G79" i="1"/>
  <c r="O79" i="1"/>
  <c r="P79" i="1"/>
  <c r="G80" i="1"/>
  <c r="O80" i="1"/>
  <c r="P80" i="1"/>
  <c r="G81" i="1"/>
  <c r="O81" i="1"/>
  <c r="P81" i="1"/>
  <c r="G82" i="1"/>
  <c r="O82" i="1"/>
  <c r="P82" i="1"/>
  <c r="G83" i="1"/>
  <c r="O83" i="1"/>
  <c r="P83" i="1"/>
  <c r="G84" i="1"/>
  <c r="O84" i="1"/>
  <c r="P84" i="1"/>
  <c r="G85" i="1"/>
  <c r="O85" i="1"/>
  <c r="P85" i="1"/>
  <c r="G86" i="1"/>
  <c r="O86" i="1"/>
  <c r="P86" i="1"/>
  <c r="G87" i="1"/>
  <c r="O87" i="1"/>
  <c r="P87" i="1"/>
  <c r="G88" i="1"/>
  <c r="O88" i="1"/>
  <c r="P88" i="1"/>
  <c r="G89" i="1"/>
  <c r="O89" i="1"/>
  <c r="P89" i="1"/>
  <c r="G90" i="1"/>
  <c r="O90" i="1"/>
  <c r="P90" i="1"/>
  <c r="G91" i="1"/>
  <c r="O91" i="1"/>
  <c r="P91" i="1"/>
  <c r="G92" i="1"/>
  <c r="O92" i="1"/>
  <c r="P92" i="1"/>
  <c r="G93" i="1"/>
  <c r="O93" i="1"/>
  <c r="P93" i="1"/>
  <c r="G94" i="1"/>
  <c r="O94" i="1"/>
  <c r="P94" i="1"/>
  <c r="G95" i="1"/>
  <c r="O95" i="1"/>
  <c r="P95" i="1"/>
  <c r="G96" i="1"/>
  <c r="O96" i="1"/>
  <c r="P96" i="1"/>
  <c r="G97" i="1"/>
  <c r="O97" i="1"/>
  <c r="P97" i="1"/>
  <c r="G98" i="1"/>
  <c r="O98" i="1"/>
  <c r="P98" i="1"/>
  <c r="G99" i="1"/>
  <c r="O99" i="1"/>
  <c r="P99" i="1"/>
  <c r="G100" i="1"/>
  <c r="O100" i="1"/>
  <c r="P100" i="1"/>
  <c r="G101" i="1"/>
  <c r="O101" i="1"/>
  <c r="P101" i="1"/>
  <c r="G102" i="1"/>
  <c r="O102" i="1"/>
  <c r="P102" i="1"/>
  <c r="G103" i="1"/>
  <c r="O103" i="1"/>
  <c r="P103" i="1"/>
  <c r="G104" i="1"/>
  <c r="O104" i="1"/>
  <c r="P104" i="1"/>
  <c r="G105" i="1"/>
  <c r="O105" i="1"/>
  <c r="P105" i="1"/>
  <c r="G106" i="1"/>
  <c r="O106" i="1"/>
  <c r="P106" i="1"/>
  <c r="G107" i="1"/>
  <c r="O107" i="1"/>
  <c r="P107" i="1"/>
  <c r="G108" i="1"/>
  <c r="O108" i="1"/>
  <c r="P108" i="1"/>
  <c r="G109" i="1"/>
  <c r="O109" i="1"/>
  <c r="P109" i="1"/>
  <c r="G110" i="1"/>
  <c r="I12" i="1"/>
  <c r="J12" i="1"/>
  <c r="K12" i="1"/>
  <c r="I13" i="1"/>
  <c r="J13" i="1"/>
  <c r="K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1" i="1"/>
  <c r="B9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K101" i="1"/>
  <c r="K102" i="1"/>
  <c r="K103" i="1"/>
  <c r="K104" i="1"/>
  <c r="K105" i="1"/>
  <c r="K106" i="1"/>
  <c r="K107" i="1"/>
  <c r="K108" i="1"/>
  <c r="K109" i="1"/>
  <c r="K110" i="1"/>
  <c r="M11" i="5"/>
  <c r="N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C6" i="1"/>
  <c r="O110" i="1"/>
  <c r="P1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C7" i="1"/>
  <c r="B10" i="1"/>
  <c r="I12" i="5"/>
  <c r="H12" i="5"/>
  <c r="M12" i="5"/>
  <c r="N12" i="5"/>
  <c r="G13" i="5"/>
  <c r="I13" i="5"/>
  <c r="H13" i="5"/>
  <c r="M13" i="5"/>
  <c r="N13" i="5"/>
  <c r="G14" i="5"/>
  <c r="I14" i="5"/>
  <c r="H14" i="5"/>
  <c r="M14" i="5"/>
  <c r="N14" i="5"/>
  <c r="G15" i="5"/>
  <c r="I15" i="5"/>
  <c r="H15" i="5"/>
  <c r="M15" i="5"/>
  <c r="N15" i="5"/>
  <c r="G16" i="5"/>
  <c r="I16" i="5"/>
  <c r="H16" i="5"/>
  <c r="M16" i="5"/>
  <c r="N16" i="5"/>
  <c r="G17" i="5"/>
  <c r="I17" i="5"/>
  <c r="H17" i="5"/>
  <c r="M17" i="5"/>
  <c r="N17" i="5"/>
  <c r="G18" i="5"/>
  <c r="I18" i="5"/>
  <c r="H18" i="5"/>
  <c r="M18" i="5"/>
  <c r="N18" i="5"/>
  <c r="G19" i="5"/>
  <c r="I19" i="5"/>
  <c r="H19" i="5"/>
  <c r="M19" i="5"/>
  <c r="N19" i="5"/>
  <c r="G20" i="5"/>
  <c r="I20" i="5"/>
  <c r="H20" i="5"/>
  <c r="M20" i="5"/>
  <c r="N20" i="5"/>
  <c r="G21" i="5"/>
  <c r="I21" i="5"/>
  <c r="H21" i="5"/>
  <c r="M21" i="5"/>
  <c r="N21" i="5"/>
  <c r="G22" i="5"/>
  <c r="I22" i="5"/>
  <c r="H22" i="5"/>
  <c r="M22" i="5"/>
  <c r="N22" i="5"/>
  <c r="G23" i="5"/>
  <c r="I23" i="5"/>
  <c r="H23" i="5"/>
  <c r="M23" i="5"/>
  <c r="N23" i="5"/>
  <c r="G24" i="5"/>
  <c r="I24" i="5"/>
  <c r="H24" i="5"/>
  <c r="M24" i="5"/>
  <c r="N24" i="5"/>
  <c r="G25" i="5"/>
  <c r="I25" i="5"/>
  <c r="H25" i="5"/>
  <c r="M25" i="5"/>
  <c r="N25" i="5"/>
  <c r="G26" i="5"/>
  <c r="I26" i="5"/>
  <c r="H26" i="5"/>
  <c r="M26" i="5"/>
  <c r="N26" i="5"/>
  <c r="G27" i="5"/>
  <c r="I27" i="5"/>
  <c r="H27" i="5"/>
  <c r="M27" i="5"/>
  <c r="N27" i="5"/>
  <c r="G28" i="5"/>
  <c r="I28" i="5"/>
  <c r="H28" i="5"/>
  <c r="M28" i="5"/>
  <c r="N28" i="5"/>
  <c r="G29" i="5"/>
  <c r="I29" i="5"/>
  <c r="H29" i="5"/>
  <c r="M29" i="5"/>
  <c r="N29" i="5"/>
  <c r="G30" i="5"/>
  <c r="I30" i="5"/>
  <c r="H30" i="5"/>
  <c r="M30" i="5"/>
  <c r="N30" i="5"/>
  <c r="G31" i="5"/>
  <c r="I31" i="5"/>
  <c r="H31" i="5"/>
  <c r="M31" i="5"/>
  <c r="N31" i="5"/>
  <c r="G32" i="5"/>
  <c r="I32" i="5"/>
  <c r="H32" i="5"/>
  <c r="M32" i="5"/>
  <c r="N32" i="5"/>
  <c r="G33" i="5"/>
  <c r="I33" i="5"/>
  <c r="H33" i="5"/>
  <c r="M33" i="5"/>
  <c r="N33" i="5"/>
  <c r="G34" i="5"/>
  <c r="I34" i="5"/>
  <c r="H34" i="5"/>
  <c r="M34" i="5"/>
  <c r="N34" i="5"/>
  <c r="G35" i="5"/>
  <c r="I35" i="5"/>
  <c r="H35" i="5"/>
  <c r="M35" i="5"/>
  <c r="N35" i="5"/>
  <c r="G36" i="5"/>
  <c r="I36" i="5"/>
  <c r="H36" i="5"/>
  <c r="M36" i="5"/>
  <c r="N36" i="5"/>
  <c r="G37" i="5"/>
  <c r="I37" i="5"/>
  <c r="H37" i="5"/>
  <c r="M37" i="5"/>
  <c r="N37" i="5"/>
  <c r="G38" i="5"/>
  <c r="I38" i="5"/>
  <c r="H38" i="5"/>
  <c r="M38" i="5"/>
  <c r="N38" i="5"/>
  <c r="G39" i="5"/>
  <c r="I39" i="5"/>
  <c r="H39" i="5"/>
  <c r="M39" i="5"/>
  <c r="N39" i="5"/>
  <c r="G40" i="5"/>
  <c r="I40" i="5"/>
  <c r="H40" i="5"/>
  <c r="M40" i="5"/>
  <c r="N40" i="5"/>
  <c r="G41" i="5"/>
  <c r="I41" i="5"/>
  <c r="H41" i="5"/>
  <c r="M41" i="5"/>
  <c r="N41" i="5"/>
  <c r="G42" i="5"/>
  <c r="I42" i="5"/>
  <c r="H42" i="5"/>
  <c r="M42" i="5"/>
  <c r="N42" i="5"/>
  <c r="G43" i="5"/>
  <c r="I43" i="5"/>
  <c r="H43" i="5"/>
  <c r="M43" i="5"/>
  <c r="N43" i="5"/>
  <c r="G44" i="5"/>
  <c r="I44" i="5"/>
  <c r="H44" i="5"/>
  <c r="M44" i="5"/>
  <c r="N44" i="5"/>
  <c r="G45" i="5"/>
  <c r="I45" i="5"/>
  <c r="H45" i="5"/>
  <c r="M45" i="5"/>
  <c r="N45" i="5"/>
  <c r="G46" i="5"/>
  <c r="I46" i="5"/>
  <c r="H46" i="5"/>
  <c r="M46" i="5"/>
  <c r="N46" i="5"/>
  <c r="G47" i="5"/>
  <c r="I47" i="5"/>
  <c r="H47" i="5"/>
  <c r="M47" i="5"/>
  <c r="N47" i="5"/>
  <c r="G48" i="5"/>
  <c r="I48" i="5"/>
  <c r="H48" i="5"/>
  <c r="M48" i="5"/>
  <c r="N48" i="5"/>
  <c r="G49" i="5"/>
  <c r="I49" i="5"/>
  <c r="H49" i="5"/>
  <c r="M49" i="5"/>
  <c r="N49" i="5"/>
  <c r="G50" i="5"/>
  <c r="I50" i="5"/>
  <c r="H50" i="5"/>
  <c r="M50" i="5"/>
  <c r="N50" i="5"/>
  <c r="G51" i="5"/>
  <c r="I51" i="5"/>
  <c r="H51" i="5"/>
  <c r="M51" i="5"/>
  <c r="N51" i="5"/>
  <c r="G52" i="5"/>
  <c r="I52" i="5"/>
  <c r="H52" i="5"/>
  <c r="M52" i="5"/>
  <c r="N52" i="5"/>
  <c r="G53" i="5"/>
  <c r="I53" i="5"/>
  <c r="H53" i="5"/>
  <c r="M53" i="5"/>
  <c r="N53" i="5"/>
  <c r="G54" i="5"/>
  <c r="I54" i="5"/>
  <c r="H54" i="5"/>
  <c r="M54" i="5"/>
  <c r="N54" i="5"/>
  <c r="G55" i="5"/>
  <c r="I55" i="5"/>
  <c r="H55" i="5"/>
  <c r="M55" i="5"/>
  <c r="N55" i="5"/>
  <c r="G56" i="5"/>
  <c r="I56" i="5"/>
  <c r="H56" i="5"/>
  <c r="M56" i="5"/>
  <c r="N56" i="5"/>
  <c r="G57" i="5"/>
  <c r="I57" i="5"/>
  <c r="H57" i="5"/>
  <c r="M57" i="5"/>
  <c r="N57" i="5"/>
  <c r="G58" i="5"/>
  <c r="I58" i="5"/>
  <c r="H58" i="5"/>
  <c r="M58" i="5"/>
  <c r="N58" i="5"/>
  <c r="G59" i="5"/>
  <c r="I59" i="5"/>
  <c r="H59" i="5"/>
  <c r="M59" i="5"/>
  <c r="N59" i="5"/>
  <c r="G60" i="5"/>
  <c r="I60" i="5"/>
  <c r="H60" i="5"/>
  <c r="M60" i="5"/>
  <c r="N60" i="5"/>
  <c r="G61" i="5"/>
  <c r="I61" i="5"/>
  <c r="H61" i="5"/>
  <c r="M61" i="5"/>
  <c r="N61" i="5"/>
  <c r="G62" i="5"/>
  <c r="I62" i="5"/>
  <c r="H62" i="5"/>
  <c r="M62" i="5"/>
  <c r="N62" i="5"/>
  <c r="G63" i="5"/>
  <c r="I63" i="5"/>
  <c r="H63" i="5"/>
  <c r="M63" i="5"/>
  <c r="N63" i="5"/>
  <c r="G64" i="5"/>
  <c r="I64" i="5"/>
  <c r="H64" i="5"/>
  <c r="M64" i="5"/>
  <c r="N64" i="5"/>
  <c r="G65" i="5"/>
  <c r="I65" i="5"/>
  <c r="H65" i="5"/>
  <c r="M65" i="5"/>
  <c r="N65" i="5"/>
  <c r="G66" i="5"/>
  <c r="I66" i="5"/>
  <c r="H66" i="5"/>
  <c r="M66" i="5"/>
  <c r="N66" i="5"/>
  <c r="G67" i="5"/>
  <c r="I67" i="5"/>
  <c r="H67" i="5"/>
  <c r="M67" i="5"/>
  <c r="N67" i="5"/>
  <c r="G68" i="5"/>
  <c r="I68" i="5"/>
  <c r="H68" i="5"/>
  <c r="M68" i="5"/>
  <c r="N68" i="5"/>
  <c r="G69" i="5"/>
  <c r="I69" i="5"/>
  <c r="H69" i="5"/>
  <c r="M69" i="5"/>
  <c r="N69" i="5"/>
  <c r="G70" i="5"/>
  <c r="I70" i="5"/>
  <c r="H70" i="5"/>
  <c r="M70" i="5"/>
  <c r="N70" i="5"/>
  <c r="G71" i="5"/>
  <c r="I71" i="5"/>
  <c r="H71" i="5"/>
  <c r="M71" i="5"/>
  <c r="N71" i="5"/>
  <c r="G72" i="5"/>
  <c r="I72" i="5"/>
  <c r="H72" i="5"/>
  <c r="M72" i="5"/>
  <c r="N72" i="5"/>
  <c r="G73" i="5"/>
  <c r="I73" i="5"/>
  <c r="H73" i="5"/>
  <c r="M73" i="5"/>
  <c r="N73" i="5"/>
  <c r="G74" i="5"/>
  <c r="I74" i="5"/>
  <c r="H74" i="5"/>
  <c r="M74" i="5"/>
  <c r="N74" i="5"/>
  <c r="G75" i="5"/>
  <c r="I75" i="5"/>
  <c r="H75" i="5"/>
  <c r="M75" i="5"/>
  <c r="N75" i="5"/>
  <c r="G76" i="5"/>
  <c r="I76" i="5"/>
  <c r="H76" i="5"/>
  <c r="M76" i="5"/>
  <c r="N76" i="5"/>
  <c r="G77" i="5"/>
  <c r="I77" i="5"/>
  <c r="H77" i="5"/>
  <c r="M77" i="5"/>
  <c r="N77" i="5"/>
  <c r="G78" i="5"/>
  <c r="I78" i="5"/>
  <c r="H78" i="5"/>
  <c r="M78" i="5"/>
  <c r="N78" i="5"/>
  <c r="G79" i="5"/>
  <c r="I79" i="5"/>
  <c r="H79" i="5"/>
  <c r="M79" i="5"/>
  <c r="N79" i="5"/>
  <c r="G80" i="5"/>
  <c r="I80" i="5"/>
  <c r="H80" i="5"/>
  <c r="M80" i="5"/>
  <c r="N80" i="5"/>
  <c r="G81" i="5"/>
  <c r="I81" i="5"/>
  <c r="H81" i="5"/>
  <c r="M81" i="5"/>
  <c r="N81" i="5"/>
  <c r="G82" i="5"/>
  <c r="I82" i="5"/>
  <c r="H82" i="5"/>
  <c r="M82" i="5"/>
  <c r="N82" i="5"/>
  <c r="G83" i="5"/>
  <c r="I83" i="5"/>
  <c r="H83" i="5"/>
  <c r="M83" i="5"/>
  <c r="N83" i="5"/>
  <c r="G84" i="5"/>
  <c r="I84" i="5"/>
  <c r="H84" i="5"/>
  <c r="M84" i="5"/>
  <c r="N84" i="5"/>
  <c r="G85" i="5"/>
  <c r="I85" i="5"/>
  <c r="H85" i="5"/>
  <c r="M85" i="5"/>
  <c r="N85" i="5"/>
  <c r="G86" i="5"/>
  <c r="I86" i="5"/>
  <c r="H86" i="5"/>
  <c r="M86" i="5"/>
  <c r="N86" i="5"/>
  <c r="G87" i="5"/>
  <c r="I87" i="5"/>
  <c r="H87" i="5"/>
  <c r="M87" i="5"/>
  <c r="N87" i="5"/>
  <c r="G88" i="5"/>
  <c r="I88" i="5"/>
  <c r="H88" i="5"/>
  <c r="M88" i="5"/>
  <c r="N88" i="5"/>
  <c r="G89" i="5"/>
  <c r="I89" i="5"/>
  <c r="H89" i="5"/>
  <c r="M89" i="5"/>
  <c r="N89" i="5"/>
  <c r="G90" i="5"/>
  <c r="I90" i="5"/>
  <c r="H90" i="5"/>
  <c r="M90" i="5"/>
  <c r="N90" i="5"/>
  <c r="G91" i="5"/>
  <c r="I91" i="5"/>
  <c r="H91" i="5"/>
  <c r="M91" i="5"/>
  <c r="N91" i="5"/>
  <c r="G92" i="5"/>
  <c r="I92" i="5"/>
  <c r="H92" i="5"/>
  <c r="M92" i="5"/>
  <c r="N92" i="5"/>
  <c r="G93" i="5"/>
  <c r="I93" i="5"/>
  <c r="H93" i="5"/>
  <c r="M93" i="5"/>
  <c r="N93" i="5"/>
  <c r="G94" i="5"/>
  <c r="I94" i="5"/>
  <c r="H94" i="5"/>
  <c r="M94" i="5"/>
  <c r="N94" i="5"/>
  <c r="G95" i="5"/>
  <c r="I95" i="5"/>
  <c r="H95" i="5"/>
  <c r="M95" i="5"/>
  <c r="N95" i="5"/>
  <c r="G96" i="5"/>
  <c r="I96" i="5"/>
  <c r="H96" i="5"/>
  <c r="M96" i="5"/>
  <c r="N96" i="5"/>
  <c r="G97" i="5"/>
  <c r="I97" i="5"/>
  <c r="H97" i="5"/>
  <c r="M97" i="5"/>
  <c r="N97" i="5"/>
  <c r="G98" i="5"/>
  <c r="I98" i="5"/>
  <c r="H98" i="5"/>
  <c r="M98" i="5"/>
  <c r="N98" i="5"/>
  <c r="G99" i="5"/>
  <c r="I99" i="5"/>
  <c r="H99" i="5"/>
  <c r="M99" i="5"/>
  <c r="N99" i="5"/>
  <c r="G100" i="5"/>
  <c r="I100" i="5"/>
  <c r="H100" i="5"/>
  <c r="M100" i="5"/>
  <c r="N100" i="5"/>
  <c r="G101" i="5"/>
  <c r="I101" i="5"/>
  <c r="H101" i="5"/>
  <c r="M101" i="5"/>
  <c r="N101" i="5"/>
  <c r="G102" i="5"/>
  <c r="I102" i="5"/>
  <c r="H102" i="5"/>
  <c r="M102" i="5"/>
  <c r="N102" i="5"/>
  <c r="G103" i="5"/>
  <c r="I103" i="5"/>
  <c r="H103" i="5"/>
  <c r="M103" i="5"/>
  <c r="N103" i="5"/>
  <c r="G104" i="5"/>
  <c r="I104" i="5"/>
  <c r="H104" i="5"/>
  <c r="M104" i="5"/>
  <c r="N104" i="5"/>
  <c r="G105" i="5"/>
  <c r="I105" i="5"/>
  <c r="H105" i="5"/>
  <c r="M105" i="5"/>
  <c r="N105" i="5"/>
  <c r="G106" i="5"/>
  <c r="I106" i="5"/>
  <c r="H106" i="5"/>
  <c r="M106" i="5"/>
  <c r="N106" i="5"/>
  <c r="G107" i="5"/>
  <c r="I107" i="5"/>
  <c r="H107" i="5"/>
  <c r="M107" i="5"/>
  <c r="N107" i="5"/>
  <c r="G108" i="5"/>
  <c r="I108" i="5"/>
  <c r="H108" i="5"/>
  <c r="M108" i="5"/>
  <c r="N108" i="5"/>
  <c r="G109" i="5"/>
  <c r="I109" i="5"/>
  <c r="H109" i="5"/>
  <c r="M109" i="5"/>
  <c r="N109" i="5"/>
  <c r="G110" i="5"/>
  <c r="I110" i="5"/>
  <c r="H110" i="5"/>
  <c r="M110" i="5"/>
  <c r="N1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C7" i="5"/>
  <c r="C6" i="5"/>
</calcChain>
</file>

<file path=xl/sharedStrings.xml><?xml version="1.0" encoding="utf-8"?>
<sst xmlns="http://schemas.openxmlformats.org/spreadsheetml/2006/main" count="54" uniqueCount="33">
  <si>
    <t>adult survival</t>
  </si>
  <si>
    <t>sa</t>
  </si>
  <si>
    <t xml:space="preserve">birth rate </t>
  </si>
  <si>
    <t>br</t>
  </si>
  <si>
    <t>max juv survival</t>
  </si>
  <si>
    <t>sjmax</t>
  </si>
  <si>
    <t>juvenile survival</t>
  </si>
  <si>
    <t xml:space="preserve">sj </t>
  </si>
  <si>
    <t>time</t>
  </si>
  <si>
    <t>independent random effects</t>
  </si>
  <si>
    <t>sjt</t>
  </si>
  <si>
    <t>Nk</t>
  </si>
  <si>
    <t>hr</t>
  </si>
  <si>
    <t>sj</t>
  </si>
  <si>
    <t>Harvest</t>
  </si>
  <si>
    <t>Total Harvest</t>
  </si>
  <si>
    <t>NORM.DIST(RAND(), 0, 0.5, 0)</t>
  </si>
  <si>
    <t>N</t>
  </si>
  <si>
    <t>lnHarvest</t>
  </si>
  <si>
    <t xml:space="preserve">log utility </t>
  </si>
  <si>
    <t>harvest no 0</t>
  </si>
  <si>
    <t>slope</t>
  </si>
  <si>
    <t>intercept</t>
  </si>
  <si>
    <t>Slope (1)</t>
  </si>
  <si>
    <t>Intercept (1)</t>
  </si>
  <si>
    <t>Log Utility Optimum</t>
  </si>
  <si>
    <t>Slope (2)</t>
  </si>
  <si>
    <t>Intercept (2)</t>
  </si>
  <si>
    <t>Total Harvest (2) Optimum</t>
  </si>
  <si>
    <t>Total Harvest (1) Optimum</t>
  </si>
  <si>
    <t>Total Harvest (1) Feedback</t>
  </si>
  <si>
    <t>Log Utility (2) Feedback</t>
  </si>
  <si>
    <t>Total Harvest (2)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</si>
</sst>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'Omnicient Manager'!$G$11:$G$110</c:f>
              <c:numCache>
                <c:formatCode>General</c:formatCode>
                <c:ptCount val="100"/>
                <c:pt idx="0">
                  <c:v>400</c:v>
                </c:pt>
                <c:pt idx="1">
                  <c:v>210.01816418221887</c:v>
                </c:pt>
                <c:pt idx="2">
                  <c:v>216.21172201177734</c:v>
                </c:pt>
                <c:pt idx="3">
                  <c:v>208.65036895725416</c:v>
                </c:pt>
                <c:pt idx="4">
                  <c:v>283.28638711400936</c:v>
                </c:pt>
                <c:pt idx="5">
                  <c:v>242.89537537017972</c:v>
                </c:pt>
                <c:pt idx="6">
                  <c:v>230.78652865777627</c:v>
                </c:pt>
                <c:pt idx="7">
                  <c:v>252.44119538568657</c:v>
                </c:pt>
                <c:pt idx="8">
                  <c:v>340.8479352858958</c:v>
                </c:pt>
                <c:pt idx="9">
                  <c:v>417.23501367774986</c:v>
                </c:pt>
                <c:pt idx="10">
                  <c:v>470.60712264011983</c:v>
                </c:pt>
                <c:pt idx="11">
                  <c:v>207.17699564506287</c:v>
                </c:pt>
                <c:pt idx="12">
                  <c:v>217.4491234187177</c:v>
                </c:pt>
                <c:pt idx="13">
                  <c:v>205.5822610383288</c:v>
                </c:pt>
                <c:pt idx="14">
                  <c:v>209.81466670246337</c:v>
                </c:pt>
                <c:pt idx="15">
                  <c:v>266.61317040733377</c:v>
                </c:pt>
                <c:pt idx="16">
                  <c:v>266.32742348783336</c:v>
                </c:pt>
                <c:pt idx="17">
                  <c:v>375.44895964476166</c:v>
                </c:pt>
                <c:pt idx="18">
                  <c:v>232.75704009306213</c:v>
                </c:pt>
                <c:pt idx="19">
                  <c:v>228.50546978871603</c:v>
                </c:pt>
                <c:pt idx="20">
                  <c:v>252.10305520472085</c:v>
                </c:pt>
                <c:pt idx="21">
                  <c:v>246.24362662386267</c:v>
                </c:pt>
                <c:pt idx="22">
                  <c:v>336.71850217632198</c:v>
                </c:pt>
                <c:pt idx="23">
                  <c:v>441.77424115410298</c:v>
                </c:pt>
                <c:pt idx="24">
                  <c:v>214.37956278352206</c:v>
                </c:pt>
                <c:pt idx="25">
                  <c:v>199.58291321041662</c:v>
                </c:pt>
                <c:pt idx="26">
                  <c:v>222.00865659770216</c:v>
                </c:pt>
                <c:pt idx="27">
                  <c:v>192.75983424959944</c:v>
                </c:pt>
                <c:pt idx="28">
                  <c:v>313.80124870208431</c:v>
                </c:pt>
                <c:pt idx="29">
                  <c:v>417.14726455824604</c:v>
                </c:pt>
                <c:pt idx="30">
                  <c:v>594.80767721611892</c:v>
                </c:pt>
                <c:pt idx="31">
                  <c:v>227.54680862248097</c:v>
                </c:pt>
                <c:pt idx="32">
                  <c:v>223.75507640036631</c:v>
                </c:pt>
                <c:pt idx="33">
                  <c:v>271.45221362508903</c:v>
                </c:pt>
                <c:pt idx="34">
                  <c:v>295.66467751298148</c:v>
                </c:pt>
                <c:pt idx="35">
                  <c:v>344.97569777019959</c:v>
                </c:pt>
                <c:pt idx="36">
                  <c:v>422.49003924297756</c:v>
                </c:pt>
                <c:pt idx="37">
                  <c:v>179.61472633188103</c:v>
                </c:pt>
                <c:pt idx="38">
                  <c:v>193.15782025674548</c:v>
                </c:pt>
                <c:pt idx="39">
                  <c:v>220.1377669259395</c:v>
                </c:pt>
                <c:pt idx="40">
                  <c:v>274.18819108868843</c:v>
                </c:pt>
                <c:pt idx="41">
                  <c:v>266.79132766395321</c:v>
                </c:pt>
                <c:pt idx="42">
                  <c:v>260.05730024252716</c:v>
                </c:pt>
                <c:pt idx="43">
                  <c:v>428.41094400640702</c:v>
                </c:pt>
                <c:pt idx="44">
                  <c:v>573.60309412796516</c:v>
                </c:pt>
                <c:pt idx="45">
                  <c:v>360.67657159098286</c:v>
                </c:pt>
                <c:pt idx="46">
                  <c:v>494.9509238319298</c:v>
                </c:pt>
                <c:pt idx="47">
                  <c:v>179.23781958489076</c:v>
                </c:pt>
                <c:pt idx="48">
                  <c:v>195.46964653947222</c:v>
                </c:pt>
                <c:pt idx="49">
                  <c:v>194.00644046626445</c:v>
                </c:pt>
                <c:pt idx="50">
                  <c:v>260.13249756880373</c:v>
                </c:pt>
                <c:pt idx="51">
                  <c:v>315.89264667880343</c:v>
                </c:pt>
                <c:pt idx="52">
                  <c:v>277.63326451678688</c:v>
                </c:pt>
                <c:pt idx="53">
                  <c:v>282.45257500896747</c:v>
                </c:pt>
                <c:pt idx="54">
                  <c:v>309.79408237410405</c:v>
                </c:pt>
                <c:pt idx="55">
                  <c:v>427.26661341500881</c:v>
                </c:pt>
                <c:pt idx="56">
                  <c:v>267.14845206962946</c:v>
                </c:pt>
                <c:pt idx="57">
                  <c:v>386.5484696824563</c:v>
                </c:pt>
                <c:pt idx="58">
                  <c:v>563.78371842101774</c:v>
                </c:pt>
                <c:pt idx="59">
                  <c:v>170.2404133578043</c:v>
                </c:pt>
                <c:pt idx="60">
                  <c:v>185.43485174416602</c:v>
                </c:pt>
                <c:pt idx="61">
                  <c:v>173.28745458307014</c:v>
                </c:pt>
                <c:pt idx="62">
                  <c:v>197.49440005980006</c:v>
                </c:pt>
                <c:pt idx="63">
                  <c:v>210.34737160632767</c:v>
                </c:pt>
                <c:pt idx="64">
                  <c:v>244.29232533439375</c:v>
                </c:pt>
                <c:pt idx="65">
                  <c:v>237.026642091013</c:v>
                </c:pt>
                <c:pt idx="66">
                  <c:v>309.48672515724184</c:v>
                </c:pt>
                <c:pt idx="67">
                  <c:v>249.24566411220169</c:v>
                </c:pt>
                <c:pt idx="68">
                  <c:v>267.746809705646</c:v>
                </c:pt>
                <c:pt idx="69">
                  <c:v>307.62138060677182</c:v>
                </c:pt>
                <c:pt idx="70">
                  <c:v>202.5959724581036</c:v>
                </c:pt>
                <c:pt idx="71">
                  <c:v>180.1593859824581</c:v>
                </c:pt>
                <c:pt idx="72">
                  <c:v>258.99369144777864</c:v>
                </c:pt>
                <c:pt idx="73">
                  <c:v>264.20326469055942</c:v>
                </c:pt>
                <c:pt idx="74">
                  <c:v>230.91187376954983</c:v>
                </c:pt>
                <c:pt idx="75">
                  <c:v>262.55871282264548</c:v>
                </c:pt>
                <c:pt idx="76">
                  <c:v>352.75451042558655</c:v>
                </c:pt>
                <c:pt idx="77">
                  <c:v>273.99108430686795</c:v>
                </c:pt>
                <c:pt idx="78">
                  <c:v>349.06135041428826</c:v>
                </c:pt>
                <c:pt idx="79">
                  <c:v>413.46809486373763</c:v>
                </c:pt>
                <c:pt idx="80">
                  <c:v>519.07379841829163</c:v>
                </c:pt>
                <c:pt idx="81">
                  <c:v>240.19120935373701</c:v>
                </c:pt>
                <c:pt idx="82">
                  <c:v>227.00951403063436</c:v>
                </c:pt>
                <c:pt idx="83">
                  <c:v>237.54794443625127</c:v>
                </c:pt>
                <c:pt idx="84">
                  <c:v>297.79601206934836</c:v>
                </c:pt>
                <c:pt idx="85">
                  <c:v>319.40361055463512</c:v>
                </c:pt>
                <c:pt idx="86">
                  <c:v>398.63879296818641</c:v>
                </c:pt>
                <c:pt idx="87">
                  <c:v>678.31665811416769</c:v>
                </c:pt>
                <c:pt idx="88">
                  <c:v>161.58565736564265</c:v>
                </c:pt>
                <c:pt idx="89">
                  <c:v>198.05811322013301</c:v>
                </c:pt>
                <c:pt idx="90">
                  <c:v>234.54278410918994</c:v>
                </c:pt>
                <c:pt idx="91">
                  <c:v>208.76145610833481</c:v>
                </c:pt>
                <c:pt idx="92">
                  <c:v>221.17783408825872</c:v>
                </c:pt>
                <c:pt idx="93">
                  <c:v>247.0259908183948</c:v>
                </c:pt>
                <c:pt idx="94">
                  <c:v>253.47546679657572</c:v>
                </c:pt>
                <c:pt idx="95">
                  <c:v>232.80435639531419</c:v>
                </c:pt>
                <c:pt idx="96">
                  <c:v>317.17744838425193</c:v>
                </c:pt>
                <c:pt idx="97">
                  <c:v>453.2970901009553</c:v>
                </c:pt>
                <c:pt idx="98">
                  <c:v>326.56077724987898</c:v>
                </c:pt>
                <c:pt idx="99">
                  <c:v>365.79698007638075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5F-42B8-85C2-36AF4DC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06368"/>
        <c:axId val="302906760"/>
      </c:lineChart>
      <c:catAx>
        <c:axId val="3029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6760"/>
        <c:crosses val="autoZero"/>
        <c:auto val="1"/>
        <c:lblAlgn val="ctr"/>
        <c:lblOffset val="100"/>
        <c:noMultiLvlLbl val="0"/>
      </c:catAx>
      <c:valAx>
        <c:axId val="3029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Rate Solved</a:t>
            </a:r>
            <a:r>
              <a:rPr lang="en-US" baseline="0"/>
              <a:t> for Total Harvest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'Omnicient Manager'!$G$10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'Omnicient Manager'!$G$11:$G$100</c:f>
              <c:numCache>
                <c:formatCode>General</c:formatCode>
                <c:ptCount val="90"/>
                <c:pt idx="0">
                  <c:v>400</c:v>
                </c:pt>
                <c:pt idx="1">
                  <c:v>210.01816418221887</c:v>
                </c:pt>
                <c:pt idx="2">
                  <c:v>216.21172201177734</c:v>
                </c:pt>
                <c:pt idx="3">
                  <c:v>208.65036895725416</c:v>
                </c:pt>
                <c:pt idx="4">
                  <c:v>283.28638711400936</c:v>
                </c:pt>
                <c:pt idx="5">
                  <c:v>242.89537537017972</c:v>
                </c:pt>
                <c:pt idx="6">
                  <c:v>230.78652865777627</c:v>
                </c:pt>
                <c:pt idx="7">
                  <c:v>252.44119538568657</c:v>
                </c:pt>
                <c:pt idx="8">
                  <c:v>340.8479352858958</c:v>
                </c:pt>
                <c:pt idx="9">
                  <c:v>417.23501367774986</c:v>
                </c:pt>
                <c:pt idx="10">
                  <c:v>470.60712264011983</c:v>
                </c:pt>
                <c:pt idx="11">
                  <c:v>207.17699564506287</c:v>
                </c:pt>
                <c:pt idx="12">
                  <c:v>217.4491234187177</c:v>
                </c:pt>
                <c:pt idx="13">
                  <c:v>205.5822610383288</c:v>
                </c:pt>
                <c:pt idx="14">
                  <c:v>209.81466670246337</c:v>
                </c:pt>
                <c:pt idx="15">
                  <c:v>266.61317040733377</c:v>
                </c:pt>
                <c:pt idx="16">
                  <c:v>266.32742348783336</c:v>
                </c:pt>
                <c:pt idx="17">
                  <c:v>375.44895964476166</c:v>
                </c:pt>
                <c:pt idx="18">
                  <c:v>232.75704009306213</c:v>
                </c:pt>
                <c:pt idx="19">
                  <c:v>228.50546978871603</c:v>
                </c:pt>
                <c:pt idx="20">
                  <c:v>252.10305520472085</c:v>
                </c:pt>
                <c:pt idx="21">
                  <c:v>246.24362662386267</c:v>
                </c:pt>
                <c:pt idx="22">
                  <c:v>336.71850217632198</c:v>
                </c:pt>
                <c:pt idx="23">
                  <c:v>441.77424115410298</c:v>
                </c:pt>
                <c:pt idx="24">
                  <c:v>214.37956278352206</c:v>
                </c:pt>
                <c:pt idx="25">
                  <c:v>199.58291321041662</c:v>
                </c:pt>
                <c:pt idx="26">
                  <c:v>222.00865659770216</c:v>
                </c:pt>
                <c:pt idx="27">
                  <c:v>192.75983424959944</c:v>
                </c:pt>
                <c:pt idx="28">
                  <c:v>313.80124870208431</c:v>
                </c:pt>
                <c:pt idx="29">
                  <c:v>417.14726455824604</c:v>
                </c:pt>
                <c:pt idx="30">
                  <c:v>594.80767721611892</c:v>
                </c:pt>
                <c:pt idx="31">
                  <c:v>227.54680862248097</c:v>
                </c:pt>
                <c:pt idx="32">
                  <c:v>223.75507640036631</c:v>
                </c:pt>
                <c:pt idx="33">
                  <c:v>271.45221362508903</c:v>
                </c:pt>
                <c:pt idx="34">
                  <c:v>295.66467751298148</c:v>
                </c:pt>
                <c:pt idx="35">
                  <c:v>344.97569777019959</c:v>
                </c:pt>
                <c:pt idx="36">
                  <c:v>422.49003924297756</c:v>
                </c:pt>
                <c:pt idx="37">
                  <c:v>179.61472633188103</c:v>
                </c:pt>
                <c:pt idx="38">
                  <c:v>193.15782025674548</c:v>
                </c:pt>
                <c:pt idx="39">
                  <c:v>220.1377669259395</c:v>
                </c:pt>
                <c:pt idx="40">
                  <c:v>274.18819108868843</c:v>
                </c:pt>
                <c:pt idx="41">
                  <c:v>266.79132766395321</c:v>
                </c:pt>
                <c:pt idx="42">
                  <c:v>260.05730024252716</c:v>
                </c:pt>
                <c:pt idx="43">
                  <c:v>428.41094400640702</c:v>
                </c:pt>
                <c:pt idx="44">
                  <c:v>573.60309412796516</c:v>
                </c:pt>
                <c:pt idx="45">
                  <c:v>360.67657159098286</c:v>
                </c:pt>
                <c:pt idx="46">
                  <c:v>494.9509238319298</c:v>
                </c:pt>
                <c:pt idx="47">
                  <c:v>179.23781958489076</c:v>
                </c:pt>
                <c:pt idx="48">
                  <c:v>195.46964653947222</c:v>
                </c:pt>
                <c:pt idx="49">
                  <c:v>194.00644046626445</c:v>
                </c:pt>
                <c:pt idx="50">
                  <c:v>260.13249756880373</c:v>
                </c:pt>
                <c:pt idx="51">
                  <c:v>315.89264667880343</c:v>
                </c:pt>
                <c:pt idx="52">
                  <c:v>277.63326451678688</c:v>
                </c:pt>
                <c:pt idx="53">
                  <c:v>282.45257500896747</c:v>
                </c:pt>
                <c:pt idx="54">
                  <c:v>309.79408237410405</c:v>
                </c:pt>
                <c:pt idx="55">
                  <c:v>427.26661341500881</c:v>
                </c:pt>
                <c:pt idx="56">
                  <c:v>267.14845206962946</c:v>
                </c:pt>
                <c:pt idx="57">
                  <c:v>386.5484696824563</c:v>
                </c:pt>
                <c:pt idx="58">
                  <c:v>563.78371842101774</c:v>
                </c:pt>
                <c:pt idx="59">
                  <c:v>170.2404133578043</c:v>
                </c:pt>
                <c:pt idx="60">
                  <c:v>185.43485174416602</c:v>
                </c:pt>
                <c:pt idx="61">
                  <c:v>173.28745458307014</c:v>
                </c:pt>
                <c:pt idx="62">
                  <c:v>197.49440005980006</c:v>
                </c:pt>
                <c:pt idx="63">
                  <c:v>210.34737160632767</c:v>
                </c:pt>
                <c:pt idx="64">
                  <c:v>244.29232533439375</c:v>
                </c:pt>
                <c:pt idx="65">
                  <c:v>237.026642091013</c:v>
                </c:pt>
                <c:pt idx="66">
                  <c:v>309.48672515724184</c:v>
                </c:pt>
                <c:pt idx="67">
                  <c:v>249.24566411220169</c:v>
                </c:pt>
                <c:pt idx="68">
                  <c:v>267.746809705646</c:v>
                </c:pt>
                <c:pt idx="69">
                  <c:v>307.62138060677182</c:v>
                </c:pt>
                <c:pt idx="70">
                  <c:v>202.5959724581036</c:v>
                </c:pt>
                <c:pt idx="71">
                  <c:v>180.1593859824581</c:v>
                </c:pt>
                <c:pt idx="72">
                  <c:v>258.99369144777864</c:v>
                </c:pt>
                <c:pt idx="73">
                  <c:v>264.20326469055942</c:v>
                </c:pt>
                <c:pt idx="74">
                  <c:v>230.91187376954983</c:v>
                </c:pt>
                <c:pt idx="75">
                  <c:v>262.55871282264548</c:v>
                </c:pt>
                <c:pt idx="76">
                  <c:v>352.75451042558655</c:v>
                </c:pt>
                <c:pt idx="77">
                  <c:v>273.99108430686795</c:v>
                </c:pt>
                <c:pt idx="78">
                  <c:v>349.06135041428826</c:v>
                </c:pt>
                <c:pt idx="79">
                  <c:v>413.46809486373763</c:v>
                </c:pt>
                <c:pt idx="80">
                  <c:v>519.07379841829163</c:v>
                </c:pt>
                <c:pt idx="81">
                  <c:v>240.19120935373701</c:v>
                </c:pt>
                <c:pt idx="82">
                  <c:v>227.00951403063436</c:v>
                </c:pt>
                <c:pt idx="83">
                  <c:v>237.54794443625127</c:v>
                </c:pt>
                <c:pt idx="84">
                  <c:v>297.79601206934836</c:v>
                </c:pt>
                <c:pt idx="85">
                  <c:v>319.40361055463512</c:v>
                </c:pt>
                <c:pt idx="86">
                  <c:v>398.63879296818641</c:v>
                </c:pt>
                <c:pt idx="87">
                  <c:v>678.31665811416769</c:v>
                </c:pt>
                <c:pt idx="88">
                  <c:v>161.58565736564265</c:v>
                </c:pt>
                <c:pt idx="89">
                  <c:v>198.05811322013301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07544"/>
        <c:axId val="302907936"/>
      </c:lineChart>
      <c:lineChart>
        <c:grouping val="standard"/>
        <c:varyColors val="0"/>
        <c:ser>
          <c:idx val="1"/>
          <c:order val="1"/>
          <c:tx>
            <c:strRef>
              <c:f>'Omnicient Manager'!$H$10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'Omnicient Manager'!$H$11:$H$100</c:f>
              <c:numCache>
                <c:formatCode>General</c:formatCode>
                <c:ptCount val="90"/>
                <c:pt idx="0">
                  <c:v>0.47998420946824161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0.195297362896246</c:v>
                </c:pt>
                <c:pt idx="5">
                  <c:v>8.1745065140830658E-2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0.55861498889511974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0.37773399032148453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0.490867660036512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0.62821944595290802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0.53020871419862436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6.253296541283207E-2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0.3616067054868185</c:v>
                </c:pt>
                <c:pt idx="45">
                  <c:v>0</c:v>
                </c:pt>
                <c:pt idx="46">
                  <c:v>0.58311474422364096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0.13030256373861215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0.26683880553287331</c:v>
                </c:pt>
                <c:pt idx="56">
                  <c:v>0</c:v>
                </c:pt>
                <c:pt idx="57">
                  <c:v>0</c:v>
                </c:pt>
                <c:pt idx="58">
                  <c:v>0.69162428147881305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0.23402952117882381</c:v>
                </c:pt>
                <c:pt idx="67">
                  <c:v>0</c:v>
                </c:pt>
                <c:pt idx="68">
                  <c:v>0</c:v>
                </c:pt>
                <c:pt idx="69">
                  <c:v>0.3169962095520702</c:v>
                </c:pt>
                <c:pt idx="70">
                  <c:v>0</c:v>
                </c:pt>
                <c:pt idx="71">
                  <c:v>0</c:v>
                </c:pt>
                <c:pt idx="72">
                  <c:v>3.4185848593666225E-2</c:v>
                </c:pt>
                <c:pt idx="73">
                  <c:v>6.5795410992872616E-2</c:v>
                </c:pt>
                <c:pt idx="74">
                  <c:v>0</c:v>
                </c:pt>
                <c:pt idx="75">
                  <c:v>0</c:v>
                </c:pt>
                <c:pt idx="76">
                  <c:v>0.29202151342132349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0.52253109138438958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0.71943814716783017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08720"/>
        <c:axId val="302908328"/>
      </c:lineChart>
      <c:catAx>
        <c:axId val="30290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7936"/>
        <c:crosses val="autoZero"/>
        <c:auto val="1"/>
        <c:lblAlgn val="ctr"/>
        <c:lblOffset val="100"/>
        <c:noMultiLvlLbl val="0"/>
      </c:catAx>
      <c:valAx>
        <c:axId val="3029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7544"/>
        <c:crosses val="autoZero"/>
        <c:crossBetween val="between"/>
      </c:valAx>
      <c:valAx>
        <c:axId val="302908328"/>
        <c:scaling>
          <c:orientation val="minMax"/>
          <c:max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8720"/>
        <c:crosses val="max"/>
        <c:crossBetween val="between"/>
      </c:valAx>
      <c:catAx>
        <c:axId val="30290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02908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Solved for Total Harvest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'Omnicient Manager'!$G$10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'Omnicient Manager'!$G$11:$G$110</c:f>
              <c:numCache>
                <c:formatCode>General</c:formatCode>
                <c:ptCount val="100"/>
                <c:pt idx="0">
                  <c:v>400</c:v>
                </c:pt>
                <c:pt idx="1">
                  <c:v>210.01816418221887</c:v>
                </c:pt>
                <c:pt idx="2">
                  <c:v>216.21172201177734</c:v>
                </c:pt>
                <c:pt idx="3">
                  <c:v>208.65036895725416</c:v>
                </c:pt>
                <c:pt idx="4">
                  <c:v>283.28638711400936</c:v>
                </c:pt>
                <c:pt idx="5">
                  <c:v>242.89537537017972</c:v>
                </c:pt>
                <c:pt idx="6">
                  <c:v>230.78652865777627</c:v>
                </c:pt>
                <c:pt idx="7">
                  <c:v>252.44119538568657</c:v>
                </c:pt>
                <c:pt idx="8">
                  <c:v>340.8479352858958</c:v>
                </c:pt>
                <c:pt idx="9">
                  <c:v>417.23501367774986</c:v>
                </c:pt>
                <c:pt idx="10">
                  <c:v>470.60712264011983</c:v>
                </c:pt>
                <c:pt idx="11">
                  <c:v>207.17699564506287</c:v>
                </c:pt>
                <c:pt idx="12">
                  <c:v>217.4491234187177</c:v>
                </c:pt>
                <c:pt idx="13">
                  <c:v>205.5822610383288</c:v>
                </c:pt>
                <c:pt idx="14">
                  <c:v>209.81466670246337</c:v>
                </c:pt>
                <c:pt idx="15">
                  <c:v>266.61317040733377</c:v>
                </c:pt>
                <c:pt idx="16">
                  <c:v>266.32742348783336</c:v>
                </c:pt>
                <c:pt idx="17">
                  <c:v>375.44895964476166</c:v>
                </c:pt>
                <c:pt idx="18">
                  <c:v>232.75704009306213</c:v>
                </c:pt>
                <c:pt idx="19">
                  <c:v>228.50546978871603</c:v>
                </c:pt>
                <c:pt idx="20">
                  <c:v>252.10305520472085</c:v>
                </c:pt>
                <c:pt idx="21">
                  <c:v>246.24362662386267</c:v>
                </c:pt>
                <c:pt idx="22">
                  <c:v>336.71850217632198</c:v>
                </c:pt>
                <c:pt idx="23">
                  <c:v>441.77424115410298</c:v>
                </c:pt>
                <c:pt idx="24">
                  <c:v>214.37956278352206</c:v>
                </c:pt>
                <c:pt idx="25">
                  <c:v>199.58291321041662</c:v>
                </c:pt>
                <c:pt idx="26">
                  <c:v>222.00865659770216</c:v>
                </c:pt>
                <c:pt idx="27">
                  <c:v>192.75983424959944</c:v>
                </c:pt>
                <c:pt idx="28">
                  <c:v>313.80124870208431</c:v>
                </c:pt>
                <c:pt idx="29">
                  <c:v>417.14726455824604</c:v>
                </c:pt>
                <c:pt idx="30">
                  <c:v>594.80767721611892</c:v>
                </c:pt>
                <c:pt idx="31">
                  <c:v>227.54680862248097</c:v>
                </c:pt>
                <c:pt idx="32">
                  <c:v>223.75507640036631</c:v>
                </c:pt>
                <c:pt idx="33">
                  <c:v>271.45221362508903</c:v>
                </c:pt>
                <c:pt idx="34">
                  <c:v>295.66467751298148</c:v>
                </c:pt>
                <c:pt idx="35">
                  <c:v>344.97569777019959</c:v>
                </c:pt>
                <c:pt idx="36">
                  <c:v>422.49003924297756</c:v>
                </c:pt>
                <c:pt idx="37">
                  <c:v>179.61472633188103</c:v>
                </c:pt>
                <c:pt idx="38">
                  <c:v>193.15782025674548</c:v>
                </c:pt>
                <c:pt idx="39">
                  <c:v>220.1377669259395</c:v>
                </c:pt>
                <c:pt idx="40">
                  <c:v>274.18819108868843</c:v>
                </c:pt>
                <c:pt idx="41">
                  <c:v>266.79132766395321</c:v>
                </c:pt>
                <c:pt idx="42">
                  <c:v>260.05730024252716</c:v>
                </c:pt>
                <c:pt idx="43">
                  <c:v>428.41094400640702</c:v>
                </c:pt>
                <c:pt idx="44">
                  <c:v>573.60309412796516</c:v>
                </c:pt>
                <c:pt idx="45">
                  <c:v>360.67657159098286</c:v>
                </c:pt>
                <c:pt idx="46">
                  <c:v>494.9509238319298</c:v>
                </c:pt>
                <c:pt idx="47">
                  <c:v>179.23781958489076</c:v>
                </c:pt>
                <c:pt idx="48">
                  <c:v>195.46964653947222</c:v>
                </c:pt>
                <c:pt idx="49">
                  <c:v>194.00644046626445</c:v>
                </c:pt>
                <c:pt idx="50">
                  <c:v>260.13249756880373</c:v>
                </c:pt>
                <c:pt idx="51">
                  <c:v>315.89264667880343</c:v>
                </c:pt>
                <c:pt idx="52">
                  <c:v>277.63326451678688</c:v>
                </c:pt>
                <c:pt idx="53">
                  <c:v>282.45257500896747</c:v>
                </c:pt>
                <c:pt idx="54">
                  <c:v>309.79408237410405</c:v>
                </c:pt>
                <c:pt idx="55">
                  <c:v>427.26661341500881</c:v>
                </c:pt>
                <c:pt idx="56">
                  <c:v>267.14845206962946</c:v>
                </c:pt>
                <c:pt idx="57">
                  <c:v>386.5484696824563</c:v>
                </c:pt>
                <c:pt idx="58">
                  <c:v>563.78371842101774</c:v>
                </c:pt>
                <c:pt idx="59">
                  <c:v>170.2404133578043</c:v>
                </c:pt>
                <c:pt idx="60">
                  <c:v>185.43485174416602</c:v>
                </c:pt>
                <c:pt idx="61">
                  <c:v>173.28745458307014</c:v>
                </c:pt>
                <c:pt idx="62">
                  <c:v>197.49440005980006</c:v>
                </c:pt>
                <c:pt idx="63">
                  <c:v>210.34737160632767</c:v>
                </c:pt>
                <c:pt idx="64">
                  <c:v>244.29232533439375</c:v>
                </c:pt>
                <c:pt idx="65">
                  <c:v>237.026642091013</c:v>
                </c:pt>
                <c:pt idx="66">
                  <c:v>309.48672515724184</c:v>
                </c:pt>
                <c:pt idx="67">
                  <c:v>249.24566411220169</c:v>
                </c:pt>
                <c:pt idx="68">
                  <c:v>267.746809705646</c:v>
                </c:pt>
                <c:pt idx="69">
                  <c:v>307.62138060677182</c:v>
                </c:pt>
                <c:pt idx="70">
                  <c:v>202.5959724581036</c:v>
                </c:pt>
                <c:pt idx="71">
                  <c:v>180.1593859824581</c:v>
                </c:pt>
                <c:pt idx="72">
                  <c:v>258.99369144777864</c:v>
                </c:pt>
                <c:pt idx="73">
                  <c:v>264.20326469055942</c:v>
                </c:pt>
                <c:pt idx="74">
                  <c:v>230.91187376954983</c:v>
                </c:pt>
                <c:pt idx="75">
                  <c:v>262.55871282264548</c:v>
                </c:pt>
                <c:pt idx="76">
                  <c:v>352.75451042558655</c:v>
                </c:pt>
                <c:pt idx="77">
                  <c:v>273.99108430686795</c:v>
                </c:pt>
                <c:pt idx="78">
                  <c:v>349.06135041428826</c:v>
                </c:pt>
                <c:pt idx="79">
                  <c:v>413.46809486373763</c:v>
                </c:pt>
                <c:pt idx="80">
                  <c:v>519.07379841829163</c:v>
                </c:pt>
                <c:pt idx="81">
                  <c:v>240.19120935373701</c:v>
                </c:pt>
                <c:pt idx="82">
                  <c:v>227.00951403063436</c:v>
                </c:pt>
                <c:pt idx="83">
                  <c:v>237.54794443625127</c:v>
                </c:pt>
                <c:pt idx="84">
                  <c:v>297.79601206934836</c:v>
                </c:pt>
                <c:pt idx="85">
                  <c:v>319.40361055463512</c:v>
                </c:pt>
                <c:pt idx="86">
                  <c:v>398.63879296818641</c:v>
                </c:pt>
                <c:pt idx="87">
                  <c:v>678.31665811416769</c:v>
                </c:pt>
                <c:pt idx="88">
                  <c:v>161.58565736564265</c:v>
                </c:pt>
                <c:pt idx="89">
                  <c:v>198.05811322013301</c:v>
                </c:pt>
                <c:pt idx="90">
                  <c:v>234.54278410918994</c:v>
                </c:pt>
                <c:pt idx="91">
                  <c:v>208.76145610833481</c:v>
                </c:pt>
                <c:pt idx="92">
                  <c:v>221.17783408825872</c:v>
                </c:pt>
                <c:pt idx="93">
                  <c:v>247.0259908183948</c:v>
                </c:pt>
                <c:pt idx="94">
                  <c:v>253.47546679657572</c:v>
                </c:pt>
                <c:pt idx="95">
                  <c:v>232.80435639531419</c:v>
                </c:pt>
                <c:pt idx="96">
                  <c:v>317.17744838425193</c:v>
                </c:pt>
                <c:pt idx="97">
                  <c:v>453.2970901009553</c:v>
                </c:pt>
                <c:pt idx="98">
                  <c:v>326.56077724987898</c:v>
                </c:pt>
                <c:pt idx="99">
                  <c:v>365.79698007638075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8024"/>
        <c:axId val="75317632"/>
      </c:lineChart>
      <c:lineChart>
        <c:grouping val="standard"/>
        <c:varyColors val="0"/>
        <c:ser>
          <c:idx val="1"/>
          <c:order val="1"/>
          <c:tx>
            <c:strRef>
              <c:f>'Omnicient Manager'!$I$10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'Omnicient Manager'!$I$11:$I$110</c:f>
              <c:numCache>
                <c:formatCode>General</c:formatCode>
                <c:ptCount val="100"/>
                <c:pt idx="0">
                  <c:v>287.99052568094498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82.987626521656665</c:v>
                </c:pt>
                <c:pt idx="5">
                  <c:v>29.783247423062786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394.33228888136216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212.72975053299874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325.27903202958043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560.50462414386959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336.01185070311823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25.718701004933912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311.12808768698835</c:v>
                </c:pt>
                <c:pt idx="45">
                  <c:v>0</c:v>
                </c:pt>
                <c:pt idx="46">
                  <c:v>432.91977203026579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61.74243259263551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171.01696915160534</c:v>
                </c:pt>
                <c:pt idx="56">
                  <c:v>0</c:v>
                </c:pt>
                <c:pt idx="57">
                  <c:v>0</c:v>
                </c:pt>
                <c:pt idx="58">
                  <c:v>584.88976374358481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108.64354514962733</c:v>
                </c:pt>
                <c:pt idx="67">
                  <c:v>0</c:v>
                </c:pt>
                <c:pt idx="68">
                  <c:v>0</c:v>
                </c:pt>
                <c:pt idx="69">
                  <c:v>146.27221744428209</c:v>
                </c:pt>
                <c:pt idx="70">
                  <c:v>0</c:v>
                </c:pt>
                <c:pt idx="71">
                  <c:v>0</c:v>
                </c:pt>
                <c:pt idx="72">
                  <c:v>13.280878683822703</c:v>
                </c:pt>
                <c:pt idx="73">
                  <c:v>26.0750435789611</c:v>
                </c:pt>
                <c:pt idx="74">
                  <c:v>0</c:v>
                </c:pt>
                <c:pt idx="75">
                  <c:v>0</c:v>
                </c:pt>
                <c:pt idx="76">
                  <c:v>154.51785900101672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406.84829759482591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732.01031956009695</c:v>
                </c:pt>
                <c:pt idx="88">
                  <c:v>0</c:v>
                </c:pt>
                <c:pt idx="89">
                  <c:v>0</c:v>
                </c:pt>
                <c:pt idx="90">
                  <c:v>38.813160741160722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211.83841916238458</c:v>
                </c:pt>
                <c:pt idx="98">
                  <c:v>0</c:v>
                </c:pt>
                <c:pt idx="99">
                  <c:v>543.2085154134254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6848"/>
        <c:axId val="75317240"/>
      </c:lineChart>
      <c:catAx>
        <c:axId val="7531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7632"/>
        <c:crosses val="autoZero"/>
        <c:auto val="1"/>
        <c:lblAlgn val="ctr"/>
        <c:lblOffset val="100"/>
        <c:noMultiLvlLbl val="0"/>
      </c:catAx>
      <c:valAx>
        <c:axId val="75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8024"/>
        <c:crosses val="autoZero"/>
        <c:crossBetween val="between"/>
      </c:valAx>
      <c:valAx>
        <c:axId val="7531724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6848"/>
        <c:crosses val="max"/>
        <c:crossBetween val="between"/>
      </c:valAx>
      <c:catAx>
        <c:axId val="7531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75317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Solved</a:t>
            </a:r>
            <a:r>
              <a:rPr lang="en-US" baseline="0"/>
              <a:t> for Total Harvest Optimum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'Omnicient Manager'!$J$10</c:f>
              <c:strCache>
                <c:ptCount val="1"/>
                <c:pt idx="0">
                  <c:v>harvest no 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'Omnicient Manager'!$G$11:$G$100</c:f>
              <c:numCache>
                <c:formatCode>General</c:formatCode>
                <c:ptCount val="90"/>
                <c:pt idx="0">
                  <c:v>400</c:v>
                </c:pt>
                <c:pt idx="1">
                  <c:v>210.01816418221887</c:v>
                </c:pt>
                <c:pt idx="2">
                  <c:v>216.21172201177734</c:v>
                </c:pt>
                <c:pt idx="3">
                  <c:v>208.65036895725416</c:v>
                </c:pt>
                <c:pt idx="4">
                  <c:v>283.28638711400936</c:v>
                </c:pt>
                <c:pt idx="5">
                  <c:v>242.89537537017972</c:v>
                </c:pt>
                <c:pt idx="6">
                  <c:v>230.78652865777627</c:v>
                </c:pt>
                <c:pt idx="7">
                  <c:v>252.44119538568657</c:v>
                </c:pt>
                <c:pt idx="8">
                  <c:v>340.8479352858958</c:v>
                </c:pt>
                <c:pt idx="9">
                  <c:v>417.23501367774986</c:v>
                </c:pt>
                <c:pt idx="10">
                  <c:v>470.60712264011983</c:v>
                </c:pt>
                <c:pt idx="11">
                  <c:v>207.17699564506287</c:v>
                </c:pt>
                <c:pt idx="12">
                  <c:v>217.4491234187177</c:v>
                </c:pt>
                <c:pt idx="13">
                  <c:v>205.5822610383288</c:v>
                </c:pt>
                <c:pt idx="14">
                  <c:v>209.81466670246337</c:v>
                </c:pt>
                <c:pt idx="15">
                  <c:v>266.61317040733377</c:v>
                </c:pt>
                <c:pt idx="16">
                  <c:v>266.32742348783336</c:v>
                </c:pt>
                <c:pt idx="17">
                  <c:v>375.44895964476166</c:v>
                </c:pt>
                <c:pt idx="18">
                  <c:v>232.75704009306213</c:v>
                </c:pt>
                <c:pt idx="19">
                  <c:v>228.50546978871603</c:v>
                </c:pt>
                <c:pt idx="20">
                  <c:v>252.10305520472085</c:v>
                </c:pt>
                <c:pt idx="21">
                  <c:v>246.24362662386267</c:v>
                </c:pt>
                <c:pt idx="22">
                  <c:v>336.71850217632198</c:v>
                </c:pt>
                <c:pt idx="23">
                  <c:v>441.77424115410298</c:v>
                </c:pt>
                <c:pt idx="24">
                  <c:v>214.37956278352206</c:v>
                </c:pt>
                <c:pt idx="25">
                  <c:v>199.58291321041662</c:v>
                </c:pt>
                <c:pt idx="26">
                  <c:v>222.00865659770216</c:v>
                </c:pt>
                <c:pt idx="27">
                  <c:v>192.75983424959944</c:v>
                </c:pt>
                <c:pt idx="28">
                  <c:v>313.80124870208431</c:v>
                </c:pt>
                <c:pt idx="29">
                  <c:v>417.14726455824604</c:v>
                </c:pt>
                <c:pt idx="30">
                  <c:v>594.80767721611892</c:v>
                </c:pt>
                <c:pt idx="31">
                  <c:v>227.54680862248097</c:v>
                </c:pt>
                <c:pt idx="32">
                  <c:v>223.75507640036631</c:v>
                </c:pt>
                <c:pt idx="33">
                  <c:v>271.45221362508903</c:v>
                </c:pt>
                <c:pt idx="34">
                  <c:v>295.66467751298148</c:v>
                </c:pt>
                <c:pt idx="35">
                  <c:v>344.97569777019959</c:v>
                </c:pt>
                <c:pt idx="36">
                  <c:v>422.49003924297756</c:v>
                </c:pt>
                <c:pt idx="37">
                  <c:v>179.61472633188103</c:v>
                </c:pt>
                <c:pt idx="38">
                  <c:v>193.15782025674548</c:v>
                </c:pt>
                <c:pt idx="39">
                  <c:v>220.1377669259395</c:v>
                </c:pt>
                <c:pt idx="40">
                  <c:v>274.18819108868843</c:v>
                </c:pt>
                <c:pt idx="41">
                  <c:v>266.79132766395321</c:v>
                </c:pt>
                <c:pt idx="42">
                  <c:v>260.05730024252716</c:v>
                </c:pt>
                <c:pt idx="43">
                  <c:v>428.41094400640702</c:v>
                </c:pt>
                <c:pt idx="44">
                  <c:v>573.60309412796516</c:v>
                </c:pt>
                <c:pt idx="45">
                  <c:v>360.67657159098286</c:v>
                </c:pt>
                <c:pt idx="46">
                  <c:v>494.9509238319298</c:v>
                </c:pt>
                <c:pt idx="47">
                  <c:v>179.23781958489076</c:v>
                </c:pt>
                <c:pt idx="48">
                  <c:v>195.46964653947222</c:v>
                </c:pt>
                <c:pt idx="49">
                  <c:v>194.00644046626445</c:v>
                </c:pt>
                <c:pt idx="50">
                  <c:v>260.13249756880373</c:v>
                </c:pt>
                <c:pt idx="51">
                  <c:v>315.89264667880343</c:v>
                </c:pt>
                <c:pt idx="52">
                  <c:v>277.63326451678688</c:v>
                </c:pt>
                <c:pt idx="53">
                  <c:v>282.45257500896747</c:v>
                </c:pt>
                <c:pt idx="54">
                  <c:v>309.79408237410405</c:v>
                </c:pt>
                <c:pt idx="55">
                  <c:v>427.26661341500881</c:v>
                </c:pt>
                <c:pt idx="56">
                  <c:v>267.14845206962946</c:v>
                </c:pt>
                <c:pt idx="57">
                  <c:v>386.5484696824563</c:v>
                </c:pt>
                <c:pt idx="58">
                  <c:v>563.78371842101774</c:v>
                </c:pt>
                <c:pt idx="59">
                  <c:v>170.2404133578043</c:v>
                </c:pt>
                <c:pt idx="60">
                  <c:v>185.43485174416602</c:v>
                </c:pt>
                <c:pt idx="61">
                  <c:v>173.28745458307014</c:v>
                </c:pt>
                <c:pt idx="62">
                  <c:v>197.49440005980006</c:v>
                </c:pt>
                <c:pt idx="63">
                  <c:v>210.34737160632767</c:v>
                </c:pt>
                <c:pt idx="64">
                  <c:v>244.29232533439375</c:v>
                </c:pt>
                <c:pt idx="65">
                  <c:v>237.026642091013</c:v>
                </c:pt>
                <c:pt idx="66">
                  <c:v>309.48672515724184</c:v>
                </c:pt>
                <c:pt idx="67">
                  <c:v>249.24566411220169</c:v>
                </c:pt>
                <c:pt idx="68">
                  <c:v>267.746809705646</c:v>
                </c:pt>
                <c:pt idx="69">
                  <c:v>307.62138060677182</c:v>
                </c:pt>
                <c:pt idx="70">
                  <c:v>202.5959724581036</c:v>
                </c:pt>
                <c:pt idx="71">
                  <c:v>180.1593859824581</c:v>
                </c:pt>
                <c:pt idx="72">
                  <c:v>258.99369144777864</c:v>
                </c:pt>
                <c:pt idx="73">
                  <c:v>264.20326469055942</c:v>
                </c:pt>
                <c:pt idx="74">
                  <c:v>230.91187376954983</c:v>
                </c:pt>
                <c:pt idx="75">
                  <c:v>262.55871282264548</c:v>
                </c:pt>
                <c:pt idx="76">
                  <c:v>352.75451042558655</c:v>
                </c:pt>
                <c:pt idx="77">
                  <c:v>273.99108430686795</c:v>
                </c:pt>
                <c:pt idx="78">
                  <c:v>349.06135041428826</c:v>
                </c:pt>
                <c:pt idx="79">
                  <c:v>413.46809486373763</c:v>
                </c:pt>
                <c:pt idx="80">
                  <c:v>519.07379841829163</c:v>
                </c:pt>
                <c:pt idx="81">
                  <c:v>240.19120935373701</c:v>
                </c:pt>
                <c:pt idx="82">
                  <c:v>227.00951403063436</c:v>
                </c:pt>
                <c:pt idx="83">
                  <c:v>237.54794443625127</c:v>
                </c:pt>
                <c:pt idx="84">
                  <c:v>297.79601206934836</c:v>
                </c:pt>
                <c:pt idx="85">
                  <c:v>319.40361055463512</c:v>
                </c:pt>
                <c:pt idx="86">
                  <c:v>398.63879296818641</c:v>
                </c:pt>
                <c:pt idx="87">
                  <c:v>678.31665811416769</c:v>
                </c:pt>
                <c:pt idx="88">
                  <c:v>161.58565736564265</c:v>
                </c:pt>
                <c:pt idx="89">
                  <c:v>198.05811322013301</c:v>
                </c:pt>
              </c:numCache>
            </c:numRef>
          </c:xVal>
          <c:yVal>
            <c:numRef>
              <c:f>'Omnicient Manager'!$J$11:$J$100</c:f>
              <c:numCache>
                <c:formatCode>General</c:formatCode>
                <c:ptCount val="90"/>
                <c:pt idx="0">
                  <c:v>287.99052568094498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82.987626521656665</c:v>
                </c:pt>
                <c:pt idx="5">
                  <c:v>29.783247423062786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394.33228888136216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212.72975053299874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325.27903202958043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560.50462414386959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336.01185070311823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25.718701004933912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311.12808768698835</c:v>
                </c:pt>
                <c:pt idx="45">
                  <c:v>0</c:v>
                </c:pt>
                <c:pt idx="46">
                  <c:v>432.91977203026579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61.74243259263551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171.01696915160534</c:v>
                </c:pt>
                <c:pt idx="56">
                  <c:v>0</c:v>
                </c:pt>
                <c:pt idx="57">
                  <c:v>0</c:v>
                </c:pt>
                <c:pt idx="58">
                  <c:v>584.88976374358481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108.64354514962733</c:v>
                </c:pt>
                <c:pt idx="67">
                  <c:v>0</c:v>
                </c:pt>
                <c:pt idx="68">
                  <c:v>0</c:v>
                </c:pt>
                <c:pt idx="69">
                  <c:v>146.27221744428209</c:v>
                </c:pt>
                <c:pt idx="70">
                  <c:v>0</c:v>
                </c:pt>
                <c:pt idx="71">
                  <c:v>0</c:v>
                </c:pt>
                <c:pt idx="72">
                  <c:v>13.280878683822703</c:v>
                </c:pt>
                <c:pt idx="73">
                  <c:v>26.0750435789611</c:v>
                </c:pt>
                <c:pt idx="74">
                  <c:v>0</c:v>
                </c:pt>
                <c:pt idx="75">
                  <c:v>0</c:v>
                </c:pt>
                <c:pt idx="76">
                  <c:v>154.51785900101672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406.84829759482591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732.01031956009695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09896"/>
        <c:axId val="303657032"/>
      </c:scatterChart>
      <c:valAx>
        <c:axId val="30290989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7032"/>
        <c:crosses val="autoZero"/>
        <c:crossBetween val="midCat"/>
      </c:valAx>
      <c:valAx>
        <c:axId val="3036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Harvest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Feedback!$G$11:$G$110</c:f>
              <c:numCache>
                <c:formatCode>General</c:formatCode>
                <c:ptCount val="100"/>
                <c:pt idx="0">
                  <c:v>400</c:v>
                </c:pt>
                <c:pt idx="1">
                  <c:v>239.14662183753734</c:v>
                </c:pt>
                <c:pt idx="2">
                  <c:v>244.17557232023873</c:v>
                </c:pt>
                <c:pt idx="3">
                  <c:v>232.10100896744245</c:v>
                </c:pt>
                <c:pt idx="4">
                  <c:v>311.28959175091973</c:v>
                </c:pt>
                <c:pt idx="5">
                  <c:v>252.99861805371634</c:v>
                </c:pt>
                <c:pt idx="6">
                  <c:v>249.33558125774755</c:v>
                </c:pt>
                <c:pt idx="7">
                  <c:v>262.79505170856032</c:v>
                </c:pt>
                <c:pt idx="8">
                  <c:v>324.06727434582206</c:v>
                </c:pt>
                <c:pt idx="9">
                  <c:v>295.58334502152184</c:v>
                </c:pt>
                <c:pt idx="10">
                  <c:v>287.48232673602911</c:v>
                </c:pt>
                <c:pt idx="11">
                  <c:v>256.36015929055543</c:v>
                </c:pt>
                <c:pt idx="12">
                  <c:v>249.82502365235644</c:v>
                </c:pt>
                <c:pt idx="13">
                  <c:v>227.15178627506489</c:v>
                </c:pt>
                <c:pt idx="14">
                  <c:v>230.46778392591074</c:v>
                </c:pt>
                <c:pt idx="15">
                  <c:v>290.02182446136442</c:v>
                </c:pt>
                <c:pt idx="16">
                  <c:v>238.69378339324254</c:v>
                </c:pt>
                <c:pt idx="17">
                  <c:v>341.97473427032367</c:v>
                </c:pt>
                <c:pt idx="18">
                  <c:v>240.38752027966171</c:v>
                </c:pt>
                <c:pt idx="19">
                  <c:v>235.56209367509584</c:v>
                </c:pt>
                <c:pt idx="20">
                  <c:v>259.23498303845821</c:v>
                </c:pt>
                <c:pt idx="21">
                  <c:v>235.47269473738683</c:v>
                </c:pt>
                <c:pt idx="22">
                  <c:v>323.89938378273047</c:v>
                </c:pt>
                <c:pt idx="23">
                  <c:v>316.41186524886029</c:v>
                </c:pt>
                <c:pt idx="24">
                  <c:v>236.61865651903923</c:v>
                </c:pt>
                <c:pt idx="25">
                  <c:v>219.40973170568319</c:v>
                </c:pt>
                <c:pt idx="26">
                  <c:v>242.36561090235938</c:v>
                </c:pt>
                <c:pt idx="27">
                  <c:v>209.72699689547818</c:v>
                </c:pt>
                <c:pt idx="28">
                  <c:v>337.77303772492951</c:v>
                </c:pt>
                <c:pt idx="29">
                  <c:v>313.16784561134125</c:v>
                </c:pt>
                <c:pt idx="30">
                  <c:v>368.57572111948394</c:v>
                </c:pt>
                <c:pt idx="31">
                  <c:v>275.19906311908017</c:v>
                </c:pt>
                <c:pt idx="32">
                  <c:v>234.22602969354713</c:v>
                </c:pt>
                <c:pt idx="33">
                  <c:v>282.84981272026107</c:v>
                </c:pt>
                <c:pt idx="34">
                  <c:v>261.09642766815716</c:v>
                </c:pt>
                <c:pt idx="35">
                  <c:v>286.04327808503655</c:v>
                </c:pt>
                <c:pt idx="36">
                  <c:v>303.86688768928639</c:v>
                </c:pt>
                <c:pt idx="37">
                  <c:v>222.38000781643149</c:v>
                </c:pt>
                <c:pt idx="38">
                  <c:v>235.95511233996618</c:v>
                </c:pt>
                <c:pt idx="39">
                  <c:v>264.66157982945469</c:v>
                </c:pt>
                <c:pt idx="40">
                  <c:v>294.42549199218763</c:v>
                </c:pt>
                <c:pt idx="41">
                  <c:v>247.85422762282457</c:v>
                </c:pt>
                <c:pt idx="42">
                  <c:v>236.85421722449243</c:v>
                </c:pt>
                <c:pt idx="43">
                  <c:v>396.48049868188969</c:v>
                </c:pt>
                <c:pt idx="44">
                  <c:v>324.4174020020123</c:v>
                </c:pt>
                <c:pt idx="45">
                  <c:v>261.61621923602064</c:v>
                </c:pt>
                <c:pt idx="46">
                  <c:v>352.69580882151638</c:v>
                </c:pt>
                <c:pt idx="47">
                  <c:v>211.71209613221288</c:v>
                </c:pt>
                <c:pt idx="48">
                  <c:v>228.4508951589969</c:v>
                </c:pt>
                <c:pt idx="49">
                  <c:v>224.93786703575381</c:v>
                </c:pt>
                <c:pt idx="50">
                  <c:v>296.93795452204506</c:v>
                </c:pt>
                <c:pt idx="51">
                  <c:v>286.79688926695746</c:v>
                </c:pt>
                <c:pt idx="52">
                  <c:v>245.2807421174619</c:v>
                </c:pt>
                <c:pt idx="53">
                  <c:v>248.50751305612607</c:v>
                </c:pt>
                <c:pt idx="54">
                  <c:v>268.65239505730312</c:v>
                </c:pt>
                <c:pt idx="55">
                  <c:v>340.96434372548003</c:v>
                </c:pt>
                <c:pt idx="56">
                  <c:v>205.55270205855413</c:v>
                </c:pt>
                <c:pt idx="57">
                  <c:v>308.5999155476037</c:v>
                </c:pt>
                <c:pt idx="58">
                  <c:v>369.91745917082017</c:v>
                </c:pt>
                <c:pt idx="59">
                  <c:v>251.84075384758236</c:v>
                </c:pt>
                <c:pt idx="60">
                  <c:v>256.43539802482542</c:v>
                </c:pt>
                <c:pt idx="61">
                  <c:v>222.92707073796427</c:v>
                </c:pt>
                <c:pt idx="62">
                  <c:v>249.52131980763545</c:v>
                </c:pt>
                <c:pt idx="63">
                  <c:v>253.3941124506909</c:v>
                </c:pt>
                <c:pt idx="64">
                  <c:v>275.92588037936071</c:v>
                </c:pt>
                <c:pt idx="65">
                  <c:v>232.05951843266556</c:v>
                </c:pt>
                <c:pt idx="66">
                  <c:v>303.7651271181432</c:v>
                </c:pt>
                <c:pt idx="67">
                  <c:v>252.8663234689302</c:v>
                </c:pt>
                <c:pt idx="68">
                  <c:v>259.3239062314683</c:v>
                </c:pt>
                <c:pt idx="69">
                  <c:v>278.42306010758404</c:v>
                </c:pt>
                <c:pt idx="70">
                  <c:v>233.91893537473277</c:v>
                </c:pt>
                <c:pt idx="71">
                  <c:v>207.19334760507255</c:v>
                </c:pt>
                <c:pt idx="72">
                  <c:v>293.50116314704792</c:v>
                </c:pt>
                <c:pt idx="73">
                  <c:v>251.00970247899517</c:v>
                </c:pt>
                <c:pt idx="74">
                  <c:v>226.76897887711254</c:v>
                </c:pt>
                <c:pt idx="75">
                  <c:v>258.25975316725811</c:v>
                </c:pt>
                <c:pt idx="76">
                  <c:v>325.26002018567704</c:v>
                </c:pt>
                <c:pt idx="77">
                  <c:v>265.57423696007692</c:v>
                </c:pt>
                <c:pt idx="78">
                  <c:v>308.7184701797504</c:v>
                </c:pt>
                <c:pt idx="79">
                  <c:v>289.83672013979725</c:v>
                </c:pt>
                <c:pt idx="80">
                  <c:v>324.9928062990349</c:v>
                </c:pt>
                <c:pt idx="81">
                  <c:v>248.27401169839868</c:v>
                </c:pt>
                <c:pt idx="82">
                  <c:v>228.20732136685339</c:v>
                </c:pt>
                <c:pt idx="83">
                  <c:v>238.71421624285645</c:v>
                </c:pt>
                <c:pt idx="84">
                  <c:v>299.09244049974461</c:v>
                </c:pt>
                <c:pt idx="85">
                  <c:v>257.48583986932954</c:v>
                </c:pt>
                <c:pt idx="86">
                  <c:v>311.31856549816558</c:v>
                </c:pt>
                <c:pt idx="87">
                  <c:v>439.39018996260381</c:v>
                </c:pt>
                <c:pt idx="88">
                  <c:v>208.58917447306183</c:v>
                </c:pt>
                <c:pt idx="89">
                  <c:v>250.69274677266583</c:v>
                </c:pt>
                <c:pt idx="90">
                  <c:v>280.21469391195154</c:v>
                </c:pt>
                <c:pt idx="91">
                  <c:v>238.03007142879409</c:v>
                </c:pt>
                <c:pt idx="92">
                  <c:v>249.90256608008337</c:v>
                </c:pt>
                <c:pt idx="93">
                  <c:v>267.23230315860934</c:v>
                </c:pt>
                <c:pt idx="94">
                  <c:v>246.06355218373355</c:v>
                </c:pt>
                <c:pt idx="95">
                  <c:v>222.48166578748135</c:v>
                </c:pt>
                <c:pt idx="96">
                  <c:v>304.7972149744333</c:v>
                </c:pt>
                <c:pt idx="97">
                  <c:v>345.72406209650364</c:v>
                </c:pt>
                <c:pt idx="98">
                  <c:v>261.29530936093437</c:v>
                </c:pt>
                <c:pt idx="99">
                  <c:v>277.92247382773786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5F-42B8-85C2-36AF4DC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57816"/>
        <c:axId val="303658208"/>
      </c:lineChart>
      <c:catAx>
        <c:axId val="30365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8208"/>
        <c:crosses val="autoZero"/>
        <c:auto val="1"/>
        <c:lblAlgn val="ctr"/>
        <c:lblOffset val="100"/>
        <c:noMultiLvlLbl val="0"/>
      </c:catAx>
      <c:valAx>
        <c:axId val="3036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Feedback!$G$10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Feedback!$G$11:$G$110</c:f>
              <c:numCache>
                <c:formatCode>General</c:formatCode>
                <c:ptCount val="100"/>
                <c:pt idx="0">
                  <c:v>400</c:v>
                </c:pt>
                <c:pt idx="1">
                  <c:v>239.14662183753734</c:v>
                </c:pt>
                <c:pt idx="2">
                  <c:v>244.17557232023873</c:v>
                </c:pt>
                <c:pt idx="3">
                  <c:v>232.10100896744245</c:v>
                </c:pt>
                <c:pt idx="4">
                  <c:v>311.28959175091973</c:v>
                </c:pt>
                <c:pt idx="5">
                  <c:v>252.99861805371634</c:v>
                </c:pt>
                <c:pt idx="6">
                  <c:v>249.33558125774755</c:v>
                </c:pt>
                <c:pt idx="7">
                  <c:v>262.79505170856032</c:v>
                </c:pt>
                <c:pt idx="8">
                  <c:v>324.06727434582206</c:v>
                </c:pt>
                <c:pt idx="9">
                  <c:v>295.58334502152184</c:v>
                </c:pt>
                <c:pt idx="10">
                  <c:v>287.48232673602911</c:v>
                </c:pt>
                <c:pt idx="11">
                  <c:v>256.36015929055543</c:v>
                </c:pt>
                <c:pt idx="12">
                  <c:v>249.82502365235644</c:v>
                </c:pt>
                <c:pt idx="13">
                  <c:v>227.15178627506489</c:v>
                </c:pt>
                <c:pt idx="14">
                  <c:v>230.46778392591074</c:v>
                </c:pt>
                <c:pt idx="15">
                  <c:v>290.02182446136442</c:v>
                </c:pt>
                <c:pt idx="16">
                  <c:v>238.69378339324254</c:v>
                </c:pt>
                <c:pt idx="17">
                  <c:v>341.97473427032367</c:v>
                </c:pt>
                <c:pt idx="18">
                  <c:v>240.38752027966171</c:v>
                </c:pt>
                <c:pt idx="19">
                  <c:v>235.56209367509584</c:v>
                </c:pt>
                <c:pt idx="20">
                  <c:v>259.23498303845821</c:v>
                </c:pt>
                <c:pt idx="21">
                  <c:v>235.47269473738683</c:v>
                </c:pt>
                <c:pt idx="22">
                  <c:v>323.89938378273047</c:v>
                </c:pt>
                <c:pt idx="23">
                  <c:v>316.41186524886029</c:v>
                </c:pt>
                <c:pt idx="24">
                  <c:v>236.61865651903923</c:v>
                </c:pt>
                <c:pt idx="25">
                  <c:v>219.40973170568319</c:v>
                </c:pt>
                <c:pt idx="26">
                  <c:v>242.36561090235938</c:v>
                </c:pt>
                <c:pt idx="27">
                  <c:v>209.72699689547818</c:v>
                </c:pt>
                <c:pt idx="28">
                  <c:v>337.77303772492951</c:v>
                </c:pt>
                <c:pt idx="29">
                  <c:v>313.16784561134125</c:v>
                </c:pt>
                <c:pt idx="30">
                  <c:v>368.57572111948394</c:v>
                </c:pt>
                <c:pt idx="31">
                  <c:v>275.19906311908017</c:v>
                </c:pt>
                <c:pt idx="32">
                  <c:v>234.22602969354713</c:v>
                </c:pt>
                <c:pt idx="33">
                  <c:v>282.84981272026107</c:v>
                </c:pt>
                <c:pt idx="34">
                  <c:v>261.09642766815716</c:v>
                </c:pt>
                <c:pt idx="35">
                  <c:v>286.04327808503655</c:v>
                </c:pt>
                <c:pt idx="36">
                  <c:v>303.86688768928639</c:v>
                </c:pt>
                <c:pt idx="37">
                  <c:v>222.38000781643149</c:v>
                </c:pt>
                <c:pt idx="38">
                  <c:v>235.95511233996618</c:v>
                </c:pt>
                <c:pt idx="39">
                  <c:v>264.66157982945469</c:v>
                </c:pt>
                <c:pt idx="40">
                  <c:v>294.42549199218763</c:v>
                </c:pt>
                <c:pt idx="41">
                  <c:v>247.85422762282457</c:v>
                </c:pt>
                <c:pt idx="42">
                  <c:v>236.85421722449243</c:v>
                </c:pt>
                <c:pt idx="43">
                  <c:v>396.48049868188969</c:v>
                </c:pt>
                <c:pt idx="44">
                  <c:v>324.4174020020123</c:v>
                </c:pt>
                <c:pt idx="45">
                  <c:v>261.61621923602064</c:v>
                </c:pt>
                <c:pt idx="46">
                  <c:v>352.69580882151638</c:v>
                </c:pt>
                <c:pt idx="47">
                  <c:v>211.71209613221288</c:v>
                </c:pt>
                <c:pt idx="48">
                  <c:v>228.4508951589969</c:v>
                </c:pt>
                <c:pt idx="49">
                  <c:v>224.93786703575381</c:v>
                </c:pt>
                <c:pt idx="50">
                  <c:v>296.93795452204506</c:v>
                </c:pt>
                <c:pt idx="51">
                  <c:v>286.79688926695746</c:v>
                </c:pt>
                <c:pt idx="52">
                  <c:v>245.2807421174619</c:v>
                </c:pt>
                <c:pt idx="53">
                  <c:v>248.50751305612607</c:v>
                </c:pt>
                <c:pt idx="54">
                  <c:v>268.65239505730312</c:v>
                </c:pt>
                <c:pt idx="55">
                  <c:v>340.96434372548003</c:v>
                </c:pt>
                <c:pt idx="56">
                  <c:v>205.55270205855413</c:v>
                </c:pt>
                <c:pt idx="57">
                  <c:v>308.5999155476037</c:v>
                </c:pt>
                <c:pt idx="58">
                  <c:v>369.91745917082017</c:v>
                </c:pt>
                <c:pt idx="59">
                  <c:v>251.84075384758236</c:v>
                </c:pt>
                <c:pt idx="60">
                  <c:v>256.43539802482542</c:v>
                </c:pt>
                <c:pt idx="61">
                  <c:v>222.92707073796427</c:v>
                </c:pt>
                <c:pt idx="62">
                  <c:v>249.52131980763545</c:v>
                </c:pt>
                <c:pt idx="63">
                  <c:v>253.3941124506909</c:v>
                </c:pt>
                <c:pt idx="64">
                  <c:v>275.92588037936071</c:v>
                </c:pt>
                <c:pt idx="65">
                  <c:v>232.05951843266556</c:v>
                </c:pt>
                <c:pt idx="66">
                  <c:v>303.7651271181432</c:v>
                </c:pt>
                <c:pt idx="67">
                  <c:v>252.8663234689302</c:v>
                </c:pt>
                <c:pt idx="68">
                  <c:v>259.3239062314683</c:v>
                </c:pt>
                <c:pt idx="69">
                  <c:v>278.42306010758404</c:v>
                </c:pt>
                <c:pt idx="70">
                  <c:v>233.91893537473277</c:v>
                </c:pt>
                <c:pt idx="71">
                  <c:v>207.19334760507255</c:v>
                </c:pt>
                <c:pt idx="72">
                  <c:v>293.50116314704792</c:v>
                </c:pt>
                <c:pt idx="73">
                  <c:v>251.00970247899517</c:v>
                </c:pt>
                <c:pt idx="74">
                  <c:v>226.76897887711254</c:v>
                </c:pt>
                <c:pt idx="75">
                  <c:v>258.25975316725811</c:v>
                </c:pt>
                <c:pt idx="76">
                  <c:v>325.26002018567704</c:v>
                </c:pt>
                <c:pt idx="77">
                  <c:v>265.57423696007692</c:v>
                </c:pt>
                <c:pt idx="78">
                  <c:v>308.7184701797504</c:v>
                </c:pt>
                <c:pt idx="79">
                  <c:v>289.83672013979725</c:v>
                </c:pt>
                <c:pt idx="80">
                  <c:v>324.9928062990349</c:v>
                </c:pt>
                <c:pt idx="81">
                  <c:v>248.27401169839868</c:v>
                </c:pt>
                <c:pt idx="82">
                  <c:v>228.20732136685339</c:v>
                </c:pt>
                <c:pt idx="83">
                  <c:v>238.71421624285645</c:v>
                </c:pt>
                <c:pt idx="84">
                  <c:v>299.09244049974461</c:v>
                </c:pt>
                <c:pt idx="85">
                  <c:v>257.48583986932954</c:v>
                </c:pt>
                <c:pt idx="86">
                  <c:v>311.31856549816558</c:v>
                </c:pt>
                <c:pt idx="87">
                  <c:v>439.39018996260381</c:v>
                </c:pt>
                <c:pt idx="88">
                  <c:v>208.58917447306183</c:v>
                </c:pt>
                <c:pt idx="89">
                  <c:v>250.69274677266583</c:v>
                </c:pt>
                <c:pt idx="90">
                  <c:v>280.21469391195154</c:v>
                </c:pt>
                <c:pt idx="91">
                  <c:v>238.03007142879409</c:v>
                </c:pt>
                <c:pt idx="92">
                  <c:v>249.90256608008337</c:v>
                </c:pt>
                <c:pt idx="93">
                  <c:v>267.23230315860934</c:v>
                </c:pt>
                <c:pt idx="94">
                  <c:v>246.06355218373355</c:v>
                </c:pt>
                <c:pt idx="95">
                  <c:v>222.48166578748135</c:v>
                </c:pt>
                <c:pt idx="96">
                  <c:v>304.7972149744333</c:v>
                </c:pt>
                <c:pt idx="97">
                  <c:v>345.72406209650364</c:v>
                </c:pt>
                <c:pt idx="98">
                  <c:v>261.29530936093437</c:v>
                </c:pt>
                <c:pt idx="99">
                  <c:v>277.92247382773786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58992"/>
        <c:axId val="303659384"/>
      </c:lineChart>
      <c:lineChart>
        <c:grouping val="standard"/>
        <c:varyColors val="0"/>
        <c:ser>
          <c:idx val="1"/>
          <c:order val="1"/>
          <c:tx>
            <c:strRef>
              <c:f>Feedback!$H$10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Feedback!$H$11:$H$110</c:f>
              <c:numCache>
                <c:formatCode>General</c:formatCode>
                <c:ptCount val="100"/>
                <c:pt idx="0">
                  <c:v>0.40786064818685169</c:v>
                </c:pt>
                <c:pt idx="1">
                  <c:v>0</c:v>
                </c:pt>
                <c:pt idx="2">
                  <c:v>8.956469539626196E-3</c:v>
                </c:pt>
                <c:pt idx="3">
                  <c:v>0</c:v>
                </c:pt>
                <c:pt idx="4">
                  <c:v>0.22972729729182464</c:v>
                </c:pt>
                <c:pt idx="5">
                  <c:v>4.4666762902972064E-2</c:v>
                </c:pt>
                <c:pt idx="6">
                  <c:v>3.0147849176930551E-2</c:v>
                </c:pt>
                <c:pt idx="7">
                  <c:v>8.1507466857979452E-2</c:v>
                </c:pt>
                <c:pt idx="8">
                  <c:v>0.26139726134352836</c:v>
                </c:pt>
                <c:pt idx="9">
                  <c:v>0.18704742542655178</c:v>
                </c:pt>
                <c:pt idx="10">
                  <c:v>0.16321085594761015</c:v>
                </c:pt>
                <c:pt idx="11">
                  <c:v>5.7625569622114237E-2</c:v>
                </c:pt>
                <c:pt idx="12">
                  <c:v>3.2112460485269993E-2</c:v>
                </c:pt>
                <c:pt idx="13">
                  <c:v>0</c:v>
                </c:pt>
                <c:pt idx="14">
                  <c:v>0</c:v>
                </c:pt>
                <c:pt idx="15">
                  <c:v>0.17082640548812228</c:v>
                </c:pt>
                <c:pt idx="16">
                  <c:v>0</c:v>
                </c:pt>
                <c:pt idx="17">
                  <c:v>0.30179899875647037</c:v>
                </c:pt>
                <c:pt idx="18">
                  <c:v>0</c:v>
                </c:pt>
                <c:pt idx="19">
                  <c:v>0</c:v>
                </c:pt>
                <c:pt idx="20">
                  <c:v>6.8441461419067456E-2</c:v>
                </c:pt>
                <c:pt idx="21">
                  <c:v>0</c:v>
                </c:pt>
                <c:pt idx="22">
                  <c:v>0.26099733847535445</c:v>
                </c:pt>
                <c:pt idx="23">
                  <c:v>0.24273021019383623</c:v>
                </c:pt>
                <c:pt idx="24">
                  <c:v>0</c:v>
                </c:pt>
                <c:pt idx="25">
                  <c:v>0</c:v>
                </c:pt>
                <c:pt idx="26">
                  <c:v>1.3094648632925869E-3</c:v>
                </c:pt>
                <c:pt idx="27">
                  <c:v>0</c:v>
                </c:pt>
                <c:pt idx="28">
                  <c:v>0.29270403580889992</c:v>
                </c:pt>
                <c:pt idx="29">
                  <c:v>0.23454464258598728</c:v>
                </c:pt>
                <c:pt idx="30">
                  <c:v>0.35456719568220718</c:v>
                </c:pt>
                <c:pt idx="31">
                  <c:v>0.124391268001407</c:v>
                </c:pt>
                <c:pt idx="32">
                  <c:v>0</c:v>
                </c:pt>
                <c:pt idx="33">
                  <c:v>0.14896643018444472</c:v>
                </c:pt>
                <c:pt idx="34">
                  <c:v>7.5317698394773425E-2</c:v>
                </c:pt>
                <c:pt idx="35">
                  <c:v>0.15883535451890893</c:v>
                </c:pt>
                <c:pt idx="36">
                  <c:v>0.2101068267193312</c:v>
                </c:pt>
                <c:pt idx="37">
                  <c:v>0</c:v>
                </c:pt>
                <c:pt idx="38">
                  <c:v>0</c:v>
                </c:pt>
                <c:pt idx="39">
                  <c:v>8.8217454251423591E-2</c:v>
                </c:pt>
                <c:pt idx="40">
                  <c:v>0.18372088107500648</c:v>
                </c:pt>
                <c:pt idx="41">
                  <c:v>2.4154447172550123E-2</c:v>
                </c:pt>
                <c:pt idx="42">
                  <c:v>0</c:v>
                </c:pt>
                <c:pt idx="43">
                  <c:v>0.40231190581714882</c:v>
                </c:pt>
                <c:pt idx="44">
                  <c:v>0.26222994942593963</c:v>
                </c:pt>
                <c:pt idx="45">
                  <c:v>7.722034830942727E-2</c:v>
                </c:pt>
                <c:pt idx="46">
                  <c:v>0.32402386967388735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0.1909063269512894</c:v>
                </c:pt>
                <c:pt idx="51">
                  <c:v>0.16113222444708761</c:v>
                </c:pt>
                <c:pt idx="52">
                  <c:v>1.3570267713322174E-2</c:v>
                </c:pt>
                <c:pt idx="53">
                  <c:v>2.6806379095903613E-2</c:v>
                </c:pt>
                <c:pt idx="54">
                  <c:v>0.10225125332561674</c:v>
                </c:pt>
                <c:pt idx="55">
                  <c:v>0.29963238478939619</c:v>
                </c:pt>
                <c:pt idx="56">
                  <c:v>0</c:v>
                </c:pt>
                <c:pt idx="57">
                  <c:v>0.22272670398030472</c:v>
                </c:pt>
                <c:pt idx="58">
                  <c:v>0.35702774137294485</c:v>
                </c:pt>
                <c:pt idx="59">
                  <c:v>4.0123072626435531E-2</c:v>
                </c:pt>
                <c:pt idx="60">
                  <c:v>5.791172915916807E-2</c:v>
                </c:pt>
                <c:pt idx="61">
                  <c:v>0</c:v>
                </c:pt>
                <c:pt idx="62">
                  <c:v>3.0894307189137653E-2</c:v>
                </c:pt>
                <c:pt idx="63">
                  <c:v>4.6209247788509017E-2</c:v>
                </c:pt>
                <c:pt idx="64">
                  <c:v>0.12678447957930933</c:v>
                </c:pt>
                <c:pt idx="65">
                  <c:v>0</c:v>
                </c:pt>
                <c:pt idx="66">
                  <c:v>0.20983117957690869</c:v>
                </c:pt>
                <c:pt idx="67">
                  <c:v>4.4149718102263973E-2</c:v>
                </c:pt>
                <c:pt idx="68">
                  <c:v>6.877219183483621E-2</c:v>
                </c:pt>
                <c:pt idx="69">
                  <c:v>0.13491180056303581</c:v>
                </c:pt>
                <c:pt idx="70">
                  <c:v>0</c:v>
                </c:pt>
                <c:pt idx="71">
                  <c:v>0</c:v>
                </c:pt>
                <c:pt idx="72">
                  <c:v>0.18104641852551712</c:v>
                </c:pt>
                <c:pt idx="73">
                  <c:v>3.6836020431185598E-2</c:v>
                </c:pt>
                <c:pt idx="74">
                  <c:v>0</c:v>
                </c:pt>
                <c:pt idx="75">
                  <c:v>6.4799361078549556E-2</c:v>
                </c:pt>
                <c:pt idx="76">
                  <c:v>0.26422655027365644</c:v>
                </c:pt>
                <c:pt idx="77">
                  <c:v>9.1464033880231471E-2</c:v>
                </c:pt>
                <c:pt idx="78">
                  <c:v>0.22303784363248008</c:v>
                </c:pt>
                <c:pt idx="79">
                  <c:v>0.17027581624495836</c:v>
                </c:pt>
                <c:pt idx="80">
                  <c:v>0.26359450259269307</c:v>
                </c:pt>
                <c:pt idx="81">
                  <c:v>2.586011170085812E-2</c:v>
                </c:pt>
                <c:pt idx="82">
                  <c:v>0</c:v>
                </c:pt>
                <c:pt idx="83">
                  <c:v>0</c:v>
                </c:pt>
                <c:pt idx="84">
                  <c:v>0.19697184324570949</c:v>
                </c:pt>
                <c:pt idx="85">
                  <c:v>6.1889465009446733E-2</c:v>
                </c:pt>
                <c:pt idx="86">
                  <c:v>0.22980205057945549</c:v>
                </c:pt>
                <c:pt idx="87">
                  <c:v>0.46389740323153317</c:v>
                </c:pt>
                <c:pt idx="88">
                  <c:v>0</c:v>
                </c:pt>
                <c:pt idx="89">
                  <c:v>3.5576626639215236E-2</c:v>
                </c:pt>
                <c:pt idx="90">
                  <c:v>0.14065360493236723</c:v>
                </c:pt>
                <c:pt idx="91">
                  <c:v>0</c:v>
                </c:pt>
                <c:pt idx="92">
                  <c:v>3.2423007952814289E-2</c:v>
                </c:pt>
                <c:pt idx="93">
                  <c:v>9.7305504809116539E-2</c:v>
                </c:pt>
                <c:pt idx="94">
                  <c:v>1.6813222635036124E-2</c:v>
                </c:pt>
                <c:pt idx="95">
                  <c:v>0</c:v>
                </c:pt>
                <c:pt idx="96">
                  <c:v>0.21261834669766164</c:v>
                </c:pt>
                <c:pt idx="97">
                  <c:v>0.3097281196240646</c:v>
                </c:pt>
                <c:pt idx="98">
                  <c:v>7.6046580881480891E-2</c:v>
                </c:pt>
                <c:pt idx="99">
                  <c:v>0.13329429671007759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60168"/>
        <c:axId val="303659776"/>
      </c:lineChart>
      <c:catAx>
        <c:axId val="30365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9384"/>
        <c:crosses val="autoZero"/>
        <c:auto val="1"/>
        <c:lblAlgn val="ctr"/>
        <c:lblOffset val="100"/>
        <c:noMultiLvlLbl val="0"/>
      </c:catAx>
      <c:valAx>
        <c:axId val="3036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58992"/>
        <c:crosses val="autoZero"/>
        <c:crossBetween val="between"/>
      </c:valAx>
      <c:valAx>
        <c:axId val="303659776"/>
        <c:scaling>
          <c:orientation val="minMax"/>
          <c:max val="0.5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60168"/>
        <c:crosses val="max"/>
        <c:crossBetween val="between"/>
      </c:valAx>
      <c:catAx>
        <c:axId val="303660168"/>
        <c:scaling>
          <c:orientation val="minMax"/>
        </c:scaling>
        <c:delete val="1"/>
        <c:axPos val="b"/>
        <c:majorTickMark val="out"/>
        <c:minorTickMark val="none"/>
        <c:tickLblPos val="nextTo"/>
        <c:crossAx val="30365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Feedback!$G$10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Feedback!$G$11:$G$110</c:f>
              <c:numCache>
                <c:formatCode>General</c:formatCode>
                <c:ptCount val="100"/>
                <c:pt idx="0">
                  <c:v>400</c:v>
                </c:pt>
                <c:pt idx="1">
                  <c:v>239.14662183753734</c:v>
                </c:pt>
                <c:pt idx="2">
                  <c:v>244.17557232023873</c:v>
                </c:pt>
                <c:pt idx="3">
                  <c:v>232.10100896744245</c:v>
                </c:pt>
                <c:pt idx="4">
                  <c:v>311.28959175091973</c:v>
                </c:pt>
                <c:pt idx="5">
                  <c:v>252.99861805371634</c:v>
                </c:pt>
                <c:pt idx="6">
                  <c:v>249.33558125774755</c:v>
                </c:pt>
                <c:pt idx="7">
                  <c:v>262.79505170856032</c:v>
                </c:pt>
                <c:pt idx="8">
                  <c:v>324.06727434582206</c:v>
                </c:pt>
                <c:pt idx="9">
                  <c:v>295.58334502152184</c:v>
                </c:pt>
                <c:pt idx="10">
                  <c:v>287.48232673602911</c:v>
                </c:pt>
                <c:pt idx="11">
                  <c:v>256.36015929055543</c:v>
                </c:pt>
                <c:pt idx="12">
                  <c:v>249.82502365235644</c:v>
                </c:pt>
                <c:pt idx="13">
                  <c:v>227.15178627506489</c:v>
                </c:pt>
                <c:pt idx="14">
                  <c:v>230.46778392591074</c:v>
                </c:pt>
                <c:pt idx="15">
                  <c:v>290.02182446136442</c:v>
                </c:pt>
                <c:pt idx="16">
                  <c:v>238.69378339324254</c:v>
                </c:pt>
                <c:pt idx="17">
                  <c:v>341.97473427032367</c:v>
                </c:pt>
                <c:pt idx="18">
                  <c:v>240.38752027966171</c:v>
                </c:pt>
                <c:pt idx="19">
                  <c:v>235.56209367509584</c:v>
                </c:pt>
                <c:pt idx="20">
                  <c:v>259.23498303845821</c:v>
                </c:pt>
                <c:pt idx="21">
                  <c:v>235.47269473738683</c:v>
                </c:pt>
                <c:pt idx="22">
                  <c:v>323.89938378273047</c:v>
                </c:pt>
                <c:pt idx="23">
                  <c:v>316.41186524886029</c:v>
                </c:pt>
                <c:pt idx="24">
                  <c:v>236.61865651903923</c:v>
                </c:pt>
                <c:pt idx="25">
                  <c:v>219.40973170568319</c:v>
                </c:pt>
                <c:pt idx="26">
                  <c:v>242.36561090235938</c:v>
                </c:pt>
                <c:pt idx="27">
                  <c:v>209.72699689547818</c:v>
                </c:pt>
                <c:pt idx="28">
                  <c:v>337.77303772492951</c:v>
                </c:pt>
                <c:pt idx="29">
                  <c:v>313.16784561134125</c:v>
                </c:pt>
                <c:pt idx="30">
                  <c:v>368.57572111948394</c:v>
                </c:pt>
                <c:pt idx="31">
                  <c:v>275.19906311908017</c:v>
                </c:pt>
                <c:pt idx="32">
                  <c:v>234.22602969354713</c:v>
                </c:pt>
                <c:pt idx="33">
                  <c:v>282.84981272026107</c:v>
                </c:pt>
                <c:pt idx="34">
                  <c:v>261.09642766815716</c:v>
                </c:pt>
                <c:pt idx="35">
                  <c:v>286.04327808503655</c:v>
                </c:pt>
                <c:pt idx="36">
                  <c:v>303.86688768928639</c:v>
                </c:pt>
                <c:pt idx="37">
                  <c:v>222.38000781643149</c:v>
                </c:pt>
                <c:pt idx="38">
                  <c:v>235.95511233996618</c:v>
                </c:pt>
                <c:pt idx="39">
                  <c:v>264.66157982945469</c:v>
                </c:pt>
                <c:pt idx="40">
                  <c:v>294.42549199218763</c:v>
                </c:pt>
                <c:pt idx="41">
                  <c:v>247.85422762282457</c:v>
                </c:pt>
                <c:pt idx="42">
                  <c:v>236.85421722449243</c:v>
                </c:pt>
                <c:pt idx="43">
                  <c:v>396.48049868188969</c:v>
                </c:pt>
                <c:pt idx="44">
                  <c:v>324.4174020020123</c:v>
                </c:pt>
                <c:pt idx="45">
                  <c:v>261.61621923602064</c:v>
                </c:pt>
                <c:pt idx="46">
                  <c:v>352.69580882151638</c:v>
                </c:pt>
                <c:pt idx="47">
                  <c:v>211.71209613221288</c:v>
                </c:pt>
                <c:pt idx="48">
                  <c:v>228.4508951589969</c:v>
                </c:pt>
                <c:pt idx="49">
                  <c:v>224.93786703575381</c:v>
                </c:pt>
                <c:pt idx="50">
                  <c:v>296.93795452204506</c:v>
                </c:pt>
                <c:pt idx="51">
                  <c:v>286.79688926695746</c:v>
                </c:pt>
                <c:pt idx="52">
                  <c:v>245.2807421174619</c:v>
                </c:pt>
                <c:pt idx="53">
                  <c:v>248.50751305612607</c:v>
                </c:pt>
                <c:pt idx="54">
                  <c:v>268.65239505730312</c:v>
                </c:pt>
                <c:pt idx="55">
                  <c:v>340.96434372548003</c:v>
                </c:pt>
                <c:pt idx="56">
                  <c:v>205.55270205855413</c:v>
                </c:pt>
                <c:pt idx="57">
                  <c:v>308.5999155476037</c:v>
                </c:pt>
                <c:pt idx="58">
                  <c:v>369.91745917082017</c:v>
                </c:pt>
                <c:pt idx="59">
                  <c:v>251.84075384758236</c:v>
                </c:pt>
                <c:pt idx="60">
                  <c:v>256.43539802482542</c:v>
                </c:pt>
                <c:pt idx="61">
                  <c:v>222.92707073796427</c:v>
                </c:pt>
                <c:pt idx="62">
                  <c:v>249.52131980763545</c:v>
                </c:pt>
                <c:pt idx="63">
                  <c:v>253.3941124506909</c:v>
                </c:pt>
                <c:pt idx="64">
                  <c:v>275.92588037936071</c:v>
                </c:pt>
                <c:pt idx="65">
                  <c:v>232.05951843266556</c:v>
                </c:pt>
                <c:pt idx="66">
                  <c:v>303.7651271181432</c:v>
                </c:pt>
                <c:pt idx="67">
                  <c:v>252.8663234689302</c:v>
                </c:pt>
                <c:pt idx="68">
                  <c:v>259.3239062314683</c:v>
                </c:pt>
                <c:pt idx="69">
                  <c:v>278.42306010758404</c:v>
                </c:pt>
                <c:pt idx="70">
                  <c:v>233.91893537473277</c:v>
                </c:pt>
                <c:pt idx="71">
                  <c:v>207.19334760507255</c:v>
                </c:pt>
                <c:pt idx="72">
                  <c:v>293.50116314704792</c:v>
                </c:pt>
                <c:pt idx="73">
                  <c:v>251.00970247899517</c:v>
                </c:pt>
                <c:pt idx="74">
                  <c:v>226.76897887711254</c:v>
                </c:pt>
                <c:pt idx="75">
                  <c:v>258.25975316725811</c:v>
                </c:pt>
                <c:pt idx="76">
                  <c:v>325.26002018567704</c:v>
                </c:pt>
                <c:pt idx="77">
                  <c:v>265.57423696007692</c:v>
                </c:pt>
                <c:pt idx="78">
                  <c:v>308.7184701797504</c:v>
                </c:pt>
                <c:pt idx="79">
                  <c:v>289.83672013979725</c:v>
                </c:pt>
                <c:pt idx="80">
                  <c:v>324.9928062990349</c:v>
                </c:pt>
                <c:pt idx="81">
                  <c:v>248.27401169839868</c:v>
                </c:pt>
                <c:pt idx="82">
                  <c:v>228.20732136685339</c:v>
                </c:pt>
                <c:pt idx="83">
                  <c:v>238.71421624285645</c:v>
                </c:pt>
                <c:pt idx="84">
                  <c:v>299.09244049974461</c:v>
                </c:pt>
                <c:pt idx="85">
                  <c:v>257.48583986932954</c:v>
                </c:pt>
                <c:pt idx="86">
                  <c:v>311.31856549816558</c:v>
                </c:pt>
                <c:pt idx="87">
                  <c:v>439.39018996260381</c:v>
                </c:pt>
                <c:pt idx="88">
                  <c:v>208.58917447306183</c:v>
                </c:pt>
                <c:pt idx="89">
                  <c:v>250.69274677266583</c:v>
                </c:pt>
                <c:pt idx="90">
                  <c:v>280.21469391195154</c:v>
                </c:pt>
                <c:pt idx="91">
                  <c:v>238.03007142879409</c:v>
                </c:pt>
                <c:pt idx="92">
                  <c:v>249.90256608008337</c:v>
                </c:pt>
                <c:pt idx="93">
                  <c:v>267.23230315860934</c:v>
                </c:pt>
                <c:pt idx="94">
                  <c:v>246.06355218373355</c:v>
                </c:pt>
                <c:pt idx="95">
                  <c:v>222.48166578748135</c:v>
                </c:pt>
                <c:pt idx="96">
                  <c:v>304.7972149744333</c:v>
                </c:pt>
                <c:pt idx="97">
                  <c:v>345.72406209650364</c:v>
                </c:pt>
                <c:pt idx="98">
                  <c:v>261.29530936093437</c:v>
                </c:pt>
                <c:pt idx="99">
                  <c:v>277.92247382773786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9360"/>
        <c:axId val="303169752"/>
      </c:lineChart>
      <c:lineChart>
        <c:grouping val="standard"/>
        <c:varyColors val="0"/>
        <c:ser>
          <c:idx val="1"/>
          <c:order val="1"/>
          <c:tx>
            <c:strRef>
              <c:f>Feedback!$I$10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Feedback!$I$11:$I$110</c:f>
              <c:numCache>
                <c:formatCode>General</c:formatCode>
                <c:ptCount val="100"/>
                <c:pt idx="0">
                  <c:v>244.71638891211103</c:v>
                </c:pt>
                <c:pt idx="1">
                  <c:v>0</c:v>
                </c:pt>
                <c:pt idx="2">
                  <c:v>3.2804266137105174</c:v>
                </c:pt>
                <c:pt idx="3">
                  <c:v>0</c:v>
                </c:pt>
                <c:pt idx="4">
                  <c:v>107.26757488202139</c:v>
                </c:pt>
                <c:pt idx="5">
                  <c:v>16.950943931077404</c:v>
                </c:pt>
                <c:pt idx="6">
                  <c:v>11.275397247301328</c:v>
                </c:pt>
                <c:pt idx="7">
                  <c:v>32.129638451364713</c:v>
                </c:pt>
                <c:pt idx="8">
                  <c:v>127.06544700758963</c:v>
                </c:pt>
                <c:pt idx="9">
                  <c:v>82.932155527865746</c:v>
                </c:pt>
                <c:pt idx="10">
                  <c:v>70.380354924596759</c:v>
                </c:pt>
                <c:pt idx="11">
                  <c:v>22.159350311301296</c:v>
                </c:pt>
                <c:pt idx="12">
                  <c:v>12.033744300401906</c:v>
                </c:pt>
                <c:pt idx="13">
                  <c:v>0</c:v>
                </c:pt>
                <c:pt idx="14">
                  <c:v>0</c:v>
                </c:pt>
                <c:pt idx="15">
                  <c:v>74.315078678763086</c:v>
                </c:pt>
                <c:pt idx="16">
                  <c:v>0</c:v>
                </c:pt>
                <c:pt idx="17">
                  <c:v>154.81144860419056</c:v>
                </c:pt>
                <c:pt idx="18">
                  <c:v>0</c:v>
                </c:pt>
                <c:pt idx="19">
                  <c:v>0</c:v>
                </c:pt>
                <c:pt idx="20">
                  <c:v>26.613631635148863</c:v>
                </c:pt>
                <c:pt idx="21">
                  <c:v>0</c:v>
                </c:pt>
                <c:pt idx="22">
                  <c:v>126.80531565165006</c:v>
                </c:pt>
                <c:pt idx="23">
                  <c:v>115.20407783951947</c:v>
                </c:pt>
                <c:pt idx="24">
                  <c:v>0</c:v>
                </c:pt>
                <c:pt idx="25">
                  <c:v>0</c:v>
                </c:pt>
                <c:pt idx="26">
                  <c:v>0.47605387732062354</c:v>
                </c:pt>
                <c:pt idx="27">
                  <c:v>0</c:v>
                </c:pt>
                <c:pt idx="28">
                  <c:v>148.301296994278</c:v>
                </c:pt>
                <c:pt idx="29">
                  <c:v>110.17776062750352</c:v>
                </c:pt>
                <c:pt idx="30">
                  <c:v>196.02728975082402</c:v>
                </c:pt>
                <c:pt idx="31">
                  <c:v>51.348540621272434</c:v>
                </c:pt>
                <c:pt idx="32">
                  <c:v>0</c:v>
                </c:pt>
                <c:pt idx="33">
                  <c:v>63.202690318914051</c:v>
                </c:pt>
                <c:pt idx="34">
                  <c:v>29.497772986594555</c:v>
                </c:pt>
                <c:pt idx="35">
                  <c:v>68.150678223581451</c:v>
                </c:pt>
                <c:pt idx="36">
                  <c:v>95.76676127621306</c:v>
                </c:pt>
                <c:pt idx="37">
                  <c:v>0</c:v>
                </c:pt>
                <c:pt idx="38">
                  <c:v>0</c:v>
                </c:pt>
                <c:pt idx="39">
                  <c:v>35.021656216071619</c:v>
                </c:pt>
                <c:pt idx="40">
                  <c:v>81.138166199620457</c:v>
                </c:pt>
                <c:pt idx="41">
                  <c:v>8.9801727714130948</c:v>
                </c:pt>
                <c:pt idx="42">
                  <c:v>0</c:v>
                </c:pt>
                <c:pt idx="43">
                  <c:v>239.26323756606689</c:v>
                </c:pt>
                <c:pt idx="44">
                  <c:v>127.60793837982362</c:v>
                </c:pt>
                <c:pt idx="45">
                  <c:v>30.303143359201499</c:v>
                </c:pt>
                <c:pt idx="46">
                  <c:v>171.42279118816396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85.031001345348955</c:v>
                </c:pt>
                <c:pt idx="51">
                  <c:v>69.318331098134877</c:v>
                </c:pt>
                <c:pt idx="52">
                  <c:v>4.9927880031844438</c:v>
                </c:pt>
                <c:pt idx="53">
                  <c:v>9.992379904744098</c:v>
                </c:pt>
                <c:pt idx="54">
                  <c:v>41.205066155306952</c:v>
                </c:pt>
                <c:pt idx="55">
                  <c:v>153.24593915792548</c:v>
                </c:pt>
                <c:pt idx="56">
                  <c:v>0</c:v>
                </c:pt>
                <c:pt idx="57">
                  <c:v>103.10016305777725</c:v>
                </c:pt>
                <c:pt idx="58">
                  <c:v>198.10619241326469</c:v>
                </c:pt>
                <c:pt idx="59">
                  <c:v>15.156937285384231</c:v>
                </c:pt>
                <c:pt idx="60">
                  <c:v>22.275925975855728</c:v>
                </c:pt>
                <c:pt idx="61">
                  <c:v>0</c:v>
                </c:pt>
                <c:pt idx="62">
                  <c:v>11.563182456564221</c:v>
                </c:pt>
                <c:pt idx="63">
                  <c:v>17.563726995574939</c:v>
                </c:pt>
                <c:pt idx="64">
                  <c:v>52.474678719540009</c:v>
                </c:pt>
                <c:pt idx="65">
                  <c:v>0</c:v>
                </c:pt>
                <c:pt idx="66">
                  <c:v>95.609092406294394</c:v>
                </c:pt>
                <c:pt idx="67">
                  <c:v>16.745965348063748</c:v>
                </c:pt>
                <c:pt idx="68">
                  <c:v>26.751410140064422</c:v>
                </c:pt>
                <c:pt idx="69">
                  <c:v>56.34383453607677</c:v>
                </c:pt>
                <c:pt idx="70">
                  <c:v>0</c:v>
                </c:pt>
                <c:pt idx="71">
                  <c:v>0</c:v>
                </c:pt>
                <c:pt idx="72">
                  <c:v>79.706001631269771</c:v>
                </c:pt>
                <c:pt idx="73">
                  <c:v>13.869297793413125</c:v>
                </c:pt>
                <c:pt idx="74">
                  <c:v>0</c:v>
                </c:pt>
                <c:pt idx="75">
                  <c:v>25.102600496313357</c:v>
                </c:pt>
                <c:pt idx="76">
                  <c:v>128.91349961340194</c:v>
                </c:pt>
                <c:pt idx="77">
                  <c:v>36.435736510549646</c:v>
                </c:pt>
                <c:pt idx="78">
                  <c:v>103.28385281761445</c:v>
                </c:pt>
                <c:pt idx="79">
                  <c:v>74.028276149348301</c:v>
                </c:pt>
                <c:pt idx="80">
                  <c:v>128.49947568389632</c:v>
                </c:pt>
                <c:pt idx="81">
                  <c:v>9.6305905124111177</c:v>
                </c:pt>
                <c:pt idx="82">
                  <c:v>0</c:v>
                </c:pt>
                <c:pt idx="83">
                  <c:v>0</c:v>
                </c:pt>
                <c:pt idx="84">
                  <c:v>88.369183959138581</c:v>
                </c:pt>
                <c:pt idx="85">
                  <c:v>23.903491315531312</c:v>
                </c:pt>
                <c:pt idx="86">
                  <c:v>107.31246710239947</c:v>
                </c:pt>
                <c:pt idx="87">
                  <c:v>305.74795219359294</c:v>
                </c:pt>
                <c:pt idx="88">
                  <c:v>0</c:v>
                </c:pt>
                <c:pt idx="89">
                  <c:v>13.378203379635693</c:v>
                </c:pt>
                <c:pt idx="90">
                  <c:v>59.119810280603758</c:v>
                </c:pt>
                <c:pt idx="91">
                  <c:v>0</c:v>
                </c:pt>
                <c:pt idx="92">
                  <c:v>12.153889331164862</c:v>
                </c:pt>
                <c:pt idx="93">
                  <c:v>39.004761240227026</c:v>
                </c:pt>
                <c:pt idx="94">
                  <c:v>6.2056819278494117</c:v>
                </c:pt>
                <c:pt idx="95">
                  <c:v>0</c:v>
                </c:pt>
                <c:pt idx="96">
                  <c:v>97.208219888873657</c:v>
                </c:pt>
                <c:pt idx="97">
                  <c:v>160.62069549291516</c:v>
                </c:pt>
                <c:pt idx="98">
                  <c:v>29.805922315901796</c:v>
                </c:pt>
                <c:pt idx="99">
                  <c:v>55.5682210331899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70536"/>
        <c:axId val="303170144"/>
      </c:lineChart>
      <c:catAx>
        <c:axId val="3031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9752"/>
        <c:crosses val="autoZero"/>
        <c:auto val="1"/>
        <c:lblAlgn val="ctr"/>
        <c:lblOffset val="100"/>
        <c:noMultiLvlLbl val="0"/>
      </c:catAx>
      <c:valAx>
        <c:axId val="3031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9360"/>
        <c:crosses val="autoZero"/>
        <c:crossBetween val="between"/>
      </c:valAx>
      <c:valAx>
        <c:axId val="30317014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0536"/>
        <c:crosses val="max"/>
        <c:crossBetween val="between"/>
      </c:valAx>
      <c:catAx>
        <c:axId val="303170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0317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Solved for Total Harvest Feedback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Feedback!$I$10</c:f>
              <c:strCache>
                <c:ptCount val="1"/>
                <c:pt idx="0">
                  <c:v>Harvest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Feedback!$G$11:$G$100</c:f>
              <c:numCache>
                <c:formatCode>General</c:formatCode>
                <c:ptCount val="90"/>
                <c:pt idx="0">
                  <c:v>400</c:v>
                </c:pt>
                <c:pt idx="1">
                  <c:v>239.14662183753734</c:v>
                </c:pt>
                <c:pt idx="2">
                  <c:v>244.17557232023873</c:v>
                </c:pt>
                <c:pt idx="3">
                  <c:v>232.10100896744245</c:v>
                </c:pt>
                <c:pt idx="4">
                  <c:v>311.28959175091973</c:v>
                </c:pt>
                <c:pt idx="5">
                  <c:v>252.99861805371634</c:v>
                </c:pt>
                <c:pt idx="6">
                  <c:v>249.33558125774755</c:v>
                </c:pt>
                <c:pt idx="7">
                  <c:v>262.79505170856032</c:v>
                </c:pt>
                <c:pt idx="8">
                  <c:v>324.06727434582206</c:v>
                </c:pt>
                <c:pt idx="9">
                  <c:v>295.58334502152184</c:v>
                </c:pt>
                <c:pt idx="10">
                  <c:v>287.48232673602911</c:v>
                </c:pt>
                <c:pt idx="11">
                  <c:v>256.36015929055543</c:v>
                </c:pt>
                <c:pt idx="12">
                  <c:v>249.82502365235644</c:v>
                </c:pt>
                <c:pt idx="13">
                  <c:v>227.15178627506489</c:v>
                </c:pt>
                <c:pt idx="14">
                  <c:v>230.46778392591074</c:v>
                </c:pt>
                <c:pt idx="15">
                  <c:v>290.02182446136442</c:v>
                </c:pt>
                <c:pt idx="16">
                  <c:v>238.69378339324254</c:v>
                </c:pt>
                <c:pt idx="17">
                  <c:v>341.97473427032367</c:v>
                </c:pt>
                <c:pt idx="18">
                  <c:v>240.38752027966171</c:v>
                </c:pt>
                <c:pt idx="19">
                  <c:v>235.56209367509584</c:v>
                </c:pt>
                <c:pt idx="20">
                  <c:v>259.23498303845821</c:v>
                </c:pt>
                <c:pt idx="21">
                  <c:v>235.47269473738683</c:v>
                </c:pt>
                <c:pt idx="22">
                  <c:v>323.89938378273047</c:v>
                </c:pt>
                <c:pt idx="23">
                  <c:v>316.41186524886029</c:v>
                </c:pt>
                <c:pt idx="24">
                  <c:v>236.61865651903923</c:v>
                </c:pt>
                <c:pt idx="25">
                  <c:v>219.40973170568319</c:v>
                </c:pt>
                <c:pt idx="26">
                  <c:v>242.36561090235938</c:v>
                </c:pt>
                <c:pt idx="27">
                  <c:v>209.72699689547818</c:v>
                </c:pt>
                <c:pt idx="28">
                  <c:v>337.77303772492951</c:v>
                </c:pt>
                <c:pt idx="29">
                  <c:v>313.16784561134125</c:v>
                </c:pt>
                <c:pt idx="30">
                  <c:v>368.57572111948394</c:v>
                </c:pt>
                <c:pt idx="31">
                  <c:v>275.19906311908017</c:v>
                </c:pt>
                <c:pt idx="32">
                  <c:v>234.22602969354713</c:v>
                </c:pt>
                <c:pt idx="33">
                  <c:v>282.84981272026107</c:v>
                </c:pt>
                <c:pt idx="34">
                  <c:v>261.09642766815716</c:v>
                </c:pt>
                <c:pt idx="35">
                  <c:v>286.04327808503655</c:v>
                </c:pt>
                <c:pt idx="36">
                  <c:v>303.86688768928639</c:v>
                </c:pt>
                <c:pt idx="37">
                  <c:v>222.38000781643149</c:v>
                </c:pt>
                <c:pt idx="38">
                  <c:v>235.95511233996618</c:v>
                </c:pt>
                <c:pt idx="39">
                  <c:v>264.66157982945469</c:v>
                </c:pt>
                <c:pt idx="40">
                  <c:v>294.42549199218763</c:v>
                </c:pt>
                <c:pt idx="41">
                  <c:v>247.85422762282457</c:v>
                </c:pt>
                <c:pt idx="42">
                  <c:v>236.85421722449243</c:v>
                </c:pt>
                <c:pt idx="43">
                  <c:v>396.48049868188969</c:v>
                </c:pt>
                <c:pt idx="44">
                  <c:v>324.4174020020123</c:v>
                </c:pt>
                <c:pt idx="45">
                  <c:v>261.61621923602064</c:v>
                </c:pt>
                <c:pt idx="46">
                  <c:v>352.69580882151638</c:v>
                </c:pt>
                <c:pt idx="47">
                  <c:v>211.71209613221288</c:v>
                </c:pt>
                <c:pt idx="48">
                  <c:v>228.4508951589969</c:v>
                </c:pt>
                <c:pt idx="49">
                  <c:v>224.93786703575381</c:v>
                </c:pt>
                <c:pt idx="50">
                  <c:v>296.93795452204506</c:v>
                </c:pt>
                <c:pt idx="51">
                  <c:v>286.79688926695746</c:v>
                </c:pt>
                <c:pt idx="52">
                  <c:v>245.2807421174619</c:v>
                </c:pt>
                <c:pt idx="53">
                  <c:v>248.50751305612607</c:v>
                </c:pt>
                <c:pt idx="54">
                  <c:v>268.65239505730312</c:v>
                </c:pt>
                <c:pt idx="55">
                  <c:v>340.96434372548003</c:v>
                </c:pt>
                <c:pt idx="56">
                  <c:v>205.55270205855413</c:v>
                </c:pt>
                <c:pt idx="57">
                  <c:v>308.5999155476037</c:v>
                </c:pt>
                <c:pt idx="58">
                  <c:v>369.91745917082017</c:v>
                </c:pt>
                <c:pt idx="59">
                  <c:v>251.84075384758236</c:v>
                </c:pt>
                <c:pt idx="60">
                  <c:v>256.43539802482542</c:v>
                </c:pt>
                <c:pt idx="61">
                  <c:v>222.92707073796427</c:v>
                </c:pt>
                <c:pt idx="62">
                  <c:v>249.52131980763545</c:v>
                </c:pt>
                <c:pt idx="63">
                  <c:v>253.3941124506909</c:v>
                </c:pt>
                <c:pt idx="64">
                  <c:v>275.92588037936071</c:v>
                </c:pt>
                <c:pt idx="65">
                  <c:v>232.05951843266556</c:v>
                </c:pt>
                <c:pt idx="66">
                  <c:v>303.7651271181432</c:v>
                </c:pt>
                <c:pt idx="67">
                  <c:v>252.8663234689302</c:v>
                </c:pt>
                <c:pt idx="68">
                  <c:v>259.3239062314683</c:v>
                </c:pt>
                <c:pt idx="69">
                  <c:v>278.42306010758404</c:v>
                </c:pt>
                <c:pt idx="70">
                  <c:v>233.91893537473277</c:v>
                </c:pt>
                <c:pt idx="71">
                  <c:v>207.19334760507255</c:v>
                </c:pt>
                <c:pt idx="72">
                  <c:v>293.50116314704792</c:v>
                </c:pt>
                <c:pt idx="73">
                  <c:v>251.00970247899517</c:v>
                </c:pt>
                <c:pt idx="74">
                  <c:v>226.76897887711254</c:v>
                </c:pt>
                <c:pt idx="75">
                  <c:v>258.25975316725811</c:v>
                </c:pt>
                <c:pt idx="76">
                  <c:v>325.26002018567704</c:v>
                </c:pt>
                <c:pt idx="77">
                  <c:v>265.57423696007692</c:v>
                </c:pt>
                <c:pt idx="78">
                  <c:v>308.7184701797504</c:v>
                </c:pt>
                <c:pt idx="79">
                  <c:v>289.83672013979725</c:v>
                </c:pt>
                <c:pt idx="80">
                  <c:v>324.9928062990349</c:v>
                </c:pt>
                <c:pt idx="81">
                  <c:v>248.27401169839868</c:v>
                </c:pt>
                <c:pt idx="82">
                  <c:v>228.20732136685339</c:v>
                </c:pt>
                <c:pt idx="83">
                  <c:v>238.71421624285645</c:v>
                </c:pt>
                <c:pt idx="84">
                  <c:v>299.09244049974461</c:v>
                </c:pt>
                <c:pt idx="85">
                  <c:v>257.48583986932954</c:v>
                </c:pt>
                <c:pt idx="86">
                  <c:v>311.31856549816558</c:v>
                </c:pt>
                <c:pt idx="87">
                  <c:v>439.39018996260381</c:v>
                </c:pt>
                <c:pt idx="88">
                  <c:v>208.58917447306183</c:v>
                </c:pt>
                <c:pt idx="89">
                  <c:v>250.69274677266583</c:v>
                </c:pt>
              </c:numCache>
            </c:numRef>
          </c:xVal>
          <c:yVal>
            <c:numRef>
              <c:f>Feedback!$I$11:$I$100</c:f>
              <c:numCache>
                <c:formatCode>General</c:formatCode>
                <c:ptCount val="90"/>
                <c:pt idx="0">
                  <c:v>244.71638891211103</c:v>
                </c:pt>
                <c:pt idx="1">
                  <c:v>0</c:v>
                </c:pt>
                <c:pt idx="2">
                  <c:v>3.2804266137105174</c:v>
                </c:pt>
                <c:pt idx="3">
                  <c:v>0</c:v>
                </c:pt>
                <c:pt idx="4">
                  <c:v>107.26757488202139</c:v>
                </c:pt>
                <c:pt idx="5">
                  <c:v>16.950943931077404</c:v>
                </c:pt>
                <c:pt idx="6">
                  <c:v>11.275397247301328</c:v>
                </c:pt>
                <c:pt idx="7">
                  <c:v>32.129638451364713</c:v>
                </c:pt>
                <c:pt idx="8">
                  <c:v>127.06544700758963</c:v>
                </c:pt>
                <c:pt idx="9">
                  <c:v>82.932155527865746</c:v>
                </c:pt>
                <c:pt idx="10">
                  <c:v>70.380354924596759</c:v>
                </c:pt>
                <c:pt idx="11">
                  <c:v>22.159350311301296</c:v>
                </c:pt>
                <c:pt idx="12">
                  <c:v>12.033744300401906</c:v>
                </c:pt>
                <c:pt idx="13">
                  <c:v>0</c:v>
                </c:pt>
                <c:pt idx="14">
                  <c:v>0</c:v>
                </c:pt>
                <c:pt idx="15">
                  <c:v>74.315078678763086</c:v>
                </c:pt>
                <c:pt idx="16">
                  <c:v>0</c:v>
                </c:pt>
                <c:pt idx="17">
                  <c:v>154.81144860419056</c:v>
                </c:pt>
                <c:pt idx="18">
                  <c:v>0</c:v>
                </c:pt>
                <c:pt idx="19">
                  <c:v>0</c:v>
                </c:pt>
                <c:pt idx="20">
                  <c:v>26.613631635148863</c:v>
                </c:pt>
                <c:pt idx="21">
                  <c:v>0</c:v>
                </c:pt>
                <c:pt idx="22">
                  <c:v>126.80531565165006</c:v>
                </c:pt>
                <c:pt idx="23">
                  <c:v>115.20407783951947</c:v>
                </c:pt>
                <c:pt idx="24">
                  <c:v>0</c:v>
                </c:pt>
                <c:pt idx="25">
                  <c:v>0</c:v>
                </c:pt>
                <c:pt idx="26">
                  <c:v>0.47605387732062354</c:v>
                </c:pt>
                <c:pt idx="27">
                  <c:v>0</c:v>
                </c:pt>
                <c:pt idx="28">
                  <c:v>148.301296994278</c:v>
                </c:pt>
                <c:pt idx="29">
                  <c:v>110.17776062750352</c:v>
                </c:pt>
                <c:pt idx="30">
                  <c:v>196.02728975082402</c:v>
                </c:pt>
                <c:pt idx="31">
                  <c:v>51.348540621272434</c:v>
                </c:pt>
                <c:pt idx="32">
                  <c:v>0</c:v>
                </c:pt>
                <c:pt idx="33">
                  <c:v>63.202690318914051</c:v>
                </c:pt>
                <c:pt idx="34">
                  <c:v>29.497772986594555</c:v>
                </c:pt>
                <c:pt idx="35">
                  <c:v>68.150678223581451</c:v>
                </c:pt>
                <c:pt idx="36">
                  <c:v>95.76676127621306</c:v>
                </c:pt>
                <c:pt idx="37">
                  <c:v>0</c:v>
                </c:pt>
                <c:pt idx="38">
                  <c:v>0</c:v>
                </c:pt>
                <c:pt idx="39">
                  <c:v>35.021656216071619</c:v>
                </c:pt>
                <c:pt idx="40">
                  <c:v>81.138166199620457</c:v>
                </c:pt>
                <c:pt idx="41">
                  <c:v>8.9801727714130948</c:v>
                </c:pt>
                <c:pt idx="42">
                  <c:v>0</c:v>
                </c:pt>
                <c:pt idx="43">
                  <c:v>239.26323756606689</c:v>
                </c:pt>
                <c:pt idx="44">
                  <c:v>127.60793837982362</c:v>
                </c:pt>
                <c:pt idx="45">
                  <c:v>30.303143359201499</c:v>
                </c:pt>
                <c:pt idx="46">
                  <c:v>171.42279118816396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85.031001345348955</c:v>
                </c:pt>
                <c:pt idx="51">
                  <c:v>69.318331098134877</c:v>
                </c:pt>
                <c:pt idx="52">
                  <c:v>4.9927880031844438</c:v>
                </c:pt>
                <c:pt idx="53">
                  <c:v>9.992379904744098</c:v>
                </c:pt>
                <c:pt idx="54">
                  <c:v>41.205066155306952</c:v>
                </c:pt>
                <c:pt idx="55">
                  <c:v>153.24593915792548</c:v>
                </c:pt>
                <c:pt idx="56">
                  <c:v>0</c:v>
                </c:pt>
                <c:pt idx="57">
                  <c:v>103.10016305777725</c:v>
                </c:pt>
                <c:pt idx="58">
                  <c:v>198.10619241326469</c:v>
                </c:pt>
                <c:pt idx="59">
                  <c:v>15.156937285384231</c:v>
                </c:pt>
                <c:pt idx="60">
                  <c:v>22.275925975855728</c:v>
                </c:pt>
                <c:pt idx="61">
                  <c:v>0</c:v>
                </c:pt>
                <c:pt idx="62">
                  <c:v>11.563182456564221</c:v>
                </c:pt>
                <c:pt idx="63">
                  <c:v>17.563726995574939</c:v>
                </c:pt>
                <c:pt idx="64">
                  <c:v>52.474678719540009</c:v>
                </c:pt>
                <c:pt idx="65">
                  <c:v>0</c:v>
                </c:pt>
                <c:pt idx="66">
                  <c:v>95.609092406294394</c:v>
                </c:pt>
                <c:pt idx="67">
                  <c:v>16.745965348063748</c:v>
                </c:pt>
                <c:pt idx="68">
                  <c:v>26.751410140064422</c:v>
                </c:pt>
                <c:pt idx="69">
                  <c:v>56.34383453607677</c:v>
                </c:pt>
                <c:pt idx="70">
                  <c:v>0</c:v>
                </c:pt>
                <c:pt idx="71">
                  <c:v>0</c:v>
                </c:pt>
                <c:pt idx="72">
                  <c:v>79.706001631269771</c:v>
                </c:pt>
                <c:pt idx="73">
                  <c:v>13.869297793413125</c:v>
                </c:pt>
                <c:pt idx="74">
                  <c:v>0</c:v>
                </c:pt>
                <c:pt idx="75">
                  <c:v>25.102600496313357</c:v>
                </c:pt>
                <c:pt idx="76">
                  <c:v>128.91349961340194</c:v>
                </c:pt>
                <c:pt idx="77">
                  <c:v>36.435736510549646</c:v>
                </c:pt>
                <c:pt idx="78">
                  <c:v>103.28385281761445</c:v>
                </c:pt>
                <c:pt idx="79">
                  <c:v>74.028276149348301</c:v>
                </c:pt>
                <c:pt idx="80">
                  <c:v>128.49947568389632</c:v>
                </c:pt>
                <c:pt idx="81">
                  <c:v>9.6305905124111177</c:v>
                </c:pt>
                <c:pt idx="82">
                  <c:v>0</c:v>
                </c:pt>
                <c:pt idx="83">
                  <c:v>0</c:v>
                </c:pt>
                <c:pt idx="84">
                  <c:v>88.369183959138581</c:v>
                </c:pt>
                <c:pt idx="85">
                  <c:v>23.903491315531312</c:v>
                </c:pt>
                <c:pt idx="86">
                  <c:v>107.31246710239947</c:v>
                </c:pt>
                <c:pt idx="87">
                  <c:v>305.74795219359294</c:v>
                </c:pt>
                <c:pt idx="88">
                  <c:v>0</c:v>
                </c:pt>
                <c:pt idx="89">
                  <c:v>13.378203379635693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71320"/>
        <c:axId val="303171712"/>
      </c:scatterChart>
      <c:valAx>
        <c:axId val="30317132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1712"/>
        <c:crosses val="autoZero"/>
        <c:crossBetween val="midCat"/>
      </c:valAx>
      <c:valAx>
        <c:axId val="3031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Harvest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10</xdr:row>
      <xdr:rowOff>9525</xdr:rowOff>
    </xdr:from>
    <xdr:to>
      <xdr:col>24</xdr:col>
      <xdr:colOff>19050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F196B2D-4511-4BBD-90F2-4455E270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24</xdr:row>
      <xdr:rowOff>120650</xdr:rowOff>
    </xdr:from>
    <xdr:to>
      <xdr:col>23</xdr:col>
      <xdr:colOff>342900</xdr:colOff>
      <xdr:row>38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516467</xdr:colOff>
      <xdr:row>39</xdr:row>
      <xdr:rowOff>6350</xdr:rowOff>
    </xdr:from>
    <xdr:to>
      <xdr:col>23</xdr:col>
      <xdr:colOff>376767</xdr:colOff>
      <xdr:row>52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294452</xdr:colOff>
      <xdr:row>0</xdr:row>
      <xdr:rowOff>26340</xdr:rowOff>
    </xdr:from>
    <xdr:to>
      <xdr:col>23</xdr:col>
      <xdr:colOff>174508</xdr:colOff>
      <xdr:row>14</xdr:row>
      <xdr:rowOff>37159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10</xdr:row>
      <xdr:rowOff>9525</xdr:rowOff>
    </xdr:from>
    <xdr:to>
      <xdr:col>22</xdr:col>
      <xdr:colOff>19050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F196B2D-4511-4BBD-90F2-4455E2705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24</xdr:row>
      <xdr:rowOff>120650</xdr:rowOff>
    </xdr:from>
    <xdr:to>
      <xdr:col>21</xdr:col>
      <xdr:colOff>342900</xdr:colOff>
      <xdr:row>38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39</xdr:row>
      <xdr:rowOff>6350</xdr:rowOff>
    </xdr:from>
    <xdr:to>
      <xdr:col>21</xdr:col>
      <xdr:colOff>355600</xdr:colOff>
      <xdr:row>52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0</xdr:row>
      <xdr:rowOff>38100</xdr:rowOff>
    </xdr:from>
    <xdr:to>
      <xdr:col>21</xdr:col>
      <xdr:colOff>215900</xdr:colOff>
      <xdr:row>14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zoomScale="108" zoomScaleNormal="108" workbookViewId="0">
      <selection activeCell="G12" sqref="G12"/>
    </sheetView>
  </sheetViews>
  <sheetFormatPr defaultColWidth="8.77734375" defaultRowHeight="14.4" x14ac:dyDescent="0.3"/>
  <cols>
    <col min="2" max="2" width="12.44140625" bestFit="1" customWidth="1"/>
    <col min="10" max="11" width="12.21875" bestFit="1" customWidth="1"/>
    <col min="12" max="12" width="24" customWidth="1"/>
    <col min="13" max="13" width="12.44140625" customWidth="1"/>
  </cols>
  <sheetData>
    <row r="1" spans="1:16" x14ac:dyDescent="0.3">
      <c r="A1" t="s">
        <v>0</v>
      </c>
      <c r="B1" t="s">
        <v>1</v>
      </c>
      <c r="C1">
        <v>0.8</v>
      </c>
      <c r="E1" t="s">
        <v>29</v>
      </c>
      <c r="G1">
        <v>6198.5429284562097</v>
      </c>
    </row>
    <row r="2" spans="1:16" x14ac:dyDescent="0.3">
      <c r="A2" t="s">
        <v>2</v>
      </c>
      <c r="B2" t="s">
        <v>3</v>
      </c>
      <c r="C2">
        <v>0.5</v>
      </c>
      <c r="E2" t="s">
        <v>23</v>
      </c>
      <c r="G2">
        <v>1.5494102297913248</v>
      </c>
    </row>
    <row r="3" spans="1:16" x14ac:dyDescent="0.3">
      <c r="A3" t="s">
        <v>4</v>
      </c>
      <c r="B3" t="s">
        <v>5</v>
      </c>
      <c r="C3">
        <v>0.7</v>
      </c>
      <c r="E3" t="s">
        <v>24</v>
      </c>
      <c r="G3">
        <v>-375.04770300441885</v>
      </c>
    </row>
    <row r="4" spans="1:16" x14ac:dyDescent="0.3">
      <c r="A4" t="s">
        <v>6</v>
      </c>
      <c r="B4" t="s">
        <v>7</v>
      </c>
      <c r="E4" t="s">
        <v>25</v>
      </c>
      <c r="G4">
        <v>391.94730479958469</v>
      </c>
    </row>
    <row r="5" spans="1:16" x14ac:dyDescent="0.3">
      <c r="B5" t="s">
        <v>11</v>
      </c>
      <c r="C5">
        <v>1000</v>
      </c>
      <c r="E5" t="s">
        <v>26</v>
      </c>
      <c r="G5">
        <v>0.14894080129828005</v>
      </c>
    </row>
    <row r="6" spans="1:16" x14ac:dyDescent="0.3">
      <c r="B6" s="3" t="s">
        <v>15</v>
      </c>
      <c r="C6" s="3">
        <f>SUM(I11:I110)</f>
        <v>6198.5429284562097</v>
      </c>
      <c r="E6" t="s">
        <v>27</v>
      </c>
      <c r="G6">
        <v>3.8895637673499692</v>
      </c>
    </row>
    <row r="7" spans="1:16" x14ac:dyDescent="0.3">
      <c r="B7" s="2" t="s">
        <v>19</v>
      </c>
      <c r="C7" s="2" t="e">
        <f>SUM(L11:L110)</f>
        <v>#NUM!</v>
      </c>
      <c r="E7" t="s">
        <v>28</v>
      </c>
      <c r="G7">
        <v>5216.5661999809445</v>
      </c>
    </row>
    <row r="9" spans="1:16" x14ac:dyDescent="0.3">
      <c r="A9" t="s">
        <v>21</v>
      </c>
      <c r="B9">
        <f>SLOPE(J11:J100,K11:K100)</f>
        <v>1.5494102297913248</v>
      </c>
      <c r="L9" t="s">
        <v>16</v>
      </c>
    </row>
    <row r="10" spans="1:16" ht="15.6" x14ac:dyDescent="0.3">
      <c r="A10" t="s">
        <v>22</v>
      </c>
      <c r="B10">
        <f>INTERCEPT(J11:J100,K11:K100)</f>
        <v>-375.04770300441885</v>
      </c>
      <c r="F10" s="1" t="s">
        <v>8</v>
      </c>
      <c r="G10" t="s">
        <v>17</v>
      </c>
      <c r="H10" t="s">
        <v>12</v>
      </c>
      <c r="I10" t="s">
        <v>14</v>
      </c>
      <c r="J10" t="s">
        <v>20</v>
      </c>
      <c r="K10" t="s">
        <v>17</v>
      </c>
      <c r="L10" s="2" t="s">
        <v>18</v>
      </c>
      <c r="M10" s="2"/>
      <c r="N10" t="s">
        <v>9</v>
      </c>
      <c r="O10" t="s">
        <v>13</v>
      </c>
      <c r="P10" t="s">
        <v>10</v>
      </c>
    </row>
    <row r="11" spans="1:16" ht="15.6" x14ac:dyDescent="0.3">
      <c r="F11" s="1">
        <v>1</v>
      </c>
      <c r="G11">
        <v>400</v>
      </c>
      <c r="H11">
        <v>0.47998420946824161</v>
      </c>
      <c r="I11">
        <f t="shared" ref="I11:I42" si="0">H11*G11+G11*br*H11</f>
        <v>287.99052568094498</v>
      </c>
      <c r="J11">
        <f>IF(I11&gt;0,I11,"")</f>
        <v>287.99052568094498</v>
      </c>
      <c r="K11">
        <f>IF(I11&gt;0,G11,"")</f>
        <v>400</v>
      </c>
      <c r="L11" s="2">
        <f t="shared" ref="L11:L42" si="1">LN(I11)</f>
        <v>5.6629275826536665</v>
      </c>
      <c r="M11" s="2">
        <v>-1.5628763609460282E-3</v>
      </c>
      <c r="N11">
        <f ca="1">_xlfn.NORM.INV(RAND(), 0, 0.5)</f>
        <v>0.5888362838343113</v>
      </c>
      <c r="O11">
        <f t="shared" ref="O11:O42" si="2">sjmax*(1-(G11/Nk))</f>
        <v>0.42</v>
      </c>
      <c r="P11">
        <f>O11*EXP(M11)</f>
        <v>0.41934410460361432</v>
      </c>
    </row>
    <row r="12" spans="1:16" ht="15.6" x14ac:dyDescent="0.3">
      <c r="F12" s="1">
        <v>2</v>
      </c>
      <c r="G12">
        <f t="shared" ref="G12:G43" si="3">G11*sa*(1-H11)+br*G11*P11*(1-H11)</f>
        <v>210.01816418221887</v>
      </c>
      <c r="H12">
        <v>0</v>
      </c>
      <c r="I12">
        <f t="shared" si="0"/>
        <v>0</v>
      </c>
      <c r="J12" t="str">
        <f t="shared" ref="J12:J75" si="4">IF(I12&gt;0,I12,"")</f>
        <v/>
      </c>
      <c r="K12" t="str">
        <f t="shared" ref="K12:K75" si="5">IF(I12&gt;0,G12,"")</f>
        <v/>
      </c>
      <c r="L12" s="2" t="e">
        <f t="shared" si="1"/>
        <v>#NUM!</v>
      </c>
      <c r="M12" s="2">
        <v>-0.18632583774268943</v>
      </c>
      <c r="N12">
        <f t="shared" ref="N12:N75" ca="1" si="6">_xlfn.NORM.INV(RAND(), 0, 0.5)</f>
        <v>0.10538824951647763</v>
      </c>
      <c r="O12">
        <f t="shared" si="2"/>
        <v>0.55298728507244677</v>
      </c>
      <c r="P12">
        <f t="shared" ref="P12:P75" si="7">O12*EXP(M12)</f>
        <v>0.45898116340246375</v>
      </c>
    </row>
    <row r="13" spans="1:16" ht="15.6" x14ac:dyDescent="0.3">
      <c r="F13" s="1">
        <v>3</v>
      </c>
      <c r="G13">
        <f t="shared" si="3"/>
        <v>216.21172201177734</v>
      </c>
      <c r="H13">
        <v>0</v>
      </c>
      <c r="I13">
        <f t="shared" si="0"/>
        <v>0</v>
      </c>
      <c r="J13" t="str">
        <f t="shared" si="4"/>
        <v/>
      </c>
      <c r="K13" t="str">
        <f t="shared" si="5"/>
        <v/>
      </c>
      <c r="L13" s="2" t="e">
        <f t="shared" si="1"/>
        <v>#NUM!</v>
      </c>
      <c r="M13" s="2">
        <v>-0.50820155718013116</v>
      </c>
      <c r="N13">
        <f t="shared" ca="1" si="6"/>
        <v>-5.1504312741338584E-2</v>
      </c>
      <c r="O13">
        <f t="shared" si="2"/>
        <v>0.54865179459175573</v>
      </c>
      <c r="P13">
        <f t="shared" si="7"/>
        <v>0.33005603041160431</v>
      </c>
    </row>
    <row r="14" spans="1:16" ht="15.6" x14ac:dyDescent="0.3">
      <c r="F14" s="1">
        <v>4</v>
      </c>
      <c r="G14">
        <f t="shared" si="3"/>
        <v>208.65036895725416</v>
      </c>
      <c r="H14">
        <v>0</v>
      </c>
      <c r="I14">
        <f t="shared" si="0"/>
        <v>0</v>
      </c>
      <c r="J14" t="str">
        <f t="shared" si="4"/>
        <v/>
      </c>
      <c r="K14" t="str">
        <f t="shared" si="5"/>
        <v/>
      </c>
      <c r="L14" s="2" t="e">
        <f t="shared" si="1"/>
        <v>#NUM!</v>
      </c>
      <c r="M14" s="2">
        <v>0.69991873316893283</v>
      </c>
      <c r="N14">
        <f t="shared" ca="1" si="6"/>
        <v>0.13218762446606641</v>
      </c>
      <c r="O14">
        <f t="shared" si="2"/>
        <v>0.55394474172992203</v>
      </c>
      <c r="P14">
        <f t="shared" si="7"/>
        <v>1.1154170733534217</v>
      </c>
    </row>
    <row r="15" spans="1:16" ht="15.6" x14ac:dyDescent="0.3">
      <c r="F15" s="1">
        <v>5</v>
      </c>
      <c r="G15">
        <f t="shared" si="3"/>
        <v>283.28638711400936</v>
      </c>
      <c r="H15">
        <v>0.195297362896246</v>
      </c>
      <c r="I15">
        <f t="shared" si="0"/>
        <v>82.987626521656665</v>
      </c>
      <c r="J15">
        <f t="shared" si="4"/>
        <v>82.987626521656665</v>
      </c>
      <c r="K15">
        <f t="shared" si="5"/>
        <v>283.28638711400936</v>
      </c>
      <c r="L15" s="2">
        <f t="shared" si="1"/>
        <v>4.4186915186310314</v>
      </c>
      <c r="M15" s="2">
        <v>5.6803706115705128E-2</v>
      </c>
      <c r="N15">
        <f t="shared" ca="1" si="6"/>
        <v>-0.40602150798293668</v>
      </c>
      <c r="O15">
        <f t="shared" si="2"/>
        <v>0.50169952902019344</v>
      </c>
      <c r="P15">
        <f t="shared" si="7"/>
        <v>0.53102287469602272</v>
      </c>
    </row>
    <row r="16" spans="1:16" ht="15.6" x14ac:dyDescent="0.3">
      <c r="F16" s="1">
        <v>6</v>
      </c>
      <c r="G16">
        <f t="shared" si="3"/>
        <v>242.89537537017972</v>
      </c>
      <c r="H16">
        <v>8.1745065140830658E-2</v>
      </c>
      <c r="I16">
        <f t="shared" si="0"/>
        <v>29.783247423062786</v>
      </c>
      <c r="J16">
        <f t="shared" si="4"/>
        <v>29.783247423062786</v>
      </c>
      <c r="K16">
        <f t="shared" si="5"/>
        <v>242.89537537017972</v>
      </c>
      <c r="L16" s="2">
        <f t="shared" si="1"/>
        <v>3.3939460684249227</v>
      </c>
      <c r="M16" s="2">
        <v>-0.12123430742188741</v>
      </c>
      <c r="N16">
        <f t="shared" ca="1" si="6"/>
        <v>0.25801917790835538</v>
      </c>
      <c r="O16">
        <f t="shared" si="2"/>
        <v>0.5299732372408742</v>
      </c>
      <c r="P16">
        <f t="shared" si="7"/>
        <v>0.46946427401927915</v>
      </c>
    </row>
    <row r="17" spans="6:16" ht="15.6" x14ac:dyDescent="0.3">
      <c r="F17" s="1">
        <v>7</v>
      </c>
      <c r="G17">
        <f t="shared" si="3"/>
        <v>230.78652865777627</v>
      </c>
      <c r="H17">
        <v>0</v>
      </c>
      <c r="I17">
        <f t="shared" si="0"/>
        <v>0</v>
      </c>
      <c r="J17" t="str">
        <f t="shared" si="4"/>
        <v/>
      </c>
      <c r="K17" t="str">
        <f t="shared" si="5"/>
        <v/>
      </c>
      <c r="L17" s="2" t="e">
        <f t="shared" si="1"/>
        <v>#NUM!</v>
      </c>
      <c r="M17" s="2">
        <v>8.745447588248681E-2</v>
      </c>
      <c r="N17">
        <f t="shared" ca="1" si="6"/>
        <v>-0.43197492003979499</v>
      </c>
      <c r="O17">
        <f t="shared" si="2"/>
        <v>0.53844942993955658</v>
      </c>
      <c r="P17">
        <f t="shared" si="7"/>
        <v>0.58765971180251264</v>
      </c>
    </row>
    <row r="18" spans="6:16" ht="15.6" x14ac:dyDescent="0.3">
      <c r="F18" s="1">
        <v>8</v>
      </c>
      <c r="G18">
        <f t="shared" si="3"/>
        <v>252.44119538568657</v>
      </c>
      <c r="H18">
        <v>0</v>
      </c>
      <c r="I18">
        <f t="shared" si="0"/>
        <v>0</v>
      </c>
      <c r="J18" t="str">
        <f t="shared" si="4"/>
        <v/>
      </c>
      <c r="K18" t="str">
        <f t="shared" si="5"/>
        <v/>
      </c>
      <c r="L18" s="2" t="e">
        <f t="shared" si="1"/>
        <v>#NUM!</v>
      </c>
      <c r="M18" s="2">
        <v>0.74330420153472254</v>
      </c>
      <c r="N18">
        <f t="shared" ca="1" si="6"/>
        <v>-9.5393861993716741E-3</v>
      </c>
      <c r="O18">
        <f t="shared" si="2"/>
        <v>0.52329116323001934</v>
      </c>
      <c r="P18">
        <f t="shared" si="7"/>
        <v>1.1004145243817196</v>
      </c>
    </row>
    <row r="19" spans="6:16" ht="15.6" x14ac:dyDescent="0.3">
      <c r="F19" s="1">
        <v>9</v>
      </c>
      <c r="G19">
        <f t="shared" si="3"/>
        <v>340.8479352858958</v>
      </c>
      <c r="H19">
        <v>0</v>
      </c>
      <c r="I19">
        <f t="shared" si="0"/>
        <v>0</v>
      </c>
      <c r="J19" t="str">
        <f t="shared" si="4"/>
        <v/>
      </c>
      <c r="K19" t="str">
        <f t="shared" si="5"/>
        <v/>
      </c>
      <c r="L19" s="2" t="e">
        <f t="shared" si="1"/>
        <v>#NUM!</v>
      </c>
      <c r="M19" s="2">
        <v>0.60885828376573459</v>
      </c>
      <c r="N19">
        <f t="shared" ca="1" si="6"/>
        <v>0.48115976937693011</v>
      </c>
      <c r="O19">
        <f t="shared" si="2"/>
        <v>0.46140644529987296</v>
      </c>
      <c r="P19">
        <f t="shared" si="7"/>
        <v>0.84821793230334375</v>
      </c>
    </row>
    <row r="20" spans="6:16" ht="15.6" x14ac:dyDescent="0.3">
      <c r="F20" s="1">
        <v>10</v>
      </c>
      <c r="G20">
        <f t="shared" si="3"/>
        <v>417.23501367774986</v>
      </c>
      <c r="H20">
        <v>0</v>
      </c>
      <c r="I20">
        <f t="shared" si="0"/>
        <v>0</v>
      </c>
      <c r="J20" t="str">
        <f t="shared" si="4"/>
        <v/>
      </c>
      <c r="K20" t="str">
        <f t="shared" si="5"/>
        <v/>
      </c>
      <c r="L20" s="2" t="e">
        <f t="shared" si="1"/>
        <v>#NUM!</v>
      </c>
      <c r="M20" s="2">
        <v>0.47480346515846455</v>
      </c>
      <c r="N20">
        <f t="shared" ca="1" si="6"/>
        <v>1.2175319141674124</v>
      </c>
      <c r="O20">
        <f t="shared" si="2"/>
        <v>0.40793549042557509</v>
      </c>
      <c r="P20">
        <f t="shared" si="7"/>
        <v>0.65583715274476817</v>
      </c>
    </row>
    <row r="21" spans="6:16" ht="15.6" x14ac:dyDescent="0.3">
      <c r="F21" s="1">
        <v>11</v>
      </c>
      <c r="G21">
        <f t="shared" si="3"/>
        <v>470.60712264011983</v>
      </c>
      <c r="H21">
        <v>0.55861498889511974</v>
      </c>
      <c r="I21">
        <f t="shared" si="0"/>
        <v>394.33228888136216</v>
      </c>
      <c r="J21">
        <f t="shared" si="4"/>
        <v>394.33228888136216</v>
      </c>
      <c r="K21">
        <f t="shared" si="5"/>
        <v>470.60712264011983</v>
      </c>
      <c r="L21" s="2">
        <f t="shared" si="1"/>
        <v>5.9771939266542642</v>
      </c>
      <c r="M21" s="2">
        <v>6.3277926636315998E-2</v>
      </c>
      <c r="N21">
        <f t="shared" ca="1" si="6"/>
        <v>-0.74614275240232986</v>
      </c>
      <c r="O21">
        <f t="shared" si="2"/>
        <v>0.37057501415191607</v>
      </c>
      <c r="P21">
        <f t="shared" si="7"/>
        <v>0.39478204121940086</v>
      </c>
    </row>
    <row r="22" spans="6:16" ht="15.6" x14ac:dyDescent="0.3">
      <c r="F22" s="1">
        <v>12</v>
      </c>
      <c r="G22">
        <f t="shared" si="3"/>
        <v>207.17699564506287</v>
      </c>
      <c r="H22">
        <v>0</v>
      </c>
      <c r="I22">
        <f t="shared" si="0"/>
        <v>0</v>
      </c>
      <c r="J22" t="str">
        <f t="shared" si="4"/>
        <v/>
      </c>
      <c r="K22" t="str">
        <f t="shared" si="5"/>
        <v/>
      </c>
      <c r="L22" s="2" t="e">
        <f t="shared" si="1"/>
        <v>#NUM!</v>
      </c>
      <c r="M22" s="2">
        <v>-0.10599271607276761</v>
      </c>
      <c r="N22">
        <f t="shared" ca="1" si="6"/>
        <v>-0.696283149729505</v>
      </c>
      <c r="O22">
        <f t="shared" si="2"/>
        <v>0.5549761030484559</v>
      </c>
      <c r="P22">
        <f t="shared" si="7"/>
        <v>0.49916282202733631</v>
      </c>
    </row>
    <row r="23" spans="6:16" ht="15.6" x14ac:dyDescent="0.3">
      <c r="F23" s="1">
        <v>13</v>
      </c>
      <c r="G23">
        <f t="shared" si="3"/>
        <v>217.4491234187177</v>
      </c>
      <c r="H23">
        <v>0</v>
      </c>
      <c r="I23">
        <f t="shared" si="0"/>
        <v>0</v>
      </c>
      <c r="J23" t="str">
        <f t="shared" si="4"/>
        <v/>
      </c>
      <c r="K23" t="str">
        <f t="shared" si="5"/>
        <v/>
      </c>
      <c r="L23" s="2" t="e">
        <f t="shared" si="1"/>
        <v>#NUM!</v>
      </c>
      <c r="M23" s="2">
        <v>-0.63306293078893094</v>
      </c>
      <c r="N23">
        <f t="shared" ca="1" si="6"/>
        <v>6.6921566665268703E-2</v>
      </c>
      <c r="O23">
        <f t="shared" si="2"/>
        <v>0.54778561360689759</v>
      </c>
      <c r="P23">
        <f t="shared" si="7"/>
        <v>0.29085389544166407</v>
      </c>
    </row>
    <row r="24" spans="6:16" ht="15.6" x14ac:dyDescent="0.3">
      <c r="F24" s="1">
        <v>14</v>
      </c>
      <c r="G24">
        <f t="shared" si="3"/>
        <v>205.5822610383288</v>
      </c>
      <c r="H24">
        <v>0</v>
      </c>
      <c r="I24">
        <f t="shared" si="0"/>
        <v>0</v>
      </c>
      <c r="J24" t="str">
        <f t="shared" si="4"/>
        <v/>
      </c>
      <c r="K24" t="str">
        <f t="shared" si="5"/>
        <v/>
      </c>
      <c r="L24" s="2" t="e">
        <f t="shared" si="1"/>
        <v>#NUM!</v>
      </c>
      <c r="M24" s="2">
        <v>-0.23149329837662133</v>
      </c>
      <c r="N24">
        <f t="shared" ca="1" si="6"/>
        <v>-0.26189004883038675</v>
      </c>
      <c r="O24">
        <f t="shared" si="2"/>
        <v>0.55609241727316983</v>
      </c>
      <c r="P24">
        <f t="shared" si="7"/>
        <v>0.44117481384588425</v>
      </c>
    </row>
    <row r="25" spans="6:16" ht="15.6" x14ac:dyDescent="0.3">
      <c r="F25" s="1">
        <v>15</v>
      </c>
      <c r="G25">
        <f t="shared" si="3"/>
        <v>209.81466670246337</v>
      </c>
      <c r="H25">
        <v>0</v>
      </c>
      <c r="I25">
        <f t="shared" si="0"/>
        <v>0</v>
      </c>
      <c r="J25" t="str">
        <f t="shared" si="4"/>
        <v/>
      </c>
      <c r="K25" t="str">
        <f t="shared" si="5"/>
        <v/>
      </c>
      <c r="L25" s="2" t="e">
        <f t="shared" si="1"/>
        <v>#NUM!</v>
      </c>
      <c r="M25" s="2">
        <v>0.53179250014061297</v>
      </c>
      <c r="N25">
        <f t="shared" ca="1" si="6"/>
        <v>0.63919785268655127</v>
      </c>
      <c r="O25">
        <f t="shared" si="2"/>
        <v>0.55312973330827553</v>
      </c>
      <c r="P25">
        <f t="shared" si="7"/>
        <v>0.94141595149223734</v>
      </c>
    </row>
    <row r="26" spans="6:16" ht="15.6" x14ac:dyDescent="0.3">
      <c r="F26" s="1">
        <v>16</v>
      </c>
      <c r="G26">
        <f t="shared" si="3"/>
        <v>266.61317040733377</v>
      </c>
      <c r="H26">
        <v>0</v>
      </c>
      <c r="I26">
        <f t="shared" si="0"/>
        <v>0</v>
      </c>
      <c r="J26" t="str">
        <f t="shared" si="4"/>
        <v/>
      </c>
      <c r="K26" t="str">
        <f t="shared" si="5"/>
        <v/>
      </c>
      <c r="L26" s="2" t="e">
        <f t="shared" si="1"/>
        <v>#NUM!</v>
      </c>
      <c r="M26" s="2">
        <v>-0.25490704622810428</v>
      </c>
      <c r="N26">
        <f t="shared" ca="1" si="6"/>
        <v>0.27360968422686877</v>
      </c>
      <c r="O26">
        <f t="shared" si="2"/>
        <v>0.5133707807148663</v>
      </c>
      <c r="P26">
        <f t="shared" si="7"/>
        <v>0.39785646808772507</v>
      </c>
    </row>
    <row r="27" spans="6:16" ht="15.6" x14ac:dyDescent="0.3">
      <c r="F27" s="1">
        <v>17</v>
      </c>
      <c r="G27">
        <f t="shared" si="3"/>
        <v>266.32742348783336</v>
      </c>
      <c r="H27">
        <v>0</v>
      </c>
      <c r="I27">
        <f t="shared" si="0"/>
        <v>0</v>
      </c>
      <c r="J27" t="str">
        <f t="shared" si="4"/>
        <v/>
      </c>
      <c r="K27" t="str">
        <f t="shared" si="5"/>
        <v/>
      </c>
      <c r="L27" s="2" t="e">
        <f t="shared" si="1"/>
        <v>#NUM!</v>
      </c>
      <c r="M27" s="2">
        <v>0.86477059192889849</v>
      </c>
      <c r="N27">
        <f t="shared" ca="1" si="6"/>
        <v>-4.5070713659257147E-2</v>
      </c>
      <c r="O27">
        <f t="shared" si="2"/>
        <v>0.51357080355851659</v>
      </c>
      <c r="P27">
        <f t="shared" si="7"/>
        <v>1.2194539993506397</v>
      </c>
    </row>
    <row r="28" spans="6:16" ht="15.6" x14ac:dyDescent="0.3">
      <c r="F28" s="1">
        <v>18</v>
      </c>
      <c r="G28">
        <f t="shared" si="3"/>
        <v>375.44895964476166</v>
      </c>
      <c r="H28">
        <v>0.37773399032148453</v>
      </c>
      <c r="I28">
        <f t="shared" si="0"/>
        <v>212.72975053299874</v>
      </c>
      <c r="J28">
        <f t="shared" si="4"/>
        <v>212.72975053299874</v>
      </c>
      <c r="K28">
        <f t="shared" si="5"/>
        <v>375.44895964476166</v>
      </c>
      <c r="L28" s="2">
        <f t="shared" si="1"/>
        <v>5.3600225832902364</v>
      </c>
      <c r="M28" s="2">
        <v>-0.10773382784786646</v>
      </c>
      <c r="N28">
        <f t="shared" ca="1" si="6"/>
        <v>0.53379811970233082</v>
      </c>
      <c r="O28">
        <f t="shared" si="2"/>
        <v>0.43718572824866681</v>
      </c>
      <c r="P28">
        <f t="shared" si="7"/>
        <v>0.39253444227499612</v>
      </c>
    </row>
    <row r="29" spans="6:16" ht="15.6" x14ac:dyDescent="0.3">
      <c r="F29" s="1">
        <v>19</v>
      </c>
      <c r="G29">
        <f t="shared" si="3"/>
        <v>232.75704009306213</v>
      </c>
      <c r="H29">
        <v>0</v>
      </c>
      <c r="I29">
        <f t="shared" si="0"/>
        <v>0</v>
      </c>
      <c r="J29" t="str">
        <f t="shared" si="4"/>
        <v/>
      </c>
      <c r="K29" t="str">
        <f t="shared" si="5"/>
        <v/>
      </c>
      <c r="L29" s="2" t="e">
        <f t="shared" si="1"/>
        <v>#NUM!</v>
      </c>
      <c r="M29" s="2">
        <v>-0.39043802787145093</v>
      </c>
      <c r="N29">
        <f t="shared" ca="1" si="6"/>
        <v>0.31102500952495987</v>
      </c>
      <c r="O29">
        <f t="shared" si="2"/>
        <v>0.53707007193485645</v>
      </c>
      <c r="P29">
        <f t="shared" si="7"/>
        <v>0.3634677404159613</v>
      </c>
    </row>
    <row r="30" spans="6:16" ht="15.6" x14ac:dyDescent="0.3">
      <c r="F30" s="1">
        <v>20</v>
      </c>
      <c r="G30">
        <f t="shared" si="3"/>
        <v>228.50546978871603</v>
      </c>
      <c r="H30">
        <v>0</v>
      </c>
      <c r="I30">
        <f t="shared" si="0"/>
        <v>0</v>
      </c>
      <c r="J30" t="str">
        <f t="shared" si="4"/>
        <v/>
      </c>
      <c r="K30" t="str">
        <f t="shared" si="5"/>
        <v/>
      </c>
      <c r="L30" s="2" t="e">
        <f t="shared" si="1"/>
        <v>#NUM!</v>
      </c>
      <c r="M30" s="2">
        <v>0.11611352301757458</v>
      </c>
      <c r="N30">
        <f t="shared" ca="1" si="6"/>
        <v>-0.62396192885247048</v>
      </c>
      <c r="O30">
        <f t="shared" si="2"/>
        <v>0.54004617114789877</v>
      </c>
      <c r="P30">
        <f t="shared" si="7"/>
        <v>0.60653847312997744</v>
      </c>
    </row>
    <row r="31" spans="6:16" ht="15.6" x14ac:dyDescent="0.3">
      <c r="F31" s="1">
        <v>21</v>
      </c>
      <c r="G31">
        <f t="shared" si="3"/>
        <v>252.10305520472085</v>
      </c>
      <c r="H31">
        <v>0</v>
      </c>
      <c r="I31">
        <f t="shared" si="0"/>
        <v>0</v>
      </c>
      <c r="J31" t="str">
        <f t="shared" si="4"/>
        <v/>
      </c>
      <c r="K31" t="str">
        <f t="shared" si="5"/>
        <v/>
      </c>
      <c r="L31" s="2" t="e">
        <f t="shared" si="1"/>
        <v>#NUM!</v>
      </c>
      <c r="M31" s="2">
        <v>-0.39266261217925585</v>
      </c>
      <c r="N31">
        <f t="shared" ca="1" si="6"/>
        <v>-5.4625258729808588E-3</v>
      </c>
      <c r="O31">
        <f t="shared" si="2"/>
        <v>0.52352786135669538</v>
      </c>
      <c r="P31">
        <f t="shared" si="7"/>
        <v>0.35351560832057322</v>
      </c>
    </row>
    <row r="32" spans="6:16" ht="15.6" x14ac:dyDescent="0.3">
      <c r="F32" s="1">
        <v>22</v>
      </c>
      <c r="G32">
        <f t="shared" si="3"/>
        <v>246.24362662386267</v>
      </c>
      <c r="H32">
        <v>0</v>
      </c>
      <c r="I32">
        <f t="shared" si="0"/>
        <v>0</v>
      </c>
      <c r="J32" t="str">
        <f t="shared" si="4"/>
        <v/>
      </c>
      <c r="K32" t="str">
        <f t="shared" si="5"/>
        <v/>
      </c>
      <c r="L32" s="2" t="e">
        <f t="shared" si="1"/>
        <v>#NUM!</v>
      </c>
      <c r="M32" s="2">
        <v>0.76585299363373338</v>
      </c>
      <c r="N32">
        <f t="shared" ca="1" si="6"/>
        <v>8.2002846440951363E-2</v>
      </c>
      <c r="O32">
        <f t="shared" si="2"/>
        <v>0.52762946136329614</v>
      </c>
      <c r="P32">
        <f t="shared" si="7"/>
        <v>1.134840343223662</v>
      </c>
    </row>
    <row r="33" spans="6:16" ht="15.6" x14ac:dyDescent="0.3">
      <c r="F33" s="1">
        <v>23</v>
      </c>
      <c r="G33">
        <f t="shared" si="3"/>
        <v>336.71850217632198</v>
      </c>
      <c r="H33">
        <v>0</v>
      </c>
      <c r="I33">
        <f t="shared" si="0"/>
        <v>0</v>
      </c>
      <c r="J33" t="str">
        <f t="shared" si="4"/>
        <v/>
      </c>
      <c r="K33" t="str">
        <f t="shared" si="5"/>
        <v/>
      </c>
      <c r="L33" s="2" t="e">
        <f t="shared" si="1"/>
        <v>#NUM!</v>
      </c>
      <c r="M33" s="2">
        <v>0.79094475185215063</v>
      </c>
      <c r="N33">
        <f t="shared" ca="1" si="6"/>
        <v>1.4459547781916042</v>
      </c>
      <c r="O33">
        <f t="shared" si="2"/>
        <v>0.4642970484765746</v>
      </c>
      <c r="P33">
        <f t="shared" si="7"/>
        <v>1.0239974239536667</v>
      </c>
    </row>
    <row r="34" spans="6:16" ht="15.6" x14ac:dyDescent="0.3">
      <c r="F34" s="1">
        <v>24</v>
      </c>
      <c r="G34">
        <f t="shared" si="3"/>
        <v>441.77424115410298</v>
      </c>
      <c r="H34">
        <v>0.490867660036512</v>
      </c>
      <c r="I34">
        <f t="shared" si="0"/>
        <v>325.27903202958043</v>
      </c>
      <c r="J34">
        <f t="shared" si="4"/>
        <v>325.27903202958043</v>
      </c>
      <c r="K34">
        <f t="shared" si="5"/>
        <v>441.77424115410298</v>
      </c>
      <c r="L34" s="2">
        <f t="shared" si="1"/>
        <v>5.7846833740688588</v>
      </c>
      <c r="M34" s="2">
        <v>-0.24365170266258823</v>
      </c>
      <c r="N34">
        <f t="shared" ca="1" si="6"/>
        <v>0.72423807689178077</v>
      </c>
      <c r="O34">
        <f t="shared" si="2"/>
        <v>0.39075803119212787</v>
      </c>
      <c r="P34">
        <f t="shared" si="7"/>
        <v>0.30626073665281706</v>
      </c>
    </row>
    <row r="35" spans="6:16" ht="15.6" x14ac:dyDescent="0.3">
      <c r="F35" s="1">
        <v>25</v>
      </c>
      <c r="G35">
        <f t="shared" si="3"/>
        <v>214.37956278352206</v>
      </c>
      <c r="H35">
        <v>0</v>
      </c>
      <c r="I35">
        <f t="shared" si="0"/>
        <v>0</v>
      </c>
      <c r="J35" t="str">
        <f t="shared" si="4"/>
        <v/>
      </c>
      <c r="K35" t="str">
        <f t="shared" si="5"/>
        <v/>
      </c>
      <c r="L35" s="2" t="e">
        <f t="shared" si="1"/>
        <v>#NUM!</v>
      </c>
      <c r="M35" s="2">
        <v>-0.74161313803258533</v>
      </c>
      <c r="N35">
        <f t="shared" ca="1" si="6"/>
        <v>1.2264040946474073E-2</v>
      </c>
      <c r="O35">
        <f t="shared" si="2"/>
        <v>0.54993430605153448</v>
      </c>
      <c r="P35">
        <f t="shared" si="7"/>
        <v>0.26195839397203252</v>
      </c>
    </row>
    <row r="36" spans="6:16" ht="15.6" x14ac:dyDescent="0.3">
      <c r="F36" s="1">
        <v>26</v>
      </c>
      <c r="G36">
        <f t="shared" si="3"/>
        <v>199.58291321041662</v>
      </c>
      <c r="H36">
        <v>0</v>
      </c>
      <c r="I36">
        <f t="shared" si="0"/>
        <v>0</v>
      </c>
      <c r="J36" t="str">
        <f t="shared" si="4"/>
        <v/>
      </c>
      <c r="K36" t="str">
        <f t="shared" si="5"/>
        <v/>
      </c>
      <c r="L36" s="2" t="e">
        <f t="shared" si="1"/>
        <v>#NUM!</v>
      </c>
      <c r="M36" s="2">
        <v>0.10885528376293395</v>
      </c>
      <c r="N36">
        <f t="shared" ca="1" si="6"/>
        <v>0.11836314793914485</v>
      </c>
      <c r="O36">
        <f t="shared" si="2"/>
        <v>0.56029196075270826</v>
      </c>
      <c r="P36">
        <f t="shared" si="7"/>
        <v>0.62472608528008067</v>
      </c>
    </row>
    <row r="37" spans="6:16" ht="15.6" x14ac:dyDescent="0.3">
      <c r="F37" s="1">
        <v>27</v>
      </c>
      <c r="G37">
        <f t="shared" si="3"/>
        <v>222.00865659770216</v>
      </c>
      <c r="H37">
        <v>0</v>
      </c>
      <c r="I37">
        <f t="shared" si="0"/>
        <v>0</v>
      </c>
      <c r="J37" t="str">
        <f t="shared" si="4"/>
        <v/>
      </c>
      <c r="K37" t="str">
        <f t="shared" si="5"/>
        <v/>
      </c>
      <c r="L37" s="2" t="e">
        <f t="shared" si="1"/>
        <v>#NUM!</v>
      </c>
      <c r="M37" s="2">
        <v>-1.383661843859213</v>
      </c>
      <c r="N37">
        <f t="shared" ca="1" si="6"/>
        <v>0.52827536449910972</v>
      </c>
      <c r="O37">
        <f t="shared" si="2"/>
        <v>0.54459394038160847</v>
      </c>
      <c r="P37">
        <f t="shared" si="7"/>
        <v>0.13650737051119599</v>
      </c>
    </row>
    <row r="38" spans="6:16" ht="15.6" x14ac:dyDescent="0.3">
      <c r="F38" s="1">
        <v>28</v>
      </c>
      <c r="G38">
        <f t="shared" si="3"/>
        <v>192.75983424959944</v>
      </c>
      <c r="H38">
        <v>0</v>
      </c>
      <c r="I38">
        <f t="shared" si="0"/>
        <v>0</v>
      </c>
      <c r="J38" t="str">
        <f t="shared" si="4"/>
        <v/>
      </c>
      <c r="K38" t="str">
        <f t="shared" si="5"/>
        <v/>
      </c>
      <c r="L38" s="2" t="e">
        <f t="shared" si="1"/>
        <v>#NUM!</v>
      </c>
      <c r="M38" s="2">
        <v>1.0751403580529091</v>
      </c>
      <c r="N38">
        <f t="shared" ca="1" si="6"/>
        <v>-0.20252031207771773</v>
      </c>
      <c r="O38">
        <f t="shared" si="2"/>
        <v>0.5650681160252804</v>
      </c>
      <c r="P38">
        <f t="shared" si="7"/>
        <v>1.6558779677694848</v>
      </c>
    </row>
    <row r="39" spans="6:16" ht="15.6" x14ac:dyDescent="0.3">
      <c r="F39" s="1">
        <v>29</v>
      </c>
      <c r="G39">
        <f t="shared" si="3"/>
        <v>313.80124870208431</v>
      </c>
      <c r="H39">
        <v>0</v>
      </c>
      <c r="I39">
        <f t="shared" si="0"/>
        <v>0</v>
      </c>
      <c r="J39" t="str">
        <f t="shared" si="4"/>
        <v/>
      </c>
      <c r="K39" t="str">
        <f t="shared" si="5"/>
        <v/>
      </c>
      <c r="L39" s="2" t="e">
        <f t="shared" si="1"/>
        <v>#NUM!</v>
      </c>
      <c r="M39" s="2">
        <v>0.79027801095069328</v>
      </c>
      <c r="N39">
        <f t="shared" ca="1" si="6"/>
        <v>0.18020444759593066</v>
      </c>
      <c r="O39">
        <f t="shared" si="2"/>
        <v>0.480339125908541</v>
      </c>
      <c r="P39">
        <f t="shared" si="7"/>
        <v>1.0586717948613138</v>
      </c>
    </row>
    <row r="40" spans="6:16" ht="15.6" x14ac:dyDescent="0.3">
      <c r="F40" s="1">
        <v>30</v>
      </c>
      <c r="G40">
        <f t="shared" si="3"/>
        <v>417.14726455824604</v>
      </c>
      <c r="H40">
        <v>0</v>
      </c>
      <c r="I40">
        <f t="shared" si="0"/>
        <v>0</v>
      </c>
      <c r="J40" t="str">
        <f t="shared" si="4"/>
        <v/>
      </c>
      <c r="K40" t="str">
        <f t="shared" si="5"/>
        <v/>
      </c>
      <c r="L40" s="2" t="e">
        <f t="shared" si="1"/>
        <v>#NUM!</v>
      </c>
      <c r="M40" s="2">
        <v>1.1210681956232225</v>
      </c>
      <c r="N40">
        <f t="shared" ca="1" si="6"/>
        <v>-0.29634061501847248</v>
      </c>
      <c r="O40">
        <f t="shared" si="2"/>
        <v>0.40799691480922778</v>
      </c>
      <c r="P40">
        <f t="shared" si="7"/>
        <v>1.2517874992948268</v>
      </c>
    </row>
    <row r="41" spans="6:16" ht="15.6" x14ac:dyDescent="0.3">
      <c r="F41" s="1">
        <v>31</v>
      </c>
      <c r="G41">
        <f t="shared" si="3"/>
        <v>594.80767721611892</v>
      </c>
      <c r="H41">
        <v>0.62821944595290802</v>
      </c>
      <c r="I41">
        <f t="shared" si="0"/>
        <v>560.50462414386959</v>
      </c>
      <c r="J41">
        <f t="shared" si="4"/>
        <v>560.50462414386959</v>
      </c>
      <c r="K41">
        <f t="shared" si="5"/>
        <v>594.80767721611892</v>
      </c>
      <c r="L41" s="2">
        <f t="shared" si="1"/>
        <v>6.3288374925118491</v>
      </c>
      <c r="M41" s="2">
        <v>0.47910095997378754</v>
      </c>
      <c r="N41">
        <f t="shared" ca="1" si="6"/>
        <v>-1.0989005113154206E-2</v>
      </c>
      <c r="O41">
        <f t="shared" si="2"/>
        <v>0.28363462594871675</v>
      </c>
      <c r="P41">
        <f t="shared" si="7"/>
        <v>0.45796274659664132</v>
      </c>
    </row>
    <row r="42" spans="6:16" ht="15.6" x14ac:dyDescent="0.3">
      <c r="F42" s="1">
        <v>32</v>
      </c>
      <c r="G42">
        <f t="shared" si="3"/>
        <v>227.54680862248097</v>
      </c>
      <c r="H42">
        <v>0</v>
      </c>
      <c r="I42">
        <f t="shared" si="0"/>
        <v>0</v>
      </c>
      <c r="J42" t="str">
        <f t="shared" si="4"/>
        <v/>
      </c>
      <c r="K42" t="str">
        <f t="shared" si="5"/>
        <v/>
      </c>
      <c r="L42" s="2" t="e">
        <f t="shared" si="1"/>
        <v>#NUM!</v>
      </c>
      <c r="M42" s="2">
        <v>-0.38842616987876094</v>
      </c>
      <c r="N42">
        <f t="shared" ca="1" si="6"/>
        <v>2.1162365249315796E-2</v>
      </c>
      <c r="O42">
        <f t="shared" si="2"/>
        <v>0.5407172339642633</v>
      </c>
      <c r="P42">
        <f t="shared" si="7"/>
        <v>0.3666729474689715</v>
      </c>
    </row>
    <row r="43" spans="6:16" ht="15.6" x14ac:dyDescent="0.3">
      <c r="F43" s="1">
        <v>33</v>
      </c>
      <c r="G43">
        <f t="shared" si="3"/>
        <v>223.75507640036631</v>
      </c>
      <c r="H43">
        <v>0</v>
      </c>
      <c r="I43">
        <f t="shared" ref="I43:I74" si="8">H43*G43+G43*br*H43</f>
        <v>0</v>
      </c>
      <c r="J43" t="str">
        <f t="shared" si="4"/>
        <v/>
      </c>
      <c r="K43" t="str">
        <f t="shared" si="5"/>
        <v/>
      </c>
      <c r="L43" s="2" t="e">
        <f t="shared" ref="L43:L74" si="9">LN(I43)</f>
        <v>#NUM!</v>
      </c>
      <c r="M43" s="2">
        <v>0.41920523909056773</v>
      </c>
      <c r="N43">
        <f t="shared" ca="1" si="6"/>
        <v>0.40418490469387347</v>
      </c>
      <c r="O43">
        <f t="shared" ref="O43:O74" si="10">sjmax*(1-(G43/Nk))</f>
        <v>0.54337144651974356</v>
      </c>
      <c r="P43">
        <f t="shared" si="7"/>
        <v>0.82633345345316711</v>
      </c>
    </row>
    <row r="44" spans="6:16" ht="15.6" x14ac:dyDescent="0.3">
      <c r="F44" s="1">
        <v>34</v>
      </c>
      <c r="G44">
        <f t="shared" ref="G44:G75" si="11">G43*sa*(1-H43)+br*G43*P43*(1-H43)</f>
        <v>271.45221362508903</v>
      </c>
      <c r="H44">
        <v>0</v>
      </c>
      <c r="I44">
        <f t="shared" si="8"/>
        <v>0</v>
      </c>
      <c r="J44" t="str">
        <f t="shared" si="4"/>
        <v/>
      </c>
      <c r="K44" t="str">
        <f t="shared" si="5"/>
        <v/>
      </c>
      <c r="L44" s="2" t="e">
        <f t="shared" si="9"/>
        <v>#NUM!</v>
      </c>
      <c r="M44" s="2">
        <v>0.12587372030755231</v>
      </c>
      <c r="N44">
        <f t="shared" ca="1" si="6"/>
        <v>0.28687433419949016</v>
      </c>
      <c r="O44">
        <f t="shared" si="10"/>
        <v>0.50998345046243765</v>
      </c>
      <c r="P44">
        <f t="shared" si="7"/>
        <v>0.57839209019185234</v>
      </c>
    </row>
    <row r="45" spans="6:16" ht="15.6" x14ac:dyDescent="0.3">
      <c r="F45" s="1">
        <v>35</v>
      </c>
      <c r="G45">
        <f t="shared" si="11"/>
        <v>295.66467751298148</v>
      </c>
      <c r="H45">
        <v>0</v>
      </c>
      <c r="I45">
        <f t="shared" si="8"/>
        <v>0</v>
      </c>
      <c r="J45" t="str">
        <f t="shared" si="4"/>
        <v/>
      </c>
      <c r="K45" t="str">
        <f t="shared" si="5"/>
        <v/>
      </c>
      <c r="L45" s="2" t="e">
        <f t="shared" si="9"/>
        <v>#NUM!</v>
      </c>
      <c r="M45" s="2">
        <v>0.39733038719638419</v>
      </c>
      <c r="N45">
        <f t="shared" ca="1" si="6"/>
        <v>-0.42249678356374293</v>
      </c>
      <c r="O45">
        <f t="shared" si="10"/>
        <v>0.49303472574091295</v>
      </c>
      <c r="P45">
        <f t="shared" si="7"/>
        <v>0.73356044199803372</v>
      </c>
    </row>
    <row r="46" spans="6:16" ht="15.6" x14ac:dyDescent="0.3">
      <c r="F46" s="1">
        <v>36</v>
      </c>
      <c r="G46">
        <f t="shared" si="11"/>
        <v>344.97569777019959</v>
      </c>
      <c r="H46">
        <v>0</v>
      </c>
      <c r="I46">
        <f t="shared" si="8"/>
        <v>0</v>
      </c>
      <c r="J46" t="str">
        <f t="shared" si="4"/>
        <v/>
      </c>
      <c r="K46" t="str">
        <f t="shared" si="5"/>
        <v/>
      </c>
      <c r="L46" s="2" t="e">
        <f t="shared" si="9"/>
        <v>#NUM!</v>
      </c>
      <c r="M46" s="2">
        <v>0.61652123585815211</v>
      </c>
      <c r="N46">
        <f t="shared" ca="1" si="6"/>
        <v>0.21738698915748345</v>
      </c>
      <c r="O46">
        <f t="shared" si="10"/>
        <v>0.45851701156086022</v>
      </c>
      <c r="P46">
        <f t="shared" si="7"/>
        <v>0.84939015689396768</v>
      </c>
    </row>
    <row r="47" spans="6:16" ht="15.6" x14ac:dyDescent="0.3">
      <c r="F47" s="1">
        <v>37</v>
      </c>
      <c r="G47">
        <f t="shared" si="11"/>
        <v>422.49003924297756</v>
      </c>
      <c r="H47">
        <v>0.53020871419862436</v>
      </c>
      <c r="I47">
        <f t="shared" si="8"/>
        <v>336.01185070311823</v>
      </c>
      <c r="J47">
        <f t="shared" si="4"/>
        <v>336.01185070311823</v>
      </c>
      <c r="K47">
        <f t="shared" si="5"/>
        <v>422.49003924297756</v>
      </c>
      <c r="L47" s="2">
        <f t="shared" si="9"/>
        <v>5.8171464292909905</v>
      </c>
      <c r="M47" s="2">
        <v>-0.65550042033130829</v>
      </c>
      <c r="N47">
        <f t="shared" ca="1" si="6"/>
        <v>-1.1821571270050775</v>
      </c>
      <c r="O47">
        <f t="shared" si="10"/>
        <v>0.40425697252991566</v>
      </c>
      <c r="P47">
        <f t="shared" si="7"/>
        <v>0.20988301961203445</v>
      </c>
    </row>
    <row r="48" spans="6:16" ht="15.6" x14ac:dyDescent="0.3">
      <c r="F48" s="1">
        <v>38</v>
      </c>
      <c r="G48">
        <f t="shared" si="11"/>
        <v>179.61472633188103</v>
      </c>
      <c r="H48">
        <v>0</v>
      </c>
      <c r="I48">
        <f t="shared" si="8"/>
        <v>0</v>
      </c>
      <c r="J48" t="str">
        <f t="shared" si="4"/>
        <v/>
      </c>
      <c r="K48" t="str">
        <f t="shared" si="5"/>
        <v/>
      </c>
      <c r="L48" s="2" t="e">
        <f t="shared" si="9"/>
        <v>#NUM!</v>
      </c>
      <c r="M48" s="2">
        <v>-4.1724462872705599E-2</v>
      </c>
      <c r="N48">
        <f t="shared" ca="1" si="6"/>
        <v>-0.79224039741529018</v>
      </c>
      <c r="O48">
        <f t="shared" si="10"/>
        <v>0.57426969156768326</v>
      </c>
      <c r="P48">
        <f t="shared" si="7"/>
        <v>0.55080159852639632</v>
      </c>
    </row>
    <row r="49" spans="6:16" ht="15.6" x14ac:dyDescent="0.3">
      <c r="F49" s="1">
        <v>39</v>
      </c>
      <c r="G49">
        <f t="shared" si="11"/>
        <v>193.15782025674548</v>
      </c>
      <c r="H49">
        <v>0</v>
      </c>
      <c r="I49">
        <f t="shared" si="8"/>
        <v>0</v>
      </c>
      <c r="J49" t="str">
        <f t="shared" si="4"/>
        <v/>
      </c>
      <c r="K49" t="str">
        <f t="shared" si="5"/>
        <v/>
      </c>
      <c r="L49" s="2" t="e">
        <f t="shared" si="9"/>
        <v>#NUM!</v>
      </c>
      <c r="M49" s="2">
        <v>0.1846928910387006</v>
      </c>
      <c r="N49">
        <f t="shared" ca="1" si="6"/>
        <v>-4.2442145177648063E-2</v>
      </c>
      <c r="O49">
        <f t="shared" si="10"/>
        <v>0.56478952582027819</v>
      </c>
      <c r="P49">
        <f t="shared" si="7"/>
        <v>0.67935650374737333</v>
      </c>
    </row>
    <row r="50" spans="6:16" ht="15.6" x14ac:dyDescent="0.3">
      <c r="F50" s="1">
        <v>40</v>
      </c>
      <c r="G50">
        <f t="shared" si="11"/>
        <v>220.1377669259395</v>
      </c>
      <c r="H50">
        <v>0</v>
      </c>
      <c r="I50">
        <f t="shared" si="8"/>
        <v>0</v>
      </c>
      <c r="J50" t="str">
        <f t="shared" si="4"/>
        <v/>
      </c>
      <c r="K50" t="str">
        <f t="shared" si="5"/>
        <v/>
      </c>
      <c r="L50" s="2" t="e">
        <f t="shared" si="9"/>
        <v>#NUM!</v>
      </c>
      <c r="M50" s="2">
        <v>0.48996941154110302</v>
      </c>
      <c r="N50">
        <f t="shared" ca="1" si="6"/>
        <v>0.22084557661568471</v>
      </c>
      <c r="O50">
        <f t="shared" si="10"/>
        <v>0.5459035631518423</v>
      </c>
      <c r="P50">
        <f t="shared" si="7"/>
        <v>0.89105998409562337</v>
      </c>
    </row>
    <row r="51" spans="6:16" ht="15.6" x14ac:dyDescent="0.3">
      <c r="F51" s="1">
        <v>41</v>
      </c>
      <c r="G51">
        <f t="shared" si="11"/>
        <v>274.18819108868843</v>
      </c>
      <c r="H51">
        <v>6.253296541283207E-2</v>
      </c>
      <c r="I51">
        <f t="shared" si="8"/>
        <v>25.718701004933912</v>
      </c>
      <c r="J51">
        <f t="shared" si="4"/>
        <v>25.718701004933912</v>
      </c>
      <c r="K51">
        <f t="shared" si="5"/>
        <v>274.18819108868843</v>
      </c>
      <c r="L51" s="2">
        <f t="shared" si="9"/>
        <v>3.2472183928425822</v>
      </c>
      <c r="M51" s="2">
        <v>-6.5503256563536671E-2</v>
      </c>
      <c r="N51">
        <f t="shared" ca="1" si="6"/>
        <v>0.22811178429606285</v>
      </c>
      <c r="O51">
        <f t="shared" si="10"/>
        <v>0.50806826623791812</v>
      </c>
      <c r="P51">
        <f t="shared" si="7"/>
        <v>0.47585470419364923</v>
      </c>
    </row>
    <row r="52" spans="6:16" ht="15.6" x14ac:dyDescent="0.3">
      <c r="F52" s="1">
        <v>42</v>
      </c>
      <c r="G52">
        <f t="shared" si="11"/>
        <v>266.79132766395321</v>
      </c>
      <c r="H52">
        <v>0</v>
      </c>
      <c r="I52">
        <f t="shared" si="8"/>
        <v>0</v>
      </c>
      <c r="J52" t="str">
        <f t="shared" si="4"/>
        <v/>
      </c>
      <c r="K52" t="str">
        <f t="shared" si="5"/>
        <v/>
      </c>
      <c r="L52" s="2" t="e">
        <f t="shared" si="9"/>
        <v>#NUM!</v>
      </c>
      <c r="M52" s="2">
        <v>-0.38419921192818435</v>
      </c>
      <c r="N52">
        <f t="shared" ca="1" si="6"/>
        <v>-0.87228077096904566</v>
      </c>
      <c r="O52">
        <f t="shared" si="10"/>
        <v>0.51324607063523275</v>
      </c>
      <c r="P52">
        <f t="shared" si="7"/>
        <v>0.34951839341713437</v>
      </c>
    </row>
    <row r="53" spans="6:16" ht="15.6" x14ac:dyDescent="0.3">
      <c r="F53" s="1">
        <v>43</v>
      </c>
      <c r="G53">
        <f t="shared" si="11"/>
        <v>260.05730024252716</v>
      </c>
      <c r="H53">
        <v>0</v>
      </c>
      <c r="I53">
        <f t="shared" si="8"/>
        <v>0</v>
      </c>
      <c r="J53" t="str">
        <f t="shared" si="4"/>
        <v/>
      </c>
      <c r="K53" t="str">
        <f t="shared" si="5"/>
        <v/>
      </c>
      <c r="L53" s="2" t="e">
        <f t="shared" si="9"/>
        <v>#NUM!</v>
      </c>
      <c r="M53" s="2">
        <v>1.1853883943417423</v>
      </c>
      <c r="N53">
        <f t="shared" ca="1" si="6"/>
        <v>-0.52953071669430796</v>
      </c>
      <c r="O53">
        <f t="shared" si="10"/>
        <v>0.517959889830231</v>
      </c>
      <c r="P53">
        <f t="shared" si="7"/>
        <v>1.6947426863762312</v>
      </c>
    </row>
    <row r="54" spans="6:16" ht="15.6" x14ac:dyDescent="0.3">
      <c r="F54" s="1">
        <v>44</v>
      </c>
      <c r="G54">
        <f t="shared" si="11"/>
        <v>428.41094400640702</v>
      </c>
      <c r="H54">
        <v>0</v>
      </c>
      <c r="I54">
        <f t="shared" si="8"/>
        <v>0</v>
      </c>
      <c r="J54" t="str">
        <f t="shared" si="4"/>
        <v/>
      </c>
      <c r="K54" t="str">
        <f t="shared" si="5"/>
        <v/>
      </c>
      <c r="L54" s="2" t="e">
        <f t="shared" si="9"/>
        <v>#NUM!</v>
      </c>
      <c r="M54" s="2">
        <v>0.99094779455496951</v>
      </c>
      <c r="N54">
        <f t="shared" ca="1" si="6"/>
        <v>-0.82889211223375026</v>
      </c>
      <c r="O54">
        <f t="shared" si="10"/>
        <v>0.40011233919551509</v>
      </c>
      <c r="P54">
        <f t="shared" si="7"/>
        <v>1.0778171853583025</v>
      </c>
    </row>
    <row r="55" spans="6:16" ht="15.6" x14ac:dyDescent="0.3">
      <c r="F55" s="1">
        <v>45</v>
      </c>
      <c r="G55">
        <f t="shared" si="11"/>
        <v>573.60309412796516</v>
      </c>
      <c r="H55">
        <v>0.3616067054868185</v>
      </c>
      <c r="I55">
        <f t="shared" si="8"/>
        <v>311.12808768698835</v>
      </c>
      <c r="J55">
        <f t="shared" si="4"/>
        <v>311.12808768698835</v>
      </c>
      <c r="K55">
        <f t="shared" si="5"/>
        <v>573.60309412796516</v>
      </c>
      <c r="L55" s="2">
        <f t="shared" si="9"/>
        <v>5.7402046849036399</v>
      </c>
      <c r="M55" s="2">
        <v>0.21458541650402993</v>
      </c>
      <c r="N55">
        <f t="shared" ca="1" si="6"/>
        <v>0.39474593157628984</v>
      </c>
      <c r="O55">
        <f t="shared" si="10"/>
        <v>0.29847783411042433</v>
      </c>
      <c r="P55">
        <f t="shared" si="7"/>
        <v>0.36991789995124752</v>
      </c>
    </row>
    <row r="56" spans="6:16" ht="15.6" x14ac:dyDescent="0.3">
      <c r="F56" s="1">
        <v>46</v>
      </c>
      <c r="G56">
        <f t="shared" si="11"/>
        <v>360.67657159098286</v>
      </c>
      <c r="H56">
        <v>0</v>
      </c>
      <c r="I56">
        <f t="shared" si="8"/>
        <v>0</v>
      </c>
      <c r="J56" t="str">
        <f t="shared" si="4"/>
        <v/>
      </c>
      <c r="K56" t="str">
        <f t="shared" si="5"/>
        <v/>
      </c>
      <c r="L56" s="2" t="e">
        <f t="shared" si="9"/>
        <v>#NUM!</v>
      </c>
      <c r="M56" s="2">
        <v>0.93904816284020576</v>
      </c>
      <c r="N56">
        <f t="shared" ca="1" si="6"/>
        <v>-0.84057774261809515</v>
      </c>
      <c r="O56">
        <f t="shared" si="10"/>
        <v>0.44752639988631193</v>
      </c>
      <c r="P56">
        <f t="shared" si="7"/>
        <v>1.1445693056726607</v>
      </c>
    </row>
    <row r="57" spans="6:16" ht="15.6" x14ac:dyDescent="0.3">
      <c r="F57" s="1">
        <v>47</v>
      </c>
      <c r="G57">
        <f t="shared" si="11"/>
        <v>494.9509238319298</v>
      </c>
      <c r="H57">
        <v>0.58311474422364096</v>
      </c>
      <c r="I57">
        <f t="shared" si="8"/>
        <v>432.91977203026579</v>
      </c>
      <c r="J57">
        <f t="shared" si="4"/>
        <v>432.91977203026579</v>
      </c>
      <c r="K57">
        <f t="shared" si="5"/>
        <v>494.9509238319298</v>
      </c>
      <c r="L57" s="2">
        <f t="shared" si="9"/>
        <v>6.0705524268405231</v>
      </c>
      <c r="M57" s="2">
        <v>-0.9456330798956829</v>
      </c>
      <c r="N57">
        <f t="shared" ca="1" si="6"/>
        <v>-0.59746016839829907</v>
      </c>
      <c r="O57">
        <f t="shared" si="10"/>
        <v>0.3535343533176491</v>
      </c>
      <c r="P57">
        <f t="shared" si="7"/>
        <v>0.13732461576812224</v>
      </c>
    </row>
    <row r="58" spans="6:16" ht="15.6" x14ac:dyDescent="0.3">
      <c r="F58" s="1">
        <v>48</v>
      </c>
      <c r="G58">
        <f t="shared" si="11"/>
        <v>179.23781958489076</v>
      </c>
      <c r="H58">
        <v>0</v>
      </c>
      <c r="I58">
        <f t="shared" si="8"/>
        <v>0</v>
      </c>
      <c r="J58" t="str">
        <f t="shared" si="4"/>
        <v/>
      </c>
      <c r="K58" t="str">
        <f t="shared" si="5"/>
        <v/>
      </c>
      <c r="L58" s="2" t="e">
        <f t="shared" si="9"/>
        <v>#NUM!</v>
      </c>
      <c r="M58" s="2">
        <v>1.1399783371217751E-2</v>
      </c>
      <c r="N58">
        <f t="shared" ca="1" si="6"/>
        <v>0.31468336640772149</v>
      </c>
      <c r="O58">
        <f t="shared" si="10"/>
        <v>0.57453352629057641</v>
      </c>
      <c r="P58">
        <f t="shared" si="7"/>
        <v>0.58112055806273333</v>
      </c>
    </row>
    <row r="59" spans="6:16" ht="15.6" x14ac:dyDescent="0.3">
      <c r="F59" s="1">
        <v>49</v>
      </c>
      <c r="G59">
        <f t="shared" si="11"/>
        <v>195.46964653947222</v>
      </c>
      <c r="H59">
        <v>0</v>
      </c>
      <c r="I59">
        <f t="shared" si="8"/>
        <v>0</v>
      </c>
      <c r="J59" t="str">
        <f t="shared" si="4"/>
        <v/>
      </c>
      <c r="K59" t="str">
        <f t="shared" si="5"/>
        <v/>
      </c>
      <c r="L59" s="2" t="e">
        <f t="shared" si="9"/>
        <v>#NUM!</v>
      </c>
      <c r="M59" s="2">
        <v>-0.3802655744892221</v>
      </c>
      <c r="N59">
        <f t="shared" ca="1" si="6"/>
        <v>-9.3303965204522998E-2</v>
      </c>
      <c r="O59">
        <f t="shared" si="10"/>
        <v>0.56317124742236946</v>
      </c>
      <c r="P59">
        <f t="shared" si="7"/>
        <v>0.38502881547992851</v>
      </c>
    </row>
    <row r="60" spans="6:16" ht="15.6" x14ac:dyDescent="0.3">
      <c r="F60" s="1">
        <v>50</v>
      </c>
      <c r="G60">
        <f t="shared" si="11"/>
        <v>194.00644046626445</v>
      </c>
      <c r="H60">
        <v>0</v>
      </c>
      <c r="I60">
        <f t="shared" si="8"/>
        <v>0</v>
      </c>
      <c r="J60" t="str">
        <f t="shared" si="4"/>
        <v/>
      </c>
      <c r="K60" t="str">
        <f t="shared" si="5"/>
        <v/>
      </c>
      <c r="L60" s="2" t="e">
        <f t="shared" si="9"/>
        <v>#NUM!</v>
      </c>
      <c r="M60" s="2">
        <v>0.65087845500006269</v>
      </c>
      <c r="N60">
        <f t="shared" ca="1" si="6"/>
        <v>0.55411333754134329</v>
      </c>
      <c r="O60">
        <f t="shared" si="10"/>
        <v>0.56419549167361482</v>
      </c>
      <c r="P60">
        <f t="shared" si="7"/>
        <v>1.0816892979801653</v>
      </c>
    </row>
    <row r="61" spans="6:16" ht="15.6" x14ac:dyDescent="0.3">
      <c r="F61" s="1">
        <v>51</v>
      </c>
      <c r="G61">
        <f t="shared" si="11"/>
        <v>260.13249756880373</v>
      </c>
      <c r="H61">
        <v>0</v>
      </c>
      <c r="I61">
        <f t="shared" si="8"/>
        <v>0</v>
      </c>
      <c r="J61" t="str">
        <f t="shared" si="4"/>
        <v/>
      </c>
      <c r="K61" t="str">
        <f t="shared" si="5"/>
        <v/>
      </c>
      <c r="L61" s="2" t="e">
        <f t="shared" si="9"/>
        <v>#NUM!</v>
      </c>
      <c r="M61" s="2">
        <v>0.47006897443100909</v>
      </c>
      <c r="N61">
        <f t="shared" ca="1" si="6"/>
        <v>0.50754571489368938</v>
      </c>
      <c r="O61">
        <f t="shared" si="10"/>
        <v>0.51790725170183738</v>
      </c>
      <c r="P61">
        <f t="shared" si="7"/>
        <v>0.82870575288465387</v>
      </c>
    </row>
    <row r="62" spans="6:16" ht="15.6" x14ac:dyDescent="0.3">
      <c r="F62" s="1">
        <v>52</v>
      </c>
      <c r="G62">
        <f t="shared" si="11"/>
        <v>315.89264667880343</v>
      </c>
      <c r="H62">
        <v>0.13030256373861215</v>
      </c>
      <c r="I62">
        <f t="shared" si="8"/>
        <v>61.74243259263551</v>
      </c>
      <c r="J62">
        <f t="shared" si="4"/>
        <v>61.74243259263551</v>
      </c>
      <c r="K62">
        <f t="shared" si="5"/>
        <v>315.89264667880343</v>
      </c>
      <c r="L62" s="2">
        <f t="shared" si="9"/>
        <v>4.1229714188912139</v>
      </c>
      <c r="M62" s="2">
        <v>-0.12850341331047349</v>
      </c>
      <c r="N62">
        <f t="shared" ca="1" si="6"/>
        <v>-0.30494917038503827</v>
      </c>
      <c r="O62">
        <f t="shared" si="10"/>
        <v>0.47887514732483755</v>
      </c>
      <c r="P62">
        <f t="shared" si="7"/>
        <v>0.42112786181998446</v>
      </c>
    </row>
    <row r="63" spans="6:16" ht="15.6" x14ac:dyDescent="0.3">
      <c r="F63" s="1">
        <v>53</v>
      </c>
      <c r="G63">
        <f t="shared" si="11"/>
        <v>277.63326451678688</v>
      </c>
      <c r="H63">
        <v>0</v>
      </c>
      <c r="I63">
        <f t="shared" si="8"/>
        <v>0</v>
      </c>
      <c r="J63" t="str">
        <f t="shared" si="4"/>
        <v/>
      </c>
      <c r="K63" t="str">
        <f t="shared" si="5"/>
        <v/>
      </c>
      <c r="L63" s="2" t="e">
        <f t="shared" si="9"/>
        <v>#NUM!</v>
      </c>
      <c r="M63" s="2">
        <v>-0.15116254200229279</v>
      </c>
      <c r="N63">
        <f t="shared" ca="1" si="6"/>
        <v>0.72591003554724698</v>
      </c>
      <c r="O63">
        <f t="shared" si="10"/>
        <v>0.50565671483824914</v>
      </c>
      <c r="P63">
        <f t="shared" si="7"/>
        <v>0.43471709703495687</v>
      </c>
    </row>
    <row r="64" spans="6:16" ht="15.6" x14ac:dyDescent="0.3">
      <c r="F64" s="1">
        <v>54</v>
      </c>
      <c r="G64">
        <f t="shared" si="11"/>
        <v>282.45257500896747</v>
      </c>
      <c r="H64">
        <v>0</v>
      </c>
      <c r="I64">
        <f t="shared" si="8"/>
        <v>0</v>
      </c>
      <c r="J64" t="str">
        <f t="shared" si="4"/>
        <v/>
      </c>
      <c r="K64" t="str">
        <f t="shared" si="5"/>
        <v/>
      </c>
      <c r="L64" s="2" t="e">
        <f t="shared" si="9"/>
        <v>#NUM!</v>
      </c>
      <c r="M64" s="2">
        <v>0.16704276304282425</v>
      </c>
      <c r="N64">
        <f t="shared" ca="1" si="6"/>
        <v>-0.6664201459372292</v>
      </c>
      <c r="O64">
        <f t="shared" si="10"/>
        <v>0.50228319749372274</v>
      </c>
      <c r="P64">
        <f t="shared" si="7"/>
        <v>0.59360069466011078</v>
      </c>
    </row>
    <row r="65" spans="6:16" ht="15.6" x14ac:dyDescent="0.3">
      <c r="F65" s="1">
        <v>55</v>
      </c>
      <c r="G65">
        <f t="shared" si="11"/>
        <v>309.79408237410405</v>
      </c>
      <c r="H65">
        <v>0</v>
      </c>
      <c r="I65">
        <f t="shared" si="8"/>
        <v>0</v>
      </c>
      <c r="J65" t="str">
        <f t="shared" si="4"/>
        <v/>
      </c>
      <c r="K65" t="str">
        <f t="shared" si="5"/>
        <v/>
      </c>
      <c r="L65" s="2" t="e">
        <f t="shared" si="9"/>
        <v>#NUM!</v>
      </c>
      <c r="M65" s="2">
        <v>0.87447226238483045</v>
      </c>
      <c r="N65">
        <f t="shared" ca="1" si="6"/>
        <v>0.18151566783759893</v>
      </c>
      <c r="O65">
        <f t="shared" si="10"/>
        <v>0.48314414233812708</v>
      </c>
      <c r="P65">
        <f t="shared" si="7"/>
        <v>1.1583910586067692</v>
      </c>
    </row>
    <row r="66" spans="6:16" ht="15.6" x14ac:dyDescent="0.3">
      <c r="F66" s="1">
        <v>56</v>
      </c>
      <c r="G66">
        <f t="shared" si="11"/>
        <v>427.26661341500881</v>
      </c>
      <c r="H66">
        <v>0.26683880553287331</v>
      </c>
      <c r="I66">
        <f t="shared" si="8"/>
        <v>171.01696915160534</v>
      </c>
      <c r="J66">
        <f t="shared" si="4"/>
        <v>171.01696915160534</v>
      </c>
      <c r="K66">
        <f t="shared" si="5"/>
        <v>427.26661341500881</v>
      </c>
      <c r="L66" s="2">
        <f t="shared" si="9"/>
        <v>5.1417627863839215</v>
      </c>
      <c r="M66" s="2">
        <v>-1.3338251406589705</v>
      </c>
      <c r="N66">
        <f t="shared" ca="1" si="6"/>
        <v>0.27151521429268144</v>
      </c>
      <c r="O66">
        <f t="shared" si="10"/>
        <v>0.40091337060949378</v>
      </c>
      <c r="P66">
        <f t="shared" si="7"/>
        <v>0.10562765589362413</v>
      </c>
    </row>
    <row r="67" spans="6:16" ht="15.6" x14ac:dyDescent="0.3">
      <c r="F67" s="1">
        <v>57</v>
      </c>
      <c r="G67">
        <f t="shared" si="11"/>
        <v>267.14845206962946</v>
      </c>
      <c r="H67">
        <v>0</v>
      </c>
      <c r="I67">
        <f t="shared" si="8"/>
        <v>0</v>
      </c>
      <c r="J67" t="str">
        <f t="shared" si="4"/>
        <v/>
      </c>
      <c r="K67" t="str">
        <f t="shared" si="5"/>
        <v/>
      </c>
      <c r="L67" s="2" t="e">
        <f t="shared" si="9"/>
        <v>#NUM!</v>
      </c>
      <c r="M67" s="2">
        <v>0.92513650769757128</v>
      </c>
      <c r="N67">
        <f t="shared" ca="1" si="6"/>
        <v>7.3660490876811396E-2</v>
      </c>
      <c r="O67">
        <f t="shared" si="10"/>
        <v>0.51299608355125936</v>
      </c>
      <c r="P67">
        <f t="shared" si="7"/>
        <v>1.2938851540244483</v>
      </c>
    </row>
    <row r="68" spans="6:16" ht="15.6" x14ac:dyDescent="0.3">
      <c r="F68" s="1">
        <v>58</v>
      </c>
      <c r="G68">
        <f t="shared" si="11"/>
        <v>386.5484696824563</v>
      </c>
      <c r="H68">
        <v>0</v>
      </c>
      <c r="I68">
        <f t="shared" si="8"/>
        <v>0</v>
      </c>
      <c r="J68" t="str">
        <f t="shared" si="4"/>
        <v/>
      </c>
      <c r="K68" t="str">
        <f t="shared" si="5"/>
        <v/>
      </c>
      <c r="L68" s="2" t="e">
        <f t="shared" si="9"/>
        <v>#NUM!</v>
      </c>
      <c r="M68" s="2">
        <v>1.1206962932354054</v>
      </c>
      <c r="N68">
        <f t="shared" ca="1" si="6"/>
        <v>-4.6247741029530783E-2</v>
      </c>
      <c r="O68">
        <f t="shared" si="10"/>
        <v>0.42941607122228054</v>
      </c>
      <c r="P68">
        <f t="shared" si="7"/>
        <v>1.3170143598506936</v>
      </c>
    </row>
    <row r="69" spans="6:16" ht="15.6" x14ac:dyDescent="0.3">
      <c r="F69" s="1">
        <v>59</v>
      </c>
      <c r="G69">
        <f t="shared" si="11"/>
        <v>563.78371842101774</v>
      </c>
      <c r="H69">
        <v>0.69162428147881305</v>
      </c>
      <c r="I69">
        <f t="shared" si="8"/>
        <v>584.88976374358481</v>
      </c>
      <c r="J69">
        <f t="shared" si="4"/>
        <v>584.88976374358481</v>
      </c>
      <c r="K69">
        <f t="shared" si="5"/>
        <v>563.78371842101774</v>
      </c>
      <c r="L69" s="2">
        <f t="shared" si="9"/>
        <v>6.3714233914300236</v>
      </c>
      <c r="M69" s="2">
        <v>0.16016828041093087</v>
      </c>
      <c r="N69">
        <f t="shared" ca="1" si="6"/>
        <v>-0.1220832686755306</v>
      </c>
      <c r="O69">
        <f t="shared" si="10"/>
        <v>0.30535139710528758</v>
      </c>
      <c r="P69">
        <f t="shared" si="7"/>
        <v>0.35839348950501909</v>
      </c>
    </row>
    <row r="70" spans="6:16" ht="15.6" x14ac:dyDescent="0.3">
      <c r="F70" s="1">
        <v>60</v>
      </c>
      <c r="G70">
        <f t="shared" si="11"/>
        <v>170.2404133578043</v>
      </c>
      <c r="H70">
        <v>0</v>
      </c>
      <c r="I70">
        <f t="shared" si="8"/>
        <v>0</v>
      </c>
      <c r="J70" t="str">
        <f t="shared" si="4"/>
        <v/>
      </c>
      <c r="K70" t="str">
        <f t="shared" si="5"/>
        <v/>
      </c>
      <c r="L70" s="2" t="e">
        <f t="shared" si="9"/>
        <v>#NUM!</v>
      </c>
      <c r="M70" s="2">
        <v>-4.0127355480241303E-3</v>
      </c>
      <c r="N70">
        <f t="shared" ca="1" si="6"/>
        <v>-0.37670226574633225</v>
      </c>
      <c r="O70">
        <f t="shared" si="10"/>
        <v>0.58083171064953698</v>
      </c>
      <c r="P70">
        <f t="shared" si="7"/>
        <v>0.57850565663778875</v>
      </c>
    </row>
    <row r="71" spans="6:16" ht="15.6" x14ac:dyDescent="0.3">
      <c r="F71" s="1">
        <v>61</v>
      </c>
      <c r="G71">
        <f t="shared" si="11"/>
        <v>185.43485174416602</v>
      </c>
      <c r="H71">
        <v>0</v>
      </c>
      <c r="I71">
        <f t="shared" si="8"/>
        <v>0</v>
      </c>
      <c r="J71" t="str">
        <f t="shared" si="4"/>
        <v/>
      </c>
      <c r="K71" t="str">
        <f t="shared" si="5"/>
        <v/>
      </c>
      <c r="L71" s="2" t="e">
        <f t="shared" si="9"/>
        <v>#NUM!</v>
      </c>
      <c r="M71" s="2">
        <v>-0.75132479722694101</v>
      </c>
      <c r="N71">
        <f t="shared" ca="1" si="6"/>
        <v>4.8879262646665936E-2</v>
      </c>
      <c r="O71">
        <f t="shared" si="10"/>
        <v>0.57019560377908374</v>
      </c>
      <c r="P71">
        <f t="shared" si="7"/>
        <v>0.26898474535029754</v>
      </c>
    </row>
    <row r="72" spans="6:16" ht="15.6" x14ac:dyDescent="0.3">
      <c r="F72" s="1">
        <v>62</v>
      </c>
      <c r="G72">
        <f t="shared" si="11"/>
        <v>173.28745458307014</v>
      </c>
      <c r="H72">
        <v>0</v>
      </c>
      <c r="I72">
        <f t="shared" si="8"/>
        <v>0</v>
      </c>
      <c r="J72" t="str">
        <f t="shared" si="4"/>
        <v/>
      </c>
      <c r="K72" t="str">
        <f t="shared" si="5"/>
        <v/>
      </c>
      <c r="L72" s="2" t="e">
        <f t="shared" si="9"/>
        <v>#NUM!</v>
      </c>
      <c r="M72" s="2">
        <v>0.16040566518848873</v>
      </c>
      <c r="N72">
        <f t="shared" ca="1" si="6"/>
        <v>-0.53746117624176393</v>
      </c>
      <c r="O72">
        <f t="shared" si="10"/>
        <v>0.57869878179185086</v>
      </c>
      <c r="P72">
        <f t="shared" si="7"/>
        <v>0.67938485835540563</v>
      </c>
    </row>
    <row r="73" spans="6:16" ht="15.6" x14ac:dyDescent="0.3">
      <c r="F73" s="1">
        <v>63</v>
      </c>
      <c r="G73">
        <f t="shared" si="11"/>
        <v>197.49440005980006</v>
      </c>
      <c r="H73">
        <v>0</v>
      </c>
      <c r="I73">
        <f t="shared" si="8"/>
        <v>0</v>
      </c>
      <c r="J73" t="str">
        <f t="shared" si="4"/>
        <v/>
      </c>
      <c r="K73" t="str">
        <f t="shared" si="5"/>
        <v/>
      </c>
      <c r="L73" s="2" t="e">
        <f t="shared" si="9"/>
        <v>#NUM!</v>
      </c>
      <c r="M73" s="2">
        <v>-5.7884353903621927E-2</v>
      </c>
      <c r="N73">
        <f t="shared" ca="1" si="6"/>
        <v>5.4678399806904358E-2</v>
      </c>
      <c r="O73">
        <f t="shared" si="10"/>
        <v>0.56175391995813995</v>
      </c>
      <c r="P73">
        <f t="shared" si="7"/>
        <v>0.53016036447246906</v>
      </c>
    </row>
    <row r="74" spans="6:16" ht="15.6" x14ac:dyDescent="0.3">
      <c r="F74" s="1">
        <v>64</v>
      </c>
      <c r="G74">
        <f t="shared" si="11"/>
        <v>210.34737160632767</v>
      </c>
      <c r="H74">
        <v>0</v>
      </c>
      <c r="I74">
        <f t="shared" si="8"/>
        <v>0</v>
      </c>
      <c r="J74" t="str">
        <f t="shared" si="4"/>
        <v/>
      </c>
      <c r="K74" t="str">
        <f t="shared" si="5"/>
        <v/>
      </c>
      <c r="L74" s="2" t="e">
        <f t="shared" si="9"/>
        <v>#NUM!</v>
      </c>
      <c r="M74" s="2">
        <v>0.26814711601417951</v>
      </c>
      <c r="N74">
        <f t="shared" ca="1" si="6"/>
        <v>-0.28530728104075881</v>
      </c>
      <c r="O74">
        <f t="shared" si="10"/>
        <v>0.55275683987557056</v>
      </c>
      <c r="P74">
        <f t="shared" si="7"/>
        <v>0.72275139421846657</v>
      </c>
    </row>
    <row r="75" spans="6:16" ht="15.6" x14ac:dyDescent="0.3">
      <c r="F75" s="1">
        <v>65</v>
      </c>
      <c r="G75">
        <f t="shared" si="11"/>
        <v>244.29232533439375</v>
      </c>
      <c r="H75">
        <v>0</v>
      </c>
      <c r="I75">
        <f t="shared" ref="I75:I106" si="12">H75*G75+G75*br*H75</f>
        <v>0</v>
      </c>
      <c r="J75" t="str">
        <f t="shared" si="4"/>
        <v/>
      </c>
      <c r="K75" t="str">
        <f t="shared" si="5"/>
        <v/>
      </c>
      <c r="L75" s="2" t="e">
        <f t="shared" ref="L75:L110" si="13">LN(I75)</f>
        <v>#NUM!</v>
      </c>
      <c r="M75" s="2">
        <v>-0.44051614869226269</v>
      </c>
      <c r="N75">
        <f t="shared" ca="1" si="6"/>
        <v>0.25565721667811564</v>
      </c>
      <c r="O75">
        <f t="shared" ref="O75:O110" si="14">sjmax*(1-(G75/Nk))</f>
        <v>0.52899537226592441</v>
      </c>
      <c r="P75">
        <f t="shared" si="7"/>
        <v>0.34051648381965927</v>
      </c>
    </row>
    <row r="76" spans="6:16" ht="15.6" x14ac:dyDescent="0.3">
      <c r="F76" s="1">
        <v>66</v>
      </c>
      <c r="G76">
        <f t="shared" ref="G76:G110" si="15">G75*sa*(1-H75)+br*G75*P75*(1-H75)</f>
        <v>237.026642091013</v>
      </c>
      <c r="H76">
        <v>0</v>
      </c>
      <c r="I76">
        <f t="shared" si="12"/>
        <v>0</v>
      </c>
      <c r="J76" t="str">
        <f t="shared" ref="J76:J110" si="16">IF(I76&gt;0,I76,"")</f>
        <v/>
      </c>
      <c r="K76" t="str">
        <f t="shared" ref="K76:K110" si="17">IF(I76&gt;0,G76,"")</f>
        <v/>
      </c>
      <c r="L76" s="2" t="e">
        <f t="shared" si="13"/>
        <v>#NUM!</v>
      </c>
      <c r="M76" s="2">
        <v>0.63855128404075379</v>
      </c>
      <c r="N76">
        <f t="shared" ref="N76:N110" ca="1" si="18">_xlfn.NORM.INV(RAND(), 0, 0.5)</f>
        <v>4.7028396084842591E-2</v>
      </c>
      <c r="O76">
        <f t="shared" si="14"/>
        <v>0.53408135053629091</v>
      </c>
      <c r="P76">
        <f t="shared" ref="P76:P110" si="19">O76*EXP(M76)</f>
        <v>1.0114087633946713</v>
      </c>
    </row>
    <row r="77" spans="6:16" ht="15.6" x14ac:dyDescent="0.3">
      <c r="F77" s="1">
        <v>67</v>
      </c>
      <c r="G77">
        <f t="shared" si="15"/>
        <v>309.48672515724184</v>
      </c>
      <c r="H77">
        <v>0.23402952117882381</v>
      </c>
      <c r="I77">
        <f t="shared" si="12"/>
        <v>108.64354514962733</v>
      </c>
      <c r="J77">
        <f t="shared" si="16"/>
        <v>108.64354514962733</v>
      </c>
      <c r="K77">
        <f t="shared" si="17"/>
        <v>309.48672515724184</v>
      </c>
      <c r="L77" s="2">
        <f t="shared" si="13"/>
        <v>4.6880722953621694</v>
      </c>
      <c r="M77" s="2">
        <v>3.9485975389645232E-2</v>
      </c>
      <c r="N77">
        <f t="shared" ca="1" si="18"/>
        <v>0.28360970758902559</v>
      </c>
      <c r="O77">
        <f t="shared" si="14"/>
        <v>0.48335929238993069</v>
      </c>
      <c r="P77">
        <f t="shared" si="19"/>
        <v>0.50282702741841512</v>
      </c>
    </row>
    <row r="78" spans="6:16" ht="15.6" x14ac:dyDescent="0.3">
      <c r="F78" s="1">
        <v>68</v>
      </c>
      <c r="G78">
        <f t="shared" si="15"/>
        <v>249.24566411220169</v>
      </c>
      <c r="H78">
        <v>0</v>
      </c>
      <c r="I78">
        <f t="shared" si="12"/>
        <v>0</v>
      </c>
      <c r="J78" t="str">
        <f t="shared" si="16"/>
        <v/>
      </c>
      <c r="K78" t="str">
        <f t="shared" si="17"/>
        <v/>
      </c>
      <c r="L78" s="2" t="e">
        <f t="shared" si="13"/>
        <v>#NUM!</v>
      </c>
      <c r="M78" s="2">
        <v>4.2705544820451434E-2</v>
      </c>
      <c r="N78">
        <f t="shared" ca="1" si="18"/>
        <v>0.50936483316156889</v>
      </c>
      <c r="O78">
        <f t="shared" si="14"/>
        <v>0.52552803512145874</v>
      </c>
      <c r="P78">
        <f t="shared" si="19"/>
        <v>0.54845711085361715</v>
      </c>
    </row>
    <row r="79" spans="6:16" ht="15.6" x14ac:dyDescent="0.3">
      <c r="F79" s="1">
        <v>69</v>
      </c>
      <c r="G79">
        <f t="shared" si="15"/>
        <v>267.746809705646</v>
      </c>
      <c r="H79">
        <v>0</v>
      </c>
      <c r="I79">
        <f t="shared" si="12"/>
        <v>0</v>
      </c>
      <c r="J79" t="str">
        <f t="shared" si="16"/>
        <v/>
      </c>
      <c r="K79" t="str">
        <f t="shared" si="17"/>
        <v/>
      </c>
      <c r="L79" s="2" t="e">
        <f t="shared" si="13"/>
        <v>#NUM!</v>
      </c>
      <c r="M79" s="2">
        <v>0.30855681957826264</v>
      </c>
      <c r="N79">
        <f t="shared" ca="1" si="18"/>
        <v>-3.621796754640759E-2</v>
      </c>
      <c r="O79">
        <f t="shared" si="14"/>
        <v>0.51257723320604776</v>
      </c>
      <c r="P79">
        <f t="shared" si="19"/>
        <v>0.69785281807811572</v>
      </c>
    </row>
    <row r="80" spans="6:16" ht="15.6" x14ac:dyDescent="0.3">
      <c r="F80" s="1">
        <v>70</v>
      </c>
      <c r="G80">
        <f t="shared" si="15"/>
        <v>307.62138060677182</v>
      </c>
      <c r="H80">
        <v>0.3169962095520702</v>
      </c>
      <c r="I80">
        <f t="shared" si="12"/>
        <v>146.27221744428209</v>
      </c>
      <c r="J80">
        <f t="shared" si="16"/>
        <v>146.27221744428209</v>
      </c>
      <c r="K80">
        <f t="shared" si="17"/>
        <v>307.62138060677182</v>
      </c>
      <c r="L80" s="2">
        <f t="shared" si="13"/>
        <v>4.9854693887231178</v>
      </c>
      <c r="M80" s="2">
        <v>-0.38890049219380413</v>
      </c>
      <c r="N80">
        <f t="shared" ca="1" si="18"/>
        <v>0.51203084025643797</v>
      </c>
      <c r="O80">
        <f t="shared" si="14"/>
        <v>0.4846650335752597</v>
      </c>
      <c r="P80">
        <f t="shared" si="19"/>
        <v>0.32850679009507733</v>
      </c>
    </row>
    <row r="81" spans="6:16" ht="15.6" x14ac:dyDescent="0.3">
      <c r="F81" s="1">
        <v>71</v>
      </c>
      <c r="G81">
        <f t="shared" si="15"/>
        <v>202.5959724581036</v>
      </c>
      <c r="H81">
        <v>0</v>
      </c>
      <c r="I81">
        <f t="shared" si="12"/>
        <v>0</v>
      </c>
      <c r="J81" t="str">
        <f t="shared" si="16"/>
        <v/>
      </c>
      <c r="K81" t="str">
        <f t="shared" si="17"/>
        <v/>
      </c>
      <c r="L81" s="2" t="e">
        <f t="shared" si="13"/>
        <v>#NUM!</v>
      </c>
      <c r="M81" s="2">
        <v>-1.1400472014020371</v>
      </c>
      <c r="N81">
        <f t="shared" ca="1" si="18"/>
        <v>-0.57995333209722921</v>
      </c>
      <c r="O81">
        <f t="shared" si="14"/>
        <v>0.55818281927932745</v>
      </c>
      <c r="P81">
        <f t="shared" si="19"/>
        <v>0.17850905717994628</v>
      </c>
    </row>
    <row r="82" spans="6:16" ht="15.6" x14ac:dyDescent="0.3">
      <c r="F82" s="1">
        <v>72</v>
      </c>
      <c r="G82">
        <f t="shared" si="15"/>
        <v>180.1593859824581</v>
      </c>
      <c r="H82">
        <v>0</v>
      </c>
      <c r="I82">
        <f t="shared" si="12"/>
        <v>0</v>
      </c>
      <c r="J82" t="str">
        <f t="shared" si="16"/>
        <v/>
      </c>
      <c r="K82" t="str">
        <f t="shared" si="17"/>
        <v/>
      </c>
      <c r="L82" s="2" t="e">
        <f t="shared" si="13"/>
        <v>#NUM!</v>
      </c>
      <c r="M82" s="2">
        <v>0.79839334029193676</v>
      </c>
      <c r="N82">
        <f t="shared" ca="1" si="18"/>
        <v>-0.33385053057014963</v>
      </c>
      <c r="O82">
        <f t="shared" si="14"/>
        <v>0.57388842981227928</v>
      </c>
      <c r="P82">
        <f t="shared" si="19"/>
        <v>1.2751617911597073</v>
      </c>
    </row>
    <row r="83" spans="6:16" ht="15.6" x14ac:dyDescent="0.3">
      <c r="F83" s="1">
        <v>73</v>
      </c>
      <c r="G83">
        <f t="shared" si="15"/>
        <v>258.99369144777864</v>
      </c>
      <c r="H83">
        <v>3.4185848593666225E-2</v>
      </c>
      <c r="I83">
        <f t="shared" si="12"/>
        <v>13.280878683822703</v>
      </c>
      <c r="J83">
        <f t="shared" si="16"/>
        <v>13.280878683822703</v>
      </c>
      <c r="K83">
        <f t="shared" si="17"/>
        <v>258.99369144777864</v>
      </c>
      <c r="L83" s="2">
        <f t="shared" si="13"/>
        <v>2.5863253078099224</v>
      </c>
      <c r="M83" s="2">
        <v>-1.2140666035880585E-2</v>
      </c>
      <c r="N83">
        <f t="shared" ca="1" si="18"/>
        <v>-0.30575417363864771</v>
      </c>
      <c r="O83">
        <f t="shared" si="14"/>
        <v>0.51870441598655492</v>
      </c>
      <c r="P83">
        <f t="shared" si="19"/>
        <v>0.51244507208588974</v>
      </c>
    </row>
    <row r="84" spans="6:16" ht="15.6" x14ac:dyDescent="0.3">
      <c r="F84" s="1">
        <v>74</v>
      </c>
      <c r="G84">
        <f t="shared" si="15"/>
        <v>264.20326469055942</v>
      </c>
      <c r="H84">
        <v>6.5795410992872616E-2</v>
      </c>
      <c r="I84">
        <f t="shared" si="12"/>
        <v>26.0750435789611</v>
      </c>
      <c r="J84">
        <f t="shared" si="16"/>
        <v>26.0750435789611</v>
      </c>
      <c r="K84">
        <f t="shared" si="17"/>
        <v>264.20326469055942</v>
      </c>
      <c r="L84" s="2">
        <f t="shared" si="13"/>
        <v>3.260978672178291</v>
      </c>
      <c r="M84" s="2">
        <v>-0.64180572671236125</v>
      </c>
      <c r="N84">
        <f t="shared" ca="1" si="18"/>
        <v>0.80180013733743438</v>
      </c>
      <c r="O84">
        <f t="shared" si="14"/>
        <v>0.51505771471660833</v>
      </c>
      <c r="P84">
        <f t="shared" si="19"/>
        <v>0.27109606327123165</v>
      </c>
    </row>
    <row r="85" spans="6:16" ht="15.6" x14ac:dyDescent="0.3">
      <c r="F85" s="1">
        <v>75</v>
      </c>
      <c r="G85">
        <f t="shared" si="15"/>
        <v>230.91187376954983</v>
      </c>
      <c r="H85">
        <v>0</v>
      </c>
      <c r="I85">
        <f t="shared" si="12"/>
        <v>0</v>
      </c>
      <c r="J85" t="str">
        <f t="shared" si="16"/>
        <v/>
      </c>
      <c r="K85" t="str">
        <f t="shared" si="17"/>
        <v/>
      </c>
      <c r="L85" s="2" t="e">
        <f t="shared" si="13"/>
        <v>#NUM!</v>
      </c>
      <c r="M85" s="2">
        <v>0.22485256266947556</v>
      </c>
      <c r="N85">
        <f t="shared" ca="1" si="18"/>
        <v>0.39350895089275889</v>
      </c>
      <c r="O85">
        <f t="shared" si="14"/>
        <v>0.53836168836131515</v>
      </c>
      <c r="P85">
        <f t="shared" si="19"/>
        <v>0.67410317656232099</v>
      </c>
    </row>
    <row r="86" spans="6:16" ht="15.6" x14ac:dyDescent="0.3">
      <c r="F86" s="1">
        <v>76</v>
      </c>
      <c r="G86">
        <f t="shared" si="15"/>
        <v>262.55871282264548</v>
      </c>
      <c r="H86">
        <v>0</v>
      </c>
      <c r="I86">
        <f t="shared" si="12"/>
        <v>0</v>
      </c>
      <c r="J86" t="str">
        <f t="shared" si="16"/>
        <v/>
      </c>
      <c r="K86" t="str">
        <f t="shared" si="17"/>
        <v/>
      </c>
      <c r="L86" s="2" t="e">
        <f t="shared" si="13"/>
        <v>#NUM!</v>
      </c>
      <c r="M86" s="2">
        <v>0.74471356650773368</v>
      </c>
      <c r="N86">
        <f t="shared" ca="1" si="18"/>
        <v>6.5674389066383523E-2</v>
      </c>
      <c r="O86">
        <f t="shared" si="14"/>
        <v>0.51620890102414818</v>
      </c>
      <c r="P86">
        <f t="shared" si="19"/>
        <v>1.0870524054089721</v>
      </c>
    </row>
    <row r="87" spans="6:16" ht="15.6" x14ac:dyDescent="0.3">
      <c r="F87" s="1">
        <v>77</v>
      </c>
      <c r="G87">
        <f t="shared" si="15"/>
        <v>352.75451042558655</v>
      </c>
      <c r="H87">
        <v>0.29202151342132349</v>
      </c>
      <c r="I87">
        <f t="shared" si="12"/>
        <v>154.51785900101672</v>
      </c>
      <c r="J87">
        <f t="shared" si="16"/>
        <v>154.51785900101672</v>
      </c>
      <c r="K87">
        <f t="shared" si="17"/>
        <v>352.75451042558655</v>
      </c>
      <c r="L87" s="2">
        <f t="shared" si="13"/>
        <v>5.0403096818971225</v>
      </c>
      <c r="M87" s="2">
        <v>0.27114467671999698</v>
      </c>
      <c r="N87">
        <f t="shared" ca="1" si="18"/>
        <v>0.25953091099067005</v>
      </c>
      <c r="O87">
        <f t="shared" si="14"/>
        <v>0.45307184270208944</v>
      </c>
      <c r="P87">
        <f t="shared" si="19"/>
        <v>0.59418777134800105</v>
      </c>
    </row>
    <row r="88" spans="6:16" ht="15.6" x14ac:dyDescent="0.3">
      <c r="F88" s="1">
        <v>78</v>
      </c>
      <c r="G88">
        <f t="shared" si="15"/>
        <v>273.99108430686795</v>
      </c>
      <c r="H88">
        <v>0</v>
      </c>
      <c r="I88">
        <f t="shared" si="12"/>
        <v>0</v>
      </c>
      <c r="J88" t="str">
        <f t="shared" si="16"/>
        <v/>
      </c>
      <c r="K88" t="str">
        <f t="shared" si="17"/>
        <v/>
      </c>
      <c r="L88" s="2" t="e">
        <f t="shared" si="13"/>
        <v>#NUM!</v>
      </c>
      <c r="M88" s="2">
        <v>0.6234418102315421</v>
      </c>
      <c r="N88">
        <f t="shared" ca="1" si="18"/>
        <v>-0.66021465818199854</v>
      </c>
      <c r="O88">
        <f t="shared" si="14"/>
        <v>0.5082062409851924</v>
      </c>
      <c r="P88">
        <f t="shared" si="19"/>
        <v>0.94797597737408257</v>
      </c>
    </row>
    <row r="89" spans="6:16" ht="15.6" x14ac:dyDescent="0.3">
      <c r="F89" s="1">
        <v>79</v>
      </c>
      <c r="G89">
        <f t="shared" si="15"/>
        <v>349.06135041428826</v>
      </c>
      <c r="H89">
        <v>0</v>
      </c>
      <c r="I89">
        <f t="shared" si="12"/>
        <v>0</v>
      </c>
      <c r="J89" t="str">
        <f t="shared" si="16"/>
        <v/>
      </c>
      <c r="K89" t="str">
        <f t="shared" si="17"/>
        <v/>
      </c>
      <c r="L89" s="2" t="e">
        <f t="shared" si="13"/>
        <v>#NUM!</v>
      </c>
      <c r="M89" s="2">
        <v>0.5233872125958029</v>
      </c>
      <c r="N89">
        <f t="shared" ca="1" si="18"/>
        <v>0.10584309369034273</v>
      </c>
      <c r="O89">
        <f t="shared" si="14"/>
        <v>0.45565705470999812</v>
      </c>
      <c r="P89">
        <f t="shared" si="19"/>
        <v>0.76902822024270123</v>
      </c>
    </row>
    <row r="90" spans="6:16" ht="15.6" x14ac:dyDescent="0.3">
      <c r="F90" s="1">
        <v>80</v>
      </c>
      <c r="G90">
        <f t="shared" si="15"/>
        <v>413.46809486373763</v>
      </c>
      <c r="H90">
        <v>0</v>
      </c>
      <c r="I90">
        <f t="shared" si="12"/>
        <v>0</v>
      </c>
      <c r="J90" t="str">
        <f t="shared" si="16"/>
        <v/>
      </c>
      <c r="K90" t="str">
        <f t="shared" si="17"/>
        <v/>
      </c>
      <c r="L90" s="2" t="e">
        <f t="shared" si="13"/>
        <v>#NUM!</v>
      </c>
      <c r="M90" s="2">
        <v>0.79680282272378045</v>
      </c>
      <c r="N90">
        <f t="shared" ca="1" si="18"/>
        <v>-0.59588893251033559</v>
      </c>
      <c r="O90">
        <f t="shared" si="14"/>
        <v>0.41057233359538359</v>
      </c>
      <c r="P90">
        <f t="shared" si="19"/>
        <v>0.9108287912244224</v>
      </c>
    </row>
    <row r="91" spans="6:16" ht="15.6" x14ac:dyDescent="0.3">
      <c r="F91" s="1">
        <v>81</v>
      </c>
      <c r="G91">
        <f t="shared" si="15"/>
        <v>519.07379841829163</v>
      </c>
      <c r="H91">
        <v>0.52253109138438958</v>
      </c>
      <c r="I91">
        <f t="shared" si="12"/>
        <v>406.84829759482591</v>
      </c>
      <c r="J91">
        <f t="shared" si="16"/>
        <v>406.84829759482591</v>
      </c>
      <c r="K91">
        <f t="shared" si="17"/>
        <v>519.07379841829163</v>
      </c>
      <c r="L91" s="2">
        <f t="shared" si="13"/>
        <v>6.0084403827780708</v>
      </c>
      <c r="M91" s="2">
        <v>4.7873828881877713E-3</v>
      </c>
      <c r="N91">
        <f t="shared" ca="1" si="18"/>
        <v>0.25946583507970666</v>
      </c>
      <c r="O91">
        <f t="shared" si="14"/>
        <v>0.33664834110719588</v>
      </c>
      <c r="P91">
        <f t="shared" si="19"/>
        <v>0.33826386960596616</v>
      </c>
    </row>
    <row r="92" spans="6:16" ht="15.6" x14ac:dyDescent="0.3">
      <c r="F92" s="1">
        <v>82</v>
      </c>
      <c r="G92">
        <f t="shared" si="15"/>
        <v>240.19120935373701</v>
      </c>
      <c r="H92">
        <v>0</v>
      </c>
      <c r="I92">
        <f t="shared" si="12"/>
        <v>0</v>
      </c>
      <c r="J92" t="str">
        <f t="shared" si="16"/>
        <v/>
      </c>
      <c r="K92" t="str">
        <f t="shared" si="17"/>
        <v/>
      </c>
      <c r="L92" s="2" t="e">
        <f t="shared" si="13"/>
        <v>#NUM!</v>
      </c>
      <c r="M92" s="2">
        <v>-0.60568374981948669</v>
      </c>
      <c r="N92">
        <f t="shared" ca="1" si="18"/>
        <v>-0.78724500205075409</v>
      </c>
      <c r="O92">
        <f t="shared" si="14"/>
        <v>0.53186615345238397</v>
      </c>
      <c r="P92">
        <f t="shared" si="19"/>
        <v>0.290239985396888</v>
      </c>
    </row>
    <row r="93" spans="6:16" ht="15.6" x14ac:dyDescent="0.3">
      <c r="F93" s="1">
        <v>83</v>
      </c>
      <c r="G93">
        <f t="shared" si="15"/>
        <v>227.00951403063436</v>
      </c>
      <c r="H93">
        <v>0</v>
      </c>
      <c r="I93">
        <f t="shared" si="12"/>
        <v>0</v>
      </c>
      <c r="J93" t="str">
        <f t="shared" si="16"/>
        <v/>
      </c>
      <c r="K93" t="str">
        <f t="shared" si="17"/>
        <v/>
      </c>
      <c r="L93" s="2" t="e">
        <f t="shared" si="13"/>
        <v>#NUM!</v>
      </c>
      <c r="M93" s="2">
        <v>-9.3395621384399455E-2</v>
      </c>
      <c r="N93">
        <f t="shared" ca="1" si="18"/>
        <v>0.15793112007132182</v>
      </c>
      <c r="O93">
        <f t="shared" si="14"/>
        <v>0.54109334017855593</v>
      </c>
      <c r="P93">
        <f t="shared" si="19"/>
        <v>0.49284571574559433</v>
      </c>
    </row>
    <row r="94" spans="6:16" ht="15.6" x14ac:dyDescent="0.3">
      <c r="F94" s="1">
        <v>84</v>
      </c>
      <c r="G94">
        <f t="shared" si="15"/>
        <v>237.54794443625127</v>
      </c>
      <c r="H94">
        <v>0</v>
      </c>
      <c r="I94">
        <f t="shared" si="12"/>
        <v>0</v>
      </c>
      <c r="J94" t="str">
        <f t="shared" si="16"/>
        <v/>
      </c>
      <c r="K94" t="str">
        <f t="shared" si="17"/>
        <v/>
      </c>
      <c r="L94" s="2" t="e">
        <f t="shared" si="13"/>
        <v>#NUM!</v>
      </c>
      <c r="M94" s="2">
        <v>0.5305530851661967</v>
      </c>
      <c r="N94">
        <f t="shared" ca="1" si="18"/>
        <v>-9.1351228693277858E-2</v>
      </c>
      <c r="O94">
        <f t="shared" si="14"/>
        <v>0.53371643889462406</v>
      </c>
      <c r="P94">
        <f t="shared" si="19"/>
        <v>0.90724974931757674</v>
      </c>
    </row>
    <row r="95" spans="6:16" ht="15.6" x14ac:dyDescent="0.3">
      <c r="F95" s="1">
        <v>85</v>
      </c>
      <c r="G95">
        <f t="shared" si="15"/>
        <v>297.79601206934836</v>
      </c>
      <c r="H95">
        <v>0</v>
      </c>
      <c r="I95">
        <f t="shared" si="12"/>
        <v>0</v>
      </c>
      <c r="J95" t="str">
        <f t="shared" si="16"/>
        <v/>
      </c>
      <c r="K95" t="str">
        <f t="shared" si="17"/>
        <v/>
      </c>
      <c r="L95" s="2" t="e">
        <f t="shared" si="13"/>
        <v>#NUM!</v>
      </c>
      <c r="M95" s="2">
        <v>0.10345103935409329</v>
      </c>
      <c r="N95">
        <f t="shared" ca="1" si="18"/>
        <v>0.21584392845470995</v>
      </c>
      <c r="O95">
        <f t="shared" si="14"/>
        <v>0.49154279155145614</v>
      </c>
      <c r="P95">
        <f t="shared" si="19"/>
        <v>0.54511677530627867</v>
      </c>
    </row>
    <row r="96" spans="6:16" ht="15.6" x14ac:dyDescent="0.3">
      <c r="F96" s="1">
        <v>86</v>
      </c>
      <c r="G96">
        <f t="shared" si="15"/>
        <v>319.40361055463512</v>
      </c>
      <c r="H96">
        <v>0</v>
      </c>
      <c r="I96">
        <f t="shared" si="12"/>
        <v>0</v>
      </c>
      <c r="J96" t="str">
        <f t="shared" si="16"/>
        <v/>
      </c>
      <c r="K96" t="str">
        <f t="shared" si="17"/>
        <v/>
      </c>
      <c r="L96" s="2" t="e">
        <f t="shared" si="13"/>
        <v>#NUM!</v>
      </c>
      <c r="M96" s="2">
        <v>0.63180722960603375</v>
      </c>
      <c r="N96">
        <f t="shared" ca="1" si="18"/>
        <v>-0.39332525110866418</v>
      </c>
      <c r="O96">
        <f t="shared" si="14"/>
        <v>0.47641747261175532</v>
      </c>
      <c r="P96">
        <f t="shared" si="19"/>
        <v>0.89614456314981328</v>
      </c>
    </row>
    <row r="97" spans="6:16" ht="15.6" x14ac:dyDescent="0.3">
      <c r="F97" s="1">
        <v>87</v>
      </c>
      <c r="G97">
        <f t="shared" si="15"/>
        <v>398.63879296818641</v>
      </c>
      <c r="H97">
        <v>0</v>
      </c>
      <c r="I97">
        <f t="shared" si="12"/>
        <v>0</v>
      </c>
      <c r="J97" t="str">
        <f t="shared" si="16"/>
        <v/>
      </c>
      <c r="K97" t="str">
        <f t="shared" si="17"/>
        <v/>
      </c>
      <c r="L97" s="2" t="e">
        <f t="shared" si="13"/>
        <v>#NUM!</v>
      </c>
      <c r="M97" s="2">
        <v>1.4547775351545276</v>
      </c>
      <c r="N97">
        <f t="shared" ca="1" si="18"/>
        <v>-1.4557179507722995</v>
      </c>
      <c r="O97">
        <f t="shared" si="14"/>
        <v>0.42095284492226953</v>
      </c>
      <c r="P97">
        <f t="shared" si="19"/>
        <v>1.8031643185729851</v>
      </c>
    </row>
    <row r="98" spans="6:16" ht="15.6" x14ac:dyDescent="0.3">
      <c r="F98" s="1">
        <v>88</v>
      </c>
      <c r="G98">
        <f t="shared" si="15"/>
        <v>678.31665811416769</v>
      </c>
      <c r="H98">
        <v>0.71943814716783017</v>
      </c>
      <c r="I98">
        <f t="shared" si="12"/>
        <v>732.01031956009695</v>
      </c>
      <c r="J98">
        <f t="shared" si="16"/>
        <v>732.01031956009695</v>
      </c>
      <c r="K98">
        <f t="shared" si="17"/>
        <v>678.31665811416769</v>
      </c>
      <c r="L98" s="2">
        <f t="shared" si="13"/>
        <v>6.5957946116216339</v>
      </c>
      <c r="M98" s="2">
        <v>-0.83056901698695473</v>
      </c>
      <c r="N98">
        <f t="shared" ca="1" si="18"/>
        <v>2.2814613790893497E-2</v>
      </c>
      <c r="O98">
        <f t="shared" si="14"/>
        <v>0.22517833932008255</v>
      </c>
      <c r="P98">
        <f t="shared" si="19"/>
        <v>9.8132998922441733E-2</v>
      </c>
    </row>
    <row r="99" spans="6:16" ht="15.6" x14ac:dyDescent="0.3">
      <c r="F99" s="1">
        <v>89</v>
      </c>
      <c r="G99">
        <f t="shared" si="15"/>
        <v>161.58565736564265</v>
      </c>
      <c r="H99">
        <v>0</v>
      </c>
      <c r="I99">
        <f t="shared" si="12"/>
        <v>0</v>
      </c>
      <c r="J99" t="str">
        <f t="shared" si="16"/>
        <v/>
      </c>
      <c r="K99" t="str">
        <f t="shared" si="17"/>
        <v/>
      </c>
      <c r="L99" s="2" t="e">
        <f t="shared" si="13"/>
        <v>#NUM!</v>
      </c>
      <c r="M99" s="2">
        <v>0.37208198119085484</v>
      </c>
      <c r="N99">
        <f t="shared" ca="1" si="18"/>
        <v>0.19581737976889171</v>
      </c>
      <c r="O99">
        <f t="shared" si="14"/>
        <v>0.58689003984405008</v>
      </c>
      <c r="P99">
        <f t="shared" si="19"/>
        <v>0.85143184672583883</v>
      </c>
    </row>
    <row r="100" spans="6:16" ht="15.6" x14ac:dyDescent="0.3">
      <c r="F100" s="1">
        <v>90</v>
      </c>
      <c r="G100">
        <f t="shared" si="15"/>
        <v>198.05811322013301</v>
      </c>
      <c r="H100">
        <v>0</v>
      </c>
      <c r="I100">
        <f t="shared" si="12"/>
        <v>0</v>
      </c>
      <c r="J100" t="str">
        <f t="shared" si="16"/>
        <v/>
      </c>
      <c r="K100" t="str">
        <f t="shared" si="17"/>
        <v/>
      </c>
      <c r="L100" s="2" t="e">
        <f t="shared" si="13"/>
        <v>#NUM!</v>
      </c>
      <c r="M100" s="2">
        <v>0.31398032833639833</v>
      </c>
      <c r="N100">
        <f t="shared" ca="1" si="18"/>
        <v>-0.55861888202081289</v>
      </c>
      <c r="O100">
        <f t="shared" si="14"/>
        <v>0.56135932074590689</v>
      </c>
      <c r="P100">
        <f t="shared" si="19"/>
        <v>0.76842389635920449</v>
      </c>
    </row>
    <row r="101" spans="6:16" ht="15.6" x14ac:dyDescent="0.3">
      <c r="F101" s="1">
        <v>91</v>
      </c>
      <c r="G101">
        <f t="shared" si="15"/>
        <v>234.54278410918994</v>
      </c>
      <c r="H101">
        <v>0.11032290160784054</v>
      </c>
      <c r="I101">
        <f t="shared" si="12"/>
        <v>38.813160741160722</v>
      </c>
      <c r="J101">
        <f t="shared" si="16"/>
        <v>38.813160741160722</v>
      </c>
      <c r="K101">
        <f t="shared" si="17"/>
        <v>234.54278410918994</v>
      </c>
      <c r="L101" s="2">
        <f t="shared" si="13"/>
        <v>3.6587593834756382</v>
      </c>
      <c r="M101" s="2">
        <v>-0.29008128658972676</v>
      </c>
      <c r="N101">
        <f t="shared" ca="1" si="18"/>
        <v>-0.32284892422454448</v>
      </c>
      <c r="O101">
        <f t="shared" si="14"/>
        <v>0.53582005112356701</v>
      </c>
      <c r="P101">
        <f t="shared" si="19"/>
        <v>0.40090203375019345</v>
      </c>
    </row>
    <row r="102" spans="6:16" ht="15.6" x14ac:dyDescent="0.3">
      <c r="F102" s="1">
        <v>92</v>
      </c>
      <c r="G102">
        <f t="shared" si="15"/>
        <v>208.76145610833481</v>
      </c>
      <c r="H102">
        <v>0</v>
      </c>
      <c r="I102">
        <f t="shared" si="12"/>
        <v>0</v>
      </c>
      <c r="J102" t="str">
        <f t="shared" si="16"/>
        <v/>
      </c>
      <c r="K102" t="str">
        <f t="shared" si="17"/>
        <v/>
      </c>
      <c r="L102" s="2" t="e">
        <f t="shared" si="13"/>
        <v>#NUM!</v>
      </c>
      <c r="M102" s="2">
        <v>-6.5111650870995907E-2</v>
      </c>
      <c r="N102">
        <f t="shared" ca="1" si="18"/>
        <v>0.75911027141084764</v>
      </c>
      <c r="O102">
        <f t="shared" si="14"/>
        <v>0.55386698072416551</v>
      </c>
      <c r="P102">
        <f t="shared" si="19"/>
        <v>0.51895278191085736</v>
      </c>
    </row>
    <row r="103" spans="6:16" ht="15.6" x14ac:dyDescent="0.3">
      <c r="F103" s="1">
        <v>93</v>
      </c>
      <c r="G103">
        <f t="shared" si="15"/>
        <v>221.17783408825872</v>
      </c>
      <c r="H103">
        <v>0</v>
      </c>
      <c r="I103">
        <f t="shared" si="12"/>
        <v>0</v>
      </c>
      <c r="J103" t="str">
        <f t="shared" si="16"/>
        <v/>
      </c>
      <c r="K103" t="str">
        <f t="shared" si="17"/>
        <v/>
      </c>
      <c r="L103" s="2" t="e">
        <f t="shared" si="13"/>
        <v>#NUM!</v>
      </c>
      <c r="M103" s="2">
        <v>0.15051818972889588</v>
      </c>
      <c r="N103">
        <f t="shared" ca="1" si="18"/>
        <v>0.13089675415000329</v>
      </c>
      <c r="O103">
        <f t="shared" si="14"/>
        <v>0.5451755161382188</v>
      </c>
      <c r="P103">
        <f t="shared" si="19"/>
        <v>0.63373189123302165</v>
      </c>
    </row>
    <row r="104" spans="6:16" ht="15.6" x14ac:dyDescent="0.3">
      <c r="F104" s="1">
        <v>94</v>
      </c>
      <c r="G104">
        <f t="shared" si="15"/>
        <v>247.0259908183948</v>
      </c>
      <c r="H104">
        <v>0</v>
      </c>
      <c r="I104">
        <f t="shared" si="12"/>
        <v>0</v>
      </c>
      <c r="J104" t="str">
        <f t="shared" si="16"/>
        <v/>
      </c>
      <c r="K104" t="str">
        <f t="shared" si="17"/>
        <v/>
      </c>
      <c r="L104" s="2" t="e">
        <f t="shared" si="13"/>
        <v>#NUM!</v>
      </c>
      <c r="M104" s="2">
        <v>-0.15319365143726266</v>
      </c>
      <c r="N104">
        <f t="shared" ca="1" si="18"/>
        <v>-1.4684639884625881E-2</v>
      </c>
      <c r="O104">
        <f t="shared" si="14"/>
        <v>0.52708180642712354</v>
      </c>
      <c r="P104">
        <f t="shared" si="19"/>
        <v>0.45221698297263263</v>
      </c>
    </row>
    <row r="105" spans="6:16" ht="15.6" x14ac:dyDescent="0.3">
      <c r="F105" s="1">
        <v>95</v>
      </c>
      <c r="G105">
        <f t="shared" si="15"/>
        <v>253.47546679657572</v>
      </c>
      <c r="H105">
        <v>0</v>
      </c>
      <c r="I105">
        <f t="shared" si="12"/>
        <v>0</v>
      </c>
      <c r="J105" t="str">
        <f t="shared" si="16"/>
        <v/>
      </c>
      <c r="K105" t="str">
        <f t="shared" si="17"/>
        <v/>
      </c>
      <c r="L105" s="2" t="e">
        <f t="shared" si="13"/>
        <v>#NUM!</v>
      </c>
      <c r="M105" s="2">
        <v>-0.79112162346647186</v>
      </c>
      <c r="N105">
        <f t="shared" ca="1" si="18"/>
        <v>0.20216828527736941</v>
      </c>
      <c r="O105">
        <f t="shared" si="14"/>
        <v>0.52256717324239699</v>
      </c>
      <c r="P105">
        <f t="shared" si="19"/>
        <v>0.23689853173955538</v>
      </c>
    </row>
    <row r="106" spans="6:16" ht="15.6" x14ac:dyDescent="0.3">
      <c r="F106" s="1">
        <v>96</v>
      </c>
      <c r="G106">
        <f t="shared" si="15"/>
        <v>232.80435639531419</v>
      </c>
      <c r="H106">
        <v>0</v>
      </c>
      <c r="I106">
        <f t="shared" si="12"/>
        <v>0</v>
      </c>
      <c r="J106" t="str">
        <f t="shared" si="16"/>
        <v/>
      </c>
      <c r="K106" t="str">
        <f t="shared" si="17"/>
        <v/>
      </c>
      <c r="L106" s="2" t="e">
        <f t="shared" si="13"/>
        <v>#NUM!</v>
      </c>
      <c r="M106" s="2">
        <v>0.73933022842246521</v>
      </c>
      <c r="N106">
        <f t="shared" ca="1" si="18"/>
        <v>-0.40444188702172562</v>
      </c>
      <c r="O106">
        <f t="shared" si="14"/>
        <v>0.53703695052328004</v>
      </c>
      <c r="P106">
        <f t="shared" si="19"/>
        <v>1.1248411781922822</v>
      </c>
    </row>
    <row r="107" spans="6:16" ht="15.6" x14ac:dyDescent="0.3">
      <c r="F107" s="1">
        <v>97</v>
      </c>
      <c r="G107">
        <f t="shared" si="15"/>
        <v>317.17744838425193</v>
      </c>
      <c r="H107">
        <v>0</v>
      </c>
      <c r="I107">
        <f t="shared" ref="I107:I110" si="20">H107*G107+G107*br*H107</f>
        <v>0</v>
      </c>
      <c r="J107" t="str">
        <f t="shared" si="16"/>
        <v/>
      </c>
      <c r="K107" t="str">
        <f t="shared" si="17"/>
        <v/>
      </c>
      <c r="L107" s="2" t="e">
        <f t="shared" si="13"/>
        <v>#NUM!</v>
      </c>
      <c r="M107" s="2">
        <v>0.96797153960859883</v>
      </c>
      <c r="N107">
        <f t="shared" ca="1" si="18"/>
        <v>0.12692406490229075</v>
      </c>
      <c r="O107">
        <f t="shared" si="14"/>
        <v>0.47797578613102359</v>
      </c>
      <c r="P107">
        <f t="shared" si="19"/>
        <v>1.258318536895461</v>
      </c>
    </row>
    <row r="108" spans="6:16" ht="15.6" x14ac:dyDescent="0.3">
      <c r="F108" s="1">
        <v>98</v>
      </c>
      <c r="G108">
        <f t="shared" si="15"/>
        <v>453.2970901009553</v>
      </c>
      <c r="H108">
        <v>0.31155199505796571</v>
      </c>
      <c r="I108">
        <f t="shared" si="20"/>
        <v>211.83841916238458</v>
      </c>
      <c r="J108">
        <f t="shared" si="16"/>
        <v>211.83841916238458</v>
      </c>
      <c r="K108">
        <f t="shared" si="17"/>
        <v>453.2970901009553</v>
      </c>
      <c r="L108" s="2">
        <f t="shared" si="13"/>
        <v>5.3558238103075846</v>
      </c>
      <c r="M108" s="2">
        <v>0.25299224886994454</v>
      </c>
      <c r="N108">
        <f t="shared" ca="1" si="18"/>
        <v>-0.65569859437897371</v>
      </c>
      <c r="O108">
        <f t="shared" si="14"/>
        <v>0.38269203692933124</v>
      </c>
      <c r="P108">
        <f t="shared" si="19"/>
        <v>0.4928588543111822</v>
      </c>
    </row>
    <row r="109" spans="6:16" ht="15.6" x14ac:dyDescent="0.3">
      <c r="F109" s="1">
        <v>99</v>
      </c>
      <c r="G109">
        <f t="shared" si="15"/>
        <v>326.56077724987898</v>
      </c>
      <c r="H109">
        <v>0</v>
      </c>
      <c r="I109">
        <f t="shared" si="20"/>
        <v>0</v>
      </c>
      <c r="J109" t="str">
        <f t="shared" si="16"/>
        <v/>
      </c>
      <c r="K109" t="str">
        <f t="shared" si="17"/>
        <v/>
      </c>
      <c r="L109" s="2" t="e">
        <f t="shared" si="13"/>
        <v>#NUM!</v>
      </c>
      <c r="M109" s="2">
        <v>0.30621329642733486</v>
      </c>
      <c r="N109">
        <f t="shared" ca="1" si="18"/>
        <v>-0.76201547976578288</v>
      </c>
      <c r="O109">
        <f t="shared" si="14"/>
        <v>0.47140745592508471</v>
      </c>
      <c r="P109">
        <f t="shared" si="19"/>
        <v>0.64029954336174821</v>
      </c>
    </row>
    <row r="110" spans="6:16" ht="15.6" x14ac:dyDescent="0.3">
      <c r="F110" s="1">
        <v>100</v>
      </c>
      <c r="G110">
        <f t="shared" si="15"/>
        <v>365.79698007638075</v>
      </c>
      <c r="H110">
        <v>0.99</v>
      </c>
      <c r="I110">
        <f t="shared" si="20"/>
        <v>543.2085154134254</v>
      </c>
      <c r="J110">
        <f t="shared" si="16"/>
        <v>543.2085154134254</v>
      </c>
      <c r="K110">
        <f t="shared" si="17"/>
        <v>365.79698007638075</v>
      </c>
      <c r="L110" s="2">
        <f t="shared" si="13"/>
        <v>6.2974932525086258</v>
      </c>
      <c r="M110" s="2">
        <v>0.40065874370124865</v>
      </c>
      <c r="N110">
        <f t="shared" ca="1" si="18"/>
        <v>-6.1613542752972726E-2</v>
      </c>
      <c r="O110">
        <f t="shared" si="14"/>
        <v>0.44394211394653343</v>
      </c>
      <c r="P110">
        <f t="shared" si="19"/>
        <v>0.6627202289250872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workbookViewId="0">
      <selection activeCell="C3" sqref="C3"/>
    </sheetView>
  </sheetViews>
  <sheetFormatPr defaultColWidth="8.77734375" defaultRowHeight="14.4" x14ac:dyDescent="0.3"/>
  <cols>
    <col min="2" max="2" width="12.44140625" bestFit="1" customWidth="1"/>
    <col min="12" max="12" width="27" bestFit="1" customWidth="1"/>
    <col min="13" max="13" width="16.44140625" customWidth="1"/>
  </cols>
  <sheetData>
    <row r="1" spans="1:14" x14ac:dyDescent="0.3">
      <c r="A1" t="s">
        <v>0</v>
      </c>
      <c r="B1" t="s">
        <v>1</v>
      </c>
      <c r="C1">
        <v>0.8</v>
      </c>
      <c r="E1" t="s">
        <v>30</v>
      </c>
      <c r="G1">
        <v>5261.9713705438235</v>
      </c>
    </row>
    <row r="2" spans="1:14" x14ac:dyDescent="0.3">
      <c r="A2" t="s">
        <v>2</v>
      </c>
      <c r="B2" t="s">
        <v>3</v>
      </c>
      <c r="C2">
        <v>0.5</v>
      </c>
      <c r="E2" t="s">
        <v>31</v>
      </c>
      <c r="G2">
        <v>386.44034695607678</v>
      </c>
    </row>
    <row r="3" spans="1:14" x14ac:dyDescent="0.3">
      <c r="A3" t="s">
        <v>4</v>
      </c>
      <c r="B3" t="s">
        <v>5</v>
      </c>
      <c r="C3">
        <v>0.7</v>
      </c>
      <c r="E3" t="s">
        <v>32</v>
      </c>
      <c r="G3">
        <v>4871.4463211586481</v>
      </c>
    </row>
    <row r="4" spans="1:14" x14ac:dyDescent="0.3">
      <c r="A4" t="s">
        <v>6</v>
      </c>
      <c r="B4" t="s">
        <v>7</v>
      </c>
    </row>
    <row r="5" spans="1:14" x14ac:dyDescent="0.3">
      <c r="B5" t="s">
        <v>11</v>
      </c>
      <c r="C5">
        <v>1000</v>
      </c>
    </row>
    <row r="6" spans="1:14" x14ac:dyDescent="0.3">
      <c r="B6" s="3" t="s">
        <v>15</v>
      </c>
      <c r="C6" s="3">
        <f>SUM(I11:I110)</f>
        <v>5261.9713705438235</v>
      </c>
    </row>
    <row r="7" spans="1:14" x14ac:dyDescent="0.3">
      <c r="B7" s="2" t="s">
        <v>19</v>
      </c>
      <c r="C7" s="2" t="e">
        <f>SUM(J11:J110)</f>
        <v>#NUM!</v>
      </c>
    </row>
    <row r="9" spans="1:14" x14ac:dyDescent="0.3">
      <c r="L9" t="s">
        <v>16</v>
      </c>
    </row>
    <row r="10" spans="1:14" ht="15.6" x14ac:dyDescent="0.3">
      <c r="F10" s="1" t="s">
        <v>8</v>
      </c>
      <c r="G10" t="s">
        <v>17</v>
      </c>
      <c r="H10" t="s">
        <v>12</v>
      </c>
      <c r="I10" t="s">
        <v>14</v>
      </c>
      <c r="J10" s="2" t="s">
        <v>18</v>
      </c>
      <c r="K10" s="2"/>
      <c r="L10" t="s">
        <v>9</v>
      </c>
      <c r="M10" t="s">
        <v>13</v>
      </c>
      <c r="N10" t="s">
        <v>10</v>
      </c>
    </row>
    <row r="11" spans="1:14" ht="15.6" x14ac:dyDescent="0.3">
      <c r="F11" s="1">
        <v>1</v>
      </c>
      <c r="G11">
        <v>400</v>
      </c>
      <c r="H11">
        <f t="shared" ref="H11:H42" si="0">MIN(0.99,I11/(G11+G11*br))</f>
        <v>0.40786064818685169</v>
      </c>
      <c r="I11">
        <f>MAX(0,'Omnicient Manager'!$B$10+'Omnicient Manager'!$B$9*Feedback!G11)</f>
        <v>244.71638891211103</v>
      </c>
      <c r="J11" s="2">
        <f>LN(I11)</f>
        <v>5.5000999437355382</v>
      </c>
      <c r="K11" s="2">
        <v>-1.5628763609460282E-3</v>
      </c>
      <c r="L11">
        <f ca="1">_xlfn.NORM.INV(RAND(), 0, 0.5)</f>
        <v>-0.27121698108736597</v>
      </c>
      <c r="M11">
        <f t="shared" ref="M11:M42" si="1">sjmax*(1-(G11/Nk))</f>
        <v>0.42</v>
      </c>
      <c r="N11">
        <f>M11*EXP(K11)</f>
        <v>0.41934410460361432</v>
      </c>
    </row>
    <row r="12" spans="1:14" ht="15.6" x14ac:dyDescent="0.3">
      <c r="F12" s="1">
        <v>2</v>
      </c>
      <c r="G12">
        <f>G11*sa*(1-H11)+br*G11*N11*(1-H11)</f>
        <v>239.14662183753734</v>
      </c>
      <c r="H12">
        <f t="shared" si="0"/>
        <v>0</v>
      </c>
      <c r="I12">
        <f>MAX(0,'Omnicient Manager'!$B$10+'Omnicient Manager'!$B$9*Feedback!G12)</f>
        <v>0</v>
      </c>
      <c r="J12" s="2" t="e">
        <f t="shared" ref="J12:J75" si="2">LN(I12)</f>
        <v>#NUM!</v>
      </c>
      <c r="K12" s="2">
        <v>-0.18632583774268943</v>
      </c>
      <c r="L12">
        <f t="shared" ref="L12:L75" ca="1" si="3">_xlfn.NORM.INV(RAND(), 0, 0.5)</f>
        <v>0.7350683053828353</v>
      </c>
      <c r="M12">
        <f t="shared" si="1"/>
        <v>0.53259736471372388</v>
      </c>
      <c r="N12">
        <f t="shared" ref="N12:N75" si="4">M12*EXP(K12)</f>
        <v>0.44205746620261921</v>
      </c>
    </row>
    <row r="13" spans="1:14" ht="15.6" x14ac:dyDescent="0.3">
      <c r="F13" s="1">
        <v>3</v>
      </c>
      <c r="G13">
        <f t="shared" ref="G12:G43" si="5">G12*sa*(1-H12)+br*G12*N12*(1-H12)</f>
        <v>244.17557232023873</v>
      </c>
      <c r="H13">
        <f t="shared" si="0"/>
        <v>8.956469539626196E-3</v>
      </c>
      <c r="I13">
        <f>MAX(0,'Omnicient Manager'!$B$10+'Omnicient Manager'!$B$9*Feedback!G13)</f>
        <v>3.2804266137105174</v>
      </c>
      <c r="J13" s="2">
        <f t="shared" si="2"/>
        <v>1.1879734790939589</v>
      </c>
      <c r="K13" s="2">
        <v>-0.50820155718013116</v>
      </c>
      <c r="L13">
        <f t="shared" ca="1" si="3"/>
        <v>-0.11076024223355109</v>
      </c>
      <c r="M13">
        <f t="shared" si="1"/>
        <v>0.5290770993758328</v>
      </c>
      <c r="N13">
        <f t="shared" si="4"/>
        <v>0.31828035362867879</v>
      </c>
    </row>
    <row r="14" spans="1:14" ht="15.6" x14ac:dyDescent="0.3">
      <c r="F14" s="1">
        <v>4</v>
      </c>
      <c r="G14">
        <f t="shared" si="5"/>
        <v>232.10100896744245</v>
      </c>
      <c r="H14">
        <f t="shared" si="0"/>
        <v>0</v>
      </c>
      <c r="I14">
        <f>MAX(0,'Omnicient Manager'!$B$10+'Omnicient Manager'!$B$9*Feedback!G14)</f>
        <v>0</v>
      </c>
      <c r="J14" s="2" t="e">
        <f t="shared" si="2"/>
        <v>#NUM!</v>
      </c>
      <c r="K14" s="2">
        <v>0.69991873316893283</v>
      </c>
      <c r="L14">
        <f t="shared" ca="1" si="3"/>
        <v>-0.20346681761199054</v>
      </c>
      <c r="M14">
        <f t="shared" si="1"/>
        <v>0.53752929372279024</v>
      </c>
      <c r="N14">
        <f t="shared" si="4"/>
        <v>1.0823631067849884</v>
      </c>
    </row>
    <row r="15" spans="1:14" ht="15.6" x14ac:dyDescent="0.3">
      <c r="F15" s="1">
        <v>5</v>
      </c>
      <c r="G15">
        <f t="shared" si="5"/>
        <v>311.28959175091973</v>
      </c>
      <c r="H15">
        <f t="shared" si="0"/>
        <v>0.22972729729182464</v>
      </c>
      <c r="I15">
        <f>MAX(0,'Omnicient Manager'!$B$10+'Omnicient Manager'!$B$9*Feedback!G15)</f>
        <v>107.26757488202139</v>
      </c>
      <c r="J15" s="2">
        <f t="shared" si="2"/>
        <v>4.6753264127470082</v>
      </c>
      <c r="K15" s="2">
        <v>5.6803706115705128E-2</v>
      </c>
      <c r="L15">
        <f t="shared" ca="1" si="3"/>
        <v>-0.57178574732628829</v>
      </c>
      <c r="M15">
        <f t="shared" si="1"/>
        <v>0.48209728577435612</v>
      </c>
      <c r="N15">
        <f t="shared" si="4"/>
        <v>0.51027491908357836</v>
      </c>
    </row>
    <row r="16" spans="1:14" ht="15.6" x14ac:dyDescent="0.3">
      <c r="F16" s="1">
        <v>6</v>
      </c>
      <c r="G16">
        <f t="shared" si="5"/>
        <v>252.99861805371634</v>
      </c>
      <c r="H16">
        <f t="shared" si="0"/>
        <v>4.4666762902972064E-2</v>
      </c>
      <c r="I16">
        <f>MAX(0,'Omnicient Manager'!$B$10+'Omnicient Manager'!$B$9*Feedback!G16)</f>
        <v>16.950943931077404</v>
      </c>
      <c r="J16" s="2">
        <f t="shared" si="2"/>
        <v>2.8303235214249858</v>
      </c>
      <c r="K16" s="2">
        <v>-0.12123430742188741</v>
      </c>
      <c r="L16">
        <f t="shared" ca="1" si="3"/>
        <v>5.3795663827037571E-2</v>
      </c>
      <c r="M16">
        <f t="shared" si="1"/>
        <v>0.52290096736239855</v>
      </c>
      <c r="N16">
        <f t="shared" si="4"/>
        <v>0.46319947079741769</v>
      </c>
    </row>
    <row r="17" spans="6:14" ht="15.6" x14ac:dyDescent="0.3">
      <c r="F17" s="1">
        <v>7</v>
      </c>
      <c r="G17">
        <f t="shared" si="5"/>
        <v>249.33558125774755</v>
      </c>
      <c r="H17">
        <f t="shared" si="0"/>
        <v>3.0147849176930551E-2</v>
      </c>
      <c r="I17">
        <f>MAX(0,'Omnicient Manager'!$B$10+'Omnicient Manager'!$B$9*Feedback!G17)</f>
        <v>11.275397247301328</v>
      </c>
      <c r="J17" s="2">
        <f t="shared" si="2"/>
        <v>2.4226231173447039</v>
      </c>
      <c r="K17" s="2">
        <v>8.745447588248681E-2</v>
      </c>
      <c r="L17">
        <f t="shared" ca="1" si="3"/>
        <v>0.30511084172342257</v>
      </c>
      <c r="M17">
        <f t="shared" si="1"/>
        <v>0.52546509311957668</v>
      </c>
      <c r="N17">
        <f t="shared" si="4"/>
        <v>0.57348870295878029</v>
      </c>
    </row>
    <row r="18" spans="6:14" ht="15.6" x14ac:dyDescent="0.3">
      <c r="F18" s="1">
        <v>8</v>
      </c>
      <c r="G18">
        <f t="shared" si="5"/>
        <v>262.79505170856032</v>
      </c>
      <c r="H18">
        <f t="shared" si="0"/>
        <v>8.1507466857979452E-2</v>
      </c>
      <c r="I18">
        <f>MAX(0,'Omnicient Manager'!$B$10+'Omnicient Manager'!$B$9*Feedback!G18)</f>
        <v>32.129638451364713</v>
      </c>
      <c r="J18" s="2">
        <f t="shared" si="2"/>
        <v>3.4697789203836185</v>
      </c>
      <c r="K18" s="2">
        <v>0.74330420153472254</v>
      </c>
      <c r="L18">
        <f t="shared" ca="1" si="3"/>
        <v>-0.27265081794722279</v>
      </c>
      <c r="M18">
        <f t="shared" si="1"/>
        <v>0.51604346380400778</v>
      </c>
      <c r="N18">
        <f t="shared" si="4"/>
        <v>1.0851735375714178</v>
      </c>
    </row>
    <row r="19" spans="6:14" ht="15.6" x14ac:dyDescent="0.3">
      <c r="F19" s="1">
        <v>9</v>
      </c>
      <c r="G19">
        <f t="shared" si="5"/>
        <v>324.06727434582206</v>
      </c>
      <c r="H19">
        <f t="shared" si="0"/>
        <v>0.26139726134352836</v>
      </c>
      <c r="I19">
        <f>MAX(0,'Omnicient Manager'!$B$10+'Omnicient Manager'!$B$9*Feedback!G19)</f>
        <v>127.06544700758963</v>
      </c>
      <c r="J19" s="2">
        <f t="shared" si="2"/>
        <v>4.8447022844897134</v>
      </c>
      <c r="K19" s="2">
        <v>0.60885828376573459</v>
      </c>
      <c r="L19">
        <f t="shared" ca="1" si="3"/>
        <v>1.4570718854039086E-2</v>
      </c>
      <c r="M19">
        <f t="shared" si="1"/>
        <v>0.47315290795792453</v>
      </c>
      <c r="N19">
        <f t="shared" si="4"/>
        <v>0.86981182282911551</v>
      </c>
    </row>
    <row r="20" spans="6:14" ht="15.6" x14ac:dyDescent="0.3">
      <c r="F20" s="1">
        <v>10</v>
      </c>
      <c r="G20">
        <f t="shared" si="5"/>
        <v>295.58334502152184</v>
      </c>
      <c r="H20">
        <f t="shared" si="0"/>
        <v>0.18704742542655178</v>
      </c>
      <c r="I20">
        <f>MAX(0,'Omnicient Manager'!$B$10+'Omnicient Manager'!$B$9*Feedback!G20)</f>
        <v>82.932155527865746</v>
      </c>
      <c r="J20" s="2">
        <f t="shared" si="2"/>
        <v>4.4180228702616517</v>
      </c>
      <c r="K20" s="2">
        <v>0.47480346515846455</v>
      </c>
      <c r="L20">
        <f t="shared" ca="1" si="3"/>
        <v>-0.13143848300397584</v>
      </c>
      <c r="M20">
        <f t="shared" si="1"/>
        <v>0.49309165848493469</v>
      </c>
      <c r="N20">
        <f t="shared" si="4"/>
        <v>0.792742570658865</v>
      </c>
    </row>
    <row r="21" spans="6:14" ht="15.6" x14ac:dyDescent="0.3">
      <c r="F21" s="1">
        <v>11</v>
      </c>
      <c r="G21">
        <f t="shared" si="5"/>
        <v>287.48232673602911</v>
      </c>
      <c r="H21">
        <f t="shared" si="0"/>
        <v>0.16321085594761015</v>
      </c>
      <c r="I21">
        <f>MAX(0,'Omnicient Manager'!$B$10+'Omnicient Manager'!$B$9*Feedback!G21)</f>
        <v>70.380354924596759</v>
      </c>
      <c r="J21" s="2">
        <f t="shared" si="2"/>
        <v>4.2539141748559546</v>
      </c>
      <c r="K21" s="2">
        <v>6.3277926636315998E-2</v>
      </c>
      <c r="L21">
        <f t="shared" ca="1" si="3"/>
        <v>0.20176129847799115</v>
      </c>
      <c r="M21">
        <f t="shared" si="1"/>
        <v>0.49876237128477957</v>
      </c>
      <c r="N21">
        <f t="shared" si="4"/>
        <v>0.53134296566069728</v>
      </c>
    </row>
    <row r="22" spans="6:14" ht="15.6" x14ac:dyDescent="0.3">
      <c r="F22" s="1">
        <v>12</v>
      </c>
      <c r="G22">
        <f t="shared" si="5"/>
        <v>256.36015929055543</v>
      </c>
      <c r="H22">
        <f t="shared" si="0"/>
        <v>5.7625569622114237E-2</v>
      </c>
      <c r="I22">
        <f>MAX(0,'Omnicient Manager'!$B$10+'Omnicient Manager'!$B$9*Feedback!G22)</f>
        <v>22.159350311301296</v>
      </c>
      <c r="J22" s="2">
        <f t="shared" si="2"/>
        <v>3.0982595433672282</v>
      </c>
      <c r="K22" s="2">
        <v>-0.10599271607276761</v>
      </c>
      <c r="L22">
        <f t="shared" ca="1" si="3"/>
        <v>-0.29473162615854565</v>
      </c>
      <c r="M22">
        <f t="shared" si="1"/>
        <v>0.52054788849661116</v>
      </c>
      <c r="N22">
        <f t="shared" si="4"/>
        <v>0.46819701171827344</v>
      </c>
    </row>
    <row r="23" spans="6:14" ht="15.6" x14ac:dyDescent="0.3">
      <c r="F23" s="1">
        <v>13</v>
      </c>
      <c r="G23">
        <f t="shared" si="5"/>
        <v>249.82502365235644</v>
      </c>
      <c r="H23">
        <f t="shared" si="0"/>
        <v>3.2112460485269993E-2</v>
      </c>
      <c r="I23">
        <f>MAX(0,'Omnicient Manager'!$B$10+'Omnicient Manager'!$B$9*Feedback!G23)</f>
        <v>12.033744300401906</v>
      </c>
      <c r="J23" s="2">
        <f t="shared" si="2"/>
        <v>2.4877147284755159</v>
      </c>
      <c r="K23" s="2">
        <v>-0.63306293078893094</v>
      </c>
      <c r="L23">
        <f t="shared" ca="1" si="3"/>
        <v>-0.39102951263637536</v>
      </c>
      <c r="M23">
        <f t="shared" si="1"/>
        <v>0.52512248344335044</v>
      </c>
      <c r="N23">
        <f t="shared" si="4"/>
        <v>0.27882061174958905</v>
      </c>
    </row>
    <row r="24" spans="6:14" ht="15.6" x14ac:dyDescent="0.3">
      <c r="F24" s="1">
        <v>14</v>
      </c>
      <c r="G24">
        <f t="shared" si="5"/>
        <v>227.15178627506489</v>
      </c>
      <c r="H24">
        <f t="shared" si="0"/>
        <v>0</v>
      </c>
      <c r="I24">
        <f>MAX(0,'Omnicient Manager'!$B$10+'Omnicient Manager'!$B$9*Feedback!G24)</f>
        <v>0</v>
      </c>
      <c r="J24" s="2" t="e">
        <f t="shared" si="2"/>
        <v>#NUM!</v>
      </c>
      <c r="K24" s="2">
        <v>-0.23149329837662133</v>
      </c>
      <c r="L24">
        <f t="shared" ca="1" si="3"/>
        <v>-0.22114118516843662</v>
      </c>
      <c r="M24">
        <f t="shared" si="1"/>
        <v>0.5409937496074545</v>
      </c>
      <c r="N24">
        <f t="shared" si="4"/>
        <v>0.42919631586634666</v>
      </c>
    </row>
    <row r="25" spans="6:14" ht="15.6" x14ac:dyDescent="0.3">
      <c r="F25" s="1">
        <v>15</v>
      </c>
      <c r="G25">
        <f t="shared" si="5"/>
        <v>230.46778392591074</v>
      </c>
      <c r="H25">
        <f t="shared" si="0"/>
        <v>0</v>
      </c>
      <c r="I25">
        <f>MAX(0,'Omnicient Manager'!$B$10+'Omnicient Manager'!$B$9*Feedback!G25)</f>
        <v>0</v>
      </c>
      <c r="J25" s="2" t="e">
        <f t="shared" si="2"/>
        <v>#NUM!</v>
      </c>
      <c r="K25" s="2">
        <v>0.53179250014061297</v>
      </c>
      <c r="L25">
        <f t="shared" ca="1" si="3"/>
        <v>0.62888025773189127</v>
      </c>
      <c r="M25">
        <f t="shared" si="1"/>
        <v>0.53867255125186242</v>
      </c>
      <c r="N25">
        <f t="shared" si="4"/>
        <v>0.91681011133945478</v>
      </c>
    </row>
    <row r="26" spans="6:14" ht="15.6" x14ac:dyDescent="0.3">
      <c r="F26" s="1">
        <v>16</v>
      </c>
      <c r="G26">
        <f t="shared" si="5"/>
        <v>290.02182446136442</v>
      </c>
      <c r="H26">
        <f t="shared" si="0"/>
        <v>0.17082640548812228</v>
      </c>
      <c r="I26">
        <f>MAX(0,'Omnicient Manager'!$B$10+'Omnicient Manager'!$B$9*Feedback!G26)</f>
        <v>74.315078678763086</v>
      </c>
      <c r="J26" s="2">
        <f t="shared" si="2"/>
        <v>4.3083138743201133</v>
      </c>
      <c r="K26" s="2">
        <v>-0.25490704622810428</v>
      </c>
      <c r="L26">
        <f t="shared" ca="1" si="3"/>
        <v>0.68494746818042052</v>
      </c>
      <c r="M26">
        <f t="shared" si="1"/>
        <v>0.49698472287704493</v>
      </c>
      <c r="N26">
        <f t="shared" si="4"/>
        <v>0.38515746116692079</v>
      </c>
    </row>
    <row r="27" spans="6:14" ht="15.6" x14ac:dyDescent="0.3">
      <c r="F27" s="1">
        <v>17</v>
      </c>
      <c r="G27">
        <f t="shared" si="5"/>
        <v>238.69378339324254</v>
      </c>
      <c r="H27">
        <f t="shared" si="0"/>
        <v>0</v>
      </c>
      <c r="I27">
        <f>MAX(0,'Omnicient Manager'!$B$10+'Omnicient Manager'!$B$9*Feedback!G27)</f>
        <v>0</v>
      </c>
      <c r="J27" s="2" t="e">
        <f t="shared" si="2"/>
        <v>#NUM!</v>
      </c>
      <c r="K27" s="2">
        <v>0.86477059192889849</v>
      </c>
      <c r="L27">
        <f t="shared" ca="1" si="3"/>
        <v>-9.2169746608526587E-2</v>
      </c>
      <c r="M27">
        <f t="shared" si="1"/>
        <v>0.53291435162473022</v>
      </c>
      <c r="N27">
        <f t="shared" si="4"/>
        <v>1.2653845056947135</v>
      </c>
    </row>
    <row r="28" spans="6:14" ht="15.6" x14ac:dyDescent="0.3">
      <c r="F28" s="1">
        <v>18</v>
      </c>
      <c r="G28">
        <f t="shared" si="5"/>
        <v>341.97473427032367</v>
      </c>
      <c r="H28">
        <f t="shared" si="0"/>
        <v>0.30179899875647037</v>
      </c>
      <c r="I28">
        <f>MAX(0,'Omnicient Manager'!$B$10+'Omnicient Manager'!$B$9*Feedback!G28)</f>
        <v>154.81144860419056</v>
      </c>
      <c r="J28" s="2">
        <f t="shared" si="2"/>
        <v>5.0422079158123259</v>
      </c>
      <c r="K28" s="2">
        <v>-0.10773382784786646</v>
      </c>
      <c r="L28">
        <f t="shared" ca="1" si="3"/>
        <v>0.65501173241862809</v>
      </c>
      <c r="M28">
        <f t="shared" si="1"/>
        <v>0.46061768601077341</v>
      </c>
      <c r="N28">
        <f t="shared" si="4"/>
        <v>0.41357321339043412</v>
      </c>
    </row>
    <row r="29" spans="6:14" ht="15.6" x14ac:dyDescent="0.3">
      <c r="F29" s="1">
        <v>19</v>
      </c>
      <c r="G29">
        <f t="shared" si="5"/>
        <v>240.38752027966171</v>
      </c>
      <c r="H29">
        <f t="shared" si="0"/>
        <v>0</v>
      </c>
      <c r="I29">
        <f>MAX(0,'Omnicient Manager'!$B$10+'Omnicient Manager'!$B$9*Feedback!G29)</f>
        <v>0</v>
      </c>
      <c r="J29" s="2" t="e">
        <f t="shared" si="2"/>
        <v>#NUM!</v>
      </c>
      <c r="K29" s="2">
        <v>-0.39043802787145093</v>
      </c>
      <c r="L29">
        <f t="shared" ca="1" si="3"/>
        <v>0.53386655639888025</v>
      </c>
      <c r="M29">
        <f t="shared" si="1"/>
        <v>0.53172873580423674</v>
      </c>
      <c r="N29">
        <f t="shared" si="4"/>
        <v>0.35985293580172473</v>
      </c>
    </row>
    <row r="30" spans="6:14" ht="15.6" x14ac:dyDescent="0.3">
      <c r="F30" s="1">
        <v>20</v>
      </c>
      <c r="G30">
        <f t="shared" si="5"/>
        <v>235.56209367509584</v>
      </c>
      <c r="H30">
        <f t="shared" si="0"/>
        <v>0</v>
      </c>
      <c r="I30">
        <f>MAX(0,'Omnicient Manager'!$B$10+'Omnicient Manager'!$B$9*Feedback!G30)</f>
        <v>0</v>
      </c>
      <c r="J30" s="2" t="e">
        <f t="shared" si="2"/>
        <v>#NUM!</v>
      </c>
      <c r="K30" s="2">
        <v>0.11611352301757458</v>
      </c>
      <c r="L30">
        <f t="shared" ca="1" si="3"/>
        <v>-0.3210155032131139</v>
      </c>
      <c r="M30">
        <f t="shared" si="1"/>
        <v>0.53510653442743283</v>
      </c>
      <c r="N30">
        <f t="shared" si="4"/>
        <v>0.60099065171337551</v>
      </c>
    </row>
    <row r="31" spans="6:14" ht="15.6" x14ac:dyDescent="0.3">
      <c r="F31" s="1">
        <v>21</v>
      </c>
      <c r="G31">
        <f t="shared" si="5"/>
        <v>259.23498303845821</v>
      </c>
      <c r="H31">
        <f t="shared" si="0"/>
        <v>6.8441461419067456E-2</v>
      </c>
      <c r="I31">
        <f>MAX(0,'Omnicient Manager'!$B$10+'Omnicient Manager'!$B$9*Feedback!G31)</f>
        <v>26.613631635148863</v>
      </c>
      <c r="J31" s="2">
        <f t="shared" si="2"/>
        <v>3.2814235520078348</v>
      </c>
      <c r="K31" s="2">
        <v>-0.39266261217925585</v>
      </c>
      <c r="L31">
        <f t="shared" ca="1" si="3"/>
        <v>0.30747564075143524</v>
      </c>
      <c r="M31">
        <f t="shared" si="1"/>
        <v>0.51853551187307922</v>
      </c>
      <c r="N31">
        <f t="shared" si="4"/>
        <v>0.3501444917192984</v>
      </c>
    </row>
    <row r="32" spans="6:14" ht="15.6" x14ac:dyDescent="0.3">
      <c r="F32" s="1">
        <v>22</v>
      </c>
      <c r="G32">
        <f t="shared" si="5"/>
        <v>235.47269473738683</v>
      </c>
      <c r="H32">
        <f t="shared" si="0"/>
        <v>0</v>
      </c>
      <c r="I32">
        <f>MAX(0,'Omnicient Manager'!$B$10+'Omnicient Manager'!$B$9*Feedback!G32)</f>
        <v>0</v>
      </c>
      <c r="J32" s="2" t="e">
        <f t="shared" si="2"/>
        <v>#NUM!</v>
      </c>
      <c r="K32" s="2">
        <v>0.76585299363373338</v>
      </c>
      <c r="L32">
        <f t="shared" ca="1" si="3"/>
        <v>-0.68816169340729694</v>
      </c>
      <c r="M32">
        <f t="shared" si="1"/>
        <v>0.53516911368382913</v>
      </c>
      <c r="N32">
        <f t="shared" si="4"/>
        <v>1.1510568403182573</v>
      </c>
    </row>
    <row r="33" spans="6:14" ht="15.6" x14ac:dyDescent="0.3">
      <c r="F33" s="1">
        <v>23</v>
      </c>
      <c r="G33">
        <f t="shared" si="5"/>
        <v>323.89938378273047</v>
      </c>
      <c r="H33">
        <f t="shared" si="0"/>
        <v>0.26099733847535445</v>
      </c>
      <c r="I33">
        <f>MAX(0,'Omnicient Manager'!$B$10+'Omnicient Manager'!$B$9*Feedback!G33)</f>
        <v>126.80531565165006</v>
      </c>
      <c r="J33" s="2">
        <f t="shared" si="2"/>
        <v>4.8426529626674242</v>
      </c>
      <c r="K33" s="2">
        <v>0.79094475185215063</v>
      </c>
      <c r="L33">
        <f t="shared" ca="1" si="3"/>
        <v>-6.4854583505264185E-2</v>
      </c>
      <c r="M33">
        <f t="shared" si="1"/>
        <v>0.47327043135208868</v>
      </c>
      <c r="N33">
        <f t="shared" si="4"/>
        <v>1.0437880320973667</v>
      </c>
    </row>
    <row r="34" spans="6:14" ht="15.6" x14ac:dyDescent="0.3">
      <c r="F34" s="1">
        <v>24</v>
      </c>
      <c r="G34">
        <f t="shared" si="5"/>
        <v>316.41186524886029</v>
      </c>
      <c r="H34">
        <f t="shared" si="0"/>
        <v>0.24273021019383623</v>
      </c>
      <c r="I34">
        <f>MAX(0,'Omnicient Manager'!$B$10+'Omnicient Manager'!$B$9*Feedback!G34)</f>
        <v>115.20407783951947</v>
      </c>
      <c r="J34" s="2">
        <f t="shared" si="2"/>
        <v>4.7467051455477947</v>
      </c>
      <c r="K34" s="2">
        <v>-0.24365170266258823</v>
      </c>
      <c r="L34">
        <f t="shared" ca="1" si="3"/>
        <v>-0.34601680319738337</v>
      </c>
      <c r="M34">
        <f t="shared" si="1"/>
        <v>0.47851169432579771</v>
      </c>
      <c r="N34">
        <f t="shared" si="4"/>
        <v>0.37503859755386842</v>
      </c>
    </row>
    <row r="35" spans="6:14" ht="15.6" x14ac:dyDescent="0.3">
      <c r="F35" s="1">
        <v>25</v>
      </c>
      <c r="G35">
        <f t="shared" si="5"/>
        <v>236.61865651903923</v>
      </c>
      <c r="H35">
        <f t="shared" si="0"/>
        <v>0</v>
      </c>
      <c r="I35">
        <f>MAX(0,'Omnicient Manager'!$B$10+'Omnicient Manager'!$B$9*Feedback!G35)</f>
        <v>0</v>
      </c>
      <c r="J35" s="2" t="e">
        <f t="shared" si="2"/>
        <v>#NUM!</v>
      </c>
      <c r="K35" s="2">
        <v>-0.74161313803258533</v>
      </c>
      <c r="L35">
        <f t="shared" ca="1" si="3"/>
        <v>0.78958437943606907</v>
      </c>
      <c r="M35">
        <f t="shared" si="1"/>
        <v>0.53436694043667254</v>
      </c>
      <c r="N35">
        <f t="shared" si="4"/>
        <v>0.25454295898285306</v>
      </c>
    </row>
    <row r="36" spans="6:14" ht="15.6" x14ac:dyDescent="0.3">
      <c r="F36" s="1">
        <v>26</v>
      </c>
      <c r="G36">
        <f t="shared" si="5"/>
        <v>219.40973170568319</v>
      </c>
      <c r="H36">
        <f t="shared" si="0"/>
        <v>0</v>
      </c>
      <c r="I36">
        <f>MAX(0,'Omnicient Manager'!$B$10+'Omnicient Manager'!$B$9*Feedback!G36)</f>
        <v>0</v>
      </c>
      <c r="J36" s="2" t="e">
        <f t="shared" si="2"/>
        <v>#NUM!</v>
      </c>
      <c r="K36" s="2">
        <v>0.10885528376293395</v>
      </c>
      <c r="L36">
        <f t="shared" ca="1" si="3"/>
        <v>-1.124591853436451</v>
      </c>
      <c r="M36">
        <f t="shared" si="1"/>
        <v>0.54641318780602177</v>
      </c>
      <c r="N36">
        <f t="shared" si="4"/>
        <v>0.60925123984445018</v>
      </c>
    </row>
    <row r="37" spans="6:14" ht="15.6" x14ac:dyDescent="0.3">
      <c r="F37" s="1">
        <v>27</v>
      </c>
      <c r="G37">
        <f t="shared" si="5"/>
        <v>242.36561090235938</v>
      </c>
      <c r="H37">
        <f t="shared" si="0"/>
        <v>1.3094648632925869E-3</v>
      </c>
      <c r="I37">
        <f>MAX(0,'Omnicient Manager'!$B$10+'Omnicient Manager'!$B$9*Feedback!G37)</f>
        <v>0.47605387732062354</v>
      </c>
      <c r="J37" s="2">
        <f t="shared" si="2"/>
        <v>-0.74222424350758676</v>
      </c>
      <c r="K37" s="2">
        <v>-1.383661843859213</v>
      </c>
      <c r="L37">
        <f t="shared" ca="1" si="3"/>
        <v>-0.84147452361624941</v>
      </c>
      <c r="M37">
        <f t="shared" si="1"/>
        <v>0.53034407236834835</v>
      </c>
      <c r="N37">
        <f t="shared" si="4"/>
        <v>0.13293551289695466</v>
      </c>
    </row>
    <row r="38" spans="6:14" ht="15.6" x14ac:dyDescent="0.3">
      <c r="F38" s="1">
        <v>28</v>
      </c>
      <c r="G38">
        <f t="shared" si="5"/>
        <v>209.72699689547818</v>
      </c>
      <c r="H38">
        <f t="shared" si="0"/>
        <v>0</v>
      </c>
      <c r="I38">
        <f>MAX(0,'Omnicient Manager'!$B$10+'Omnicient Manager'!$B$9*Feedback!G38)</f>
        <v>0</v>
      </c>
      <c r="J38" s="2" t="e">
        <f t="shared" si="2"/>
        <v>#NUM!</v>
      </c>
      <c r="K38" s="2">
        <v>1.0751403580529091</v>
      </c>
      <c r="L38">
        <f t="shared" ca="1" si="3"/>
        <v>-0.62244756676332702</v>
      </c>
      <c r="M38">
        <f t="shared" si="1"/>
        <v>0.55319110217316514</v>
      </c>
      <c r="N38">
        <f t="shared" si="4"/>
        <v>1.621073516761085</v>
      </c>
    </row>
    <row r="39" spans="6:14" ht="15.6" x14ac:dyDescent="0.3">
      <c r="F39" s="1">
        <v>29</v>
      </c>
      <c r="G39">
        <f t="shared" si="5"/>
        <v>337.77303772492951</v>
      </c>
      <c r="H39">
        <f t="shared" si="0"/>
        <v>0.29270403580889992</v>
      </c>
      <c r="I39">
        <f>MAX(0,'Omnicient Manager'!$B$10+'Omnicient Manager'!$B$9*Feedback!G39)</f>
        <v>148.301296994278</v>
      </c>
      <c r="J39" s="2">
        <f t="shared" si="2"/>
        <v>4.9992459948526289</v>
      </c>
      <c r="K39" s="2">
        <v>0.79027801095069328</v>
      </c>
      <c r="L39">
        <f t="shared" ca="1" si="3"/>
        <v>-0.19468321434098129</v>
      </c>
      <c r="M39">
        <f t="shared" si="1"/>
        <v>0.46355887359254933</v>
      </c>
      <c r="N39">
        <f t="shared" si="4"/>
        <v>1.0216879663963823</v>
      </c>
    </row>
    <row r="40" spans="6:14" ht="15.6" x14ac:dyDescent="0.3">
      <c r="F40" s="1">
        <v>30</v>
      </c>
      <c r="G40">
        <f t="shared" si="5"/>
        <v>313.16784561134125</v>
      </c>
      <c r="H40">
        <f t="shared" si="0"/>
        <v>0.23454464258598728</v>
      </c>
      <c r="I40">
        <f>MAX(0,'Omnicient Manager'!$B$10+'Omnicient Manager'!$B$9*Feedback!G40)</f>
        <v>110.17776062750352</v>
      </c>
      <c r="J40" s="2">
        <f t="shared" si="2"/>
        <v>4.7020950671647919</v>
      </c>
      <c r="K40" s="2">
        <v>1.1210681956232225</v>
      </c>
      <c r="L40">
        <f t="shared" ca="1" si="3"/>
        <v>0.39160360289755142</v>
      </c>
      <c r="M40">
        <f t="shared" si="1"/>
        <v>0.48078250807206108</v>
      </c>
      <c r="N40">
        <f t="shared" si="4"/>
        <v>1.475103148183434</v>
      </c>
    </row>
    <row r="41" spans="6:14" ht="15.6" x14ac:dyDescent="0.3">
      <c r="F41" s="1">
        <v>31</v>
      </c>
      <c r="G41">
        <f t="shared" si="5"/>
        <v>368.57572111948394</v>
      </c>
      <c r="H41">
        <f t="shared" si="0"/>
        <v>0.35456719568220718</v>
      </c>
      <c r="I41">
        <f>MAX(0,'Omnicient Manager'!$B$10+'Omnicient Manager'!$B$9*Feedback!G41)</f>
        <v>196.02728975082402</v>
      </c>
      <c r="J41" s="2">
        <f t="shared" si="2"/>
        <v>5.2782538829610157</v>
      </c>
      <c r="K41" s="2">
        <v>0.47910095997378754</v>
      </c>
      <c r="L41">
        <f t="shared" ca="1" si="3"/>
        <v>0.14322029870286571</v>
      </c>
      <c r="M41">
        <f t="shared" si="1"/>
        <v>0.44199699521636115</v>
      </c>
      <c r="N41">
        <f t="shared" si="4"/>
        <v>0.71365813408601952</v>
      </c>
    </row>
    <row r="42" spans="6:14" ht="15.6" x14ac:dyDescent="0.3">
      <c r="F42" s="1">
        <v>32</v>
      </c>
      <c r="G42">
        <f t="shared" si="5"/>
        <v>275.19906311908017</v>
      </c>
      <c r="H42">
        <f t="shared" si="0"/>
        <v>0.124391268001407</v>
      </c>
      <c r="I42">
        <f>MAX(0,'Omnicient Manager'!$B$10+'Omnicient Manager'!$B$9*Feedback!G42)</f>
        <v>51.348540621272434</v>
      </c>
      <c r="J42" s="2">
        <f t="shared" si="2"/>
        <v>3.9386365157423198</v>
      </c>
      <c r="K42" s="2">
        <v>-0.38842616987876094</v>
      </c>
      <c r="L42">
        <f t="shared" ca="1" si="3"/>
        <v>2.0612098150422541E-2</v>
      </c>
      <c r="M42">
        <f t="shared" si="1"/>
        <v>0.50736065581664391</v>
      </c>
      <c r="N42">
        <f t="shared" si="4"/>
        <v>0.34405307508725447</v>
      </c>
    </row>
    <row r="43" spans="6:14" ht="15.6" x14ac:dyDescent="0.3">
      <c r="F43" s="1">
        <v>33</v>
      </c>
      <c r="G43">
        <f t="shared" si="5"/>
        <v>234.22602969354713</v>
      </c>
      <c r="H43">
        <f t="shared" ref="H43:H74" si="6">MIN(0.99,I43/(G43+G43*br))</f>
        <v>0</v>
      </c>
      <c r="I43">
        <f>MAX(0,'Omnicient Manager'!$B$10+'Omnicient Manager'!$B$9*Feedback!G43)</f>
        <v>0</v>
      </c>
      <c r="J43" s="2" t="e">
        <f t="shared" si="2"/>
        <v>#NUM!</v>
      </c>
      <c r="K43" s="2">
        <v>0.41920523909056773</v>
      </c>
      <c r="L43">
        <f t="shared" ca="1" si="3"/>
        <v>0.11840783140517075</v>
      </c>
      <c r="M43">
        <f t="shared" ref="M43:M74" si="7">sjmax*(1-(G43/Nk))</f>
        <v>0.53604177921451701</v>
      </c>
      <c r="N43">
        <f t="shared" si="4"/>
        <v>0.81518684400987806</v>
      </c>
    </row>
    <row r="44" spans="6:14" ht="15.6" x14ac:dyDescent="0.3">
      <c r="F44" s="1">
        <v>34</v>
      </c>
      <c r="G44">
        <f t="shared" ref="G44:G75" si="8">G43*sa*(1-H43)+br*G43*N43*(1-H43)</f>
        <v>282.84981272026107</v>
      </c>
      <c r="H44">
        <f t="shared" si="6"/>
        <v>0.14896643018444472</v>
      </c>
      <c r="I44">
        <f>MAX(0,'Omnicient Manager'!$B$10+'Omnicient Manager'!$B$9*Feedback!G44)</f>
        <v>63.202690318914051</v>
      </c>
      <c r="J44" s="2">
        <f t="shared" si="2"/>
        <v>4.146346868584053</v>
      </c>
      <c r="K44" s="2">
        <v>0.12587372030755231</v>
      </c>
      <c r="L44">
        <f t="shared" ca="1" si="3"/>
        <v>0.26364630166583913</v>
      </c>
      <c r="M44">
        <f t="shared" si="7"/>
        <v>0.50200513109581724</v>
      </c>
      <c r="N44">
        <f t="shared" si="4"/>
        <v>0.56934356751823745</v>
      </c>
    </row>
    <row r="45" spans="6:14" ht="15.6" x14ac:dyDescent="0.3">
      <c r="F45" s="1">
        <v>35</v>
      </c>
      <c r="G45">
        <f t="shared" si="8"/>
        <v>261.09642766815716</v>
      </c>
      <c r="H45">
        <f t="shared" si="6"/>
        <v>7.5317698394773425E-2</v>
      </c>
      <c r="I45">
        <f>MAX(0,'Omnicient Manager'!$B$10+'Omnicient Manager'!$B$9*Feedback!G45)</f>
        <v>29.497772986594555</v>
      </c>
      <c r="J45" s="2">
        <f t="shared" si="2"/>
        <v>3.3843147685162656</v>
      </c>
      <c r="K45" s="2">
        <v>0.39733038719638419</v>
      </c>
      <c r="L45">
        <f t="shared" ca="1" si="3"/>
        <v>4.9558262427507528E-2</v>
      </c>
      <c r="M45">
        <f t="shared" si="7"/>
        <v>0.51723250063228998</v>
      </c>
      <c r="N45">
        <f t="shared" si="4"/>
        <v>0.76956303880906496</v>
      </c>
    </row>
    <row r="46" spans="6:14" ht="15.6" x14ac:dyDescent="0.3">
      <c r="F46" s="1">
        <v>36</v>
      </c>
      <c r="G46">
        <f t="shared" si="8"/>
        <v>286.04327808503655</v>
      </c>
      <c r="H46">
        <f t="shared" si="6"/>
        <v>0.15883535451890893</v>
      </c>
      <c r="I46">
        <f>MAX(0,'Omnicient Manager'!$B$10+'Omnicient Manager'!$B$9*Feedback!G46)</f>
        <v>68.150678223581451</v>
      </c>
      <c r="J46" s="2">
        <f t="shared" si="2"/>
        <v>4.2217211100164471</v>
      </c>
      <c r="K46" s="2">
        <v>0.61652123585815211</v>
      </c>
      <c r="L46">
        <f t="shared" ca="1" si="3"/>
        <v>0.24889509137288884</v>
      </c>
      <c r="M46">
        <f t="shared" si="7"/>
        <v>0.49976970534047432</v>
      </c>
      <c r="N46">
        <f t="shared" si="4"/>
        <v>0.92580963786913395</v>
      </c>
    </row>
    <row r="47" spans="6:14" ht="15.6" x14ac:dyDescent="0.3">
      <c r="F47" s="1">
        <v>37</v>
      </c>
      <c r="G47">
        <f t="shared" si="8"/>
        <v>303.86688768928639</v>
      </c>
      <c r="H47">
        <f t="shared" si="6"/>
        <v>0.2101068267193312</v>
      </c>
      <c r="I47">
        <f>MAX(0,'Omnicient Manager'!$B$10+'Omnicient Manager'!$B$9*Feedback!G47)</f>
        <v>95.76676127621306</v>
      </c>
      <c r="J47" s="2">
        <f t="shared" si="2"/>
        <v>4.5619156652339425</v>
      </c>
      <c r="K47" s="2">
        <v>-0.65550042033130829</v>
      </c>
      <c r="L47">
        <f t="shared" ca="1" si="3"/>
        <v>-0.41806479965982168</v>
      </c>
      <c r="M47">
        <f t="shared" si="7"/>
        <v>0.48729317861749949</v>
      </c>
      <c r="N47">
        <f t="shared" si="4"/>
        <v>0.25299393879228338</v>
      </c>
    </row>
    <row r="48" spans="6:14" ht="15.6" x14ac:dyDescent="0.3">
      <c r="F48" s="1">
        <v>38</v>
      </c>
      <c r="G48">
        <f t="shared" si="8"/>
        <v>222.38000781643149</v>
      </c>
      <c r="H48">
        <f t="shared" si="6"/>
        <v>0</v>
      </c>
      <c r="I48">
        <f>MAX(0,'Omnicient Manager'!$B$10+'Omnicient Manager'!$B$9*Feedback!G48)</f>
        <v>0</v>
      </c>
      <c r="J48" s="2" t="e">
        <f t="shared" si="2"/>
        <v>#NUM!</v>
      </c>
      <c r="K48" s="2">
        <v>-4.1724462872705599E-2</v>
      </c>
      <c r="L48">
        <f t="shared" ca="1" si="3"/>
        <v>-0.61891800197883506</v>
      </c>
      <c r="M48">
        <f t="shared" si="7"/>
        <v>0.54433399452849784</v>
      </c>
      <c r="N48">
        <f t="shared" si="4"/>
        <v>0.52208925304778786</v>
      </c>
    </row>
    <row r="49" spans="6:14" ht="15.6" x14ac:dyDescent="0.3">
      <c r="F49" s="1">
        <v>39</v>
      </c>
      <c r="G49">
        <f t="shared" si="8"/>
        <v>235.95511233996618</v>
      </c>
      <c r="H49">
        <f t="shared" si="6"/>
        <v>0</v>
      </c>
      <c r="I49">
        <f>MAX(0,'Omnicient Manager'!$B$10+'Omnicient Manager'!$B$9*Feedback!G49)</f>
        <v>0</v>
      </c>
      <c r="J49" s="2" t="e">
        <f t="shared" si="2"/>
        <v>#NUM!</v>
      </c>
      <c r="K49" s="2">
        <v>0.1846928910387006</v>
      </c>
      <c r="L49">
        <f t="shared" ca="1" si="3"/>
        <v>-0.13318235892570263</v>
      </c>
      <c r="M49">
        <f t="shared" si="7"/>
        <v>0.53483142136202366</v>
      </c>
      <c r="N49">
        <f t="shared" si="4"/>
        <v>0.64332142842599649</v>
      </c>
    </row>
    <row r="50" spans="6:14" ht="15.6" x14ac:dyDescent="0.3">
      <c r="F50" s="1">
        <v>40</v>
      </c>
      <c r="G50">
        <f t="shared" si="8"/>
        <v>264.66157982945469</v>
      </c>
      <c r="H50">
        <f t="shared" si="6"/>
        <v>8.8217454251423591E-2</v>
      </c>
      <c r="I50">
        <f>MAX(0,'Omnicient Manager'!$B$10+'Omnicient Manager'!$B$9*Feedback!G50)</f>
        <v>35.021656216071619</v>
      </c>
      <c r="J50" s="2">
        <f t="shared" si="2"/>
        <v>3.555966619173776</v>
      </c>
      <c r="K50" s="2">
        <v>0.48996941154110302</v>
      </c>
      <c r="L50">
        <f t="shared" ca="1" si="3"/>
        <v>0.35537641682345894</v>
      </c>
      <c r="M50">
        <f t="shared" si="7"/>
        <v>0.51473689411938173</v>
      </c>
      <c r="N50">
        <f t="shared" si="4"/>
        <v>0.84018768084111373</v>
      </c>
    </row>
    <row r="51" spans="6:14" ht="15.6" x14ac:dyDescent="0.3">
      <c r="F51" s="1">
        <v>41</v>
      </c>
      <c r="G51">
        <f t="shared" si="8"/>
        <v>294.42549199218763</v>
      </c>
      <c r="H51">
        <f t="shared" si="6"/>
        <v>0.18372088107500648</v>
      </c>
      <c r="I51">
        <f>MAX(0,'Omnicient Manager'!$B$10+'Omnicient Manager'!$B$9*Feedback!G51)</f>
        <v>81.138166199620457</v>
      </c>
      <c r="J51" s="2">
        <f t="shared" si="2"/>
        <v>4.3961534570745524</v>
      </c>
      <c r="K51" s="2">
        <v>-6.5503256563536671E-2</v>
      </c>
      <c r="L51">
        <f t="shared" ca="1" si="3"/>
        <v>-0.38974425189534612</v>
      </c>
      <c r="M51">
        <f t="shared" si="7"/>
        <v>0.49390215560546863</v>
      </c>
      <c r="N51">
        <f t="shared" si="4"/>
        <v>0.46258678168690864</v>
      </c>
    </row>
    <row r="52" spans="6:14" ht="15.6" x14ac:dyDescent="0.3">
      <c r="F52" s="1">
        <v>42</v>
      </c>
      <c r="G52">
        <f t="shared" si="8"/>
        <v>247.85422762282457</v>
      </c>
      <c r="H52">
        <f t="shared" si="6"/>
        <v>2.4154447172550123E-2</v>
      </c>
      <c r="I52">
        <f>MAX(0,'Omnicient Manager'!$B$10+'Omnicient Manager'!$B$9*Feedback!G52)</f>
        <v>8.9801727714130948</v>
      </c>
      <c r="J52" s="2">
        <f t="shared" si="2"/>
        <v>2.1950191217073254</v>
      </c>
      <c r="K52" s="2">
        <v>-0.38419921192818435</v>
      </c>
      <c r="L52">
        <f t="shared" ca="1" si="3"/>
        <v>-0.31997947940297483</v>
      </c>
      <c r="M52">
        <f t="shared" si="7"/>
        <v>0.52650204066402273</v>
      </c>
      <c r="N52">
        <f t="shared" si="4"/>
        <v>0.3585456526846314</v>
      </c>
    </row>
    <row r="53" spans="6:14" ht="15.6" x14ac:dyDescent="0.3">
      <c r="F53" s="1">
        <v>43</v>
      </c>
      <c r="G53">
        <f t="shared" si="8"/>
        <v>236.85421722449243</v>
      </c>
      <c r="H53">
        <f t="shared" si="6"/>
        <v>0</v>
      </c>
      <c r="I53">
        <f>MAX(0,'Omnicient Manager'!$B$10+'Omnicient Manager'!$B$9*Feedback!G53)</f>
        <v>0</v>
      </c>
      <c r="J53" s="2" t="e">
        <f t="shared" si="2"/>
        <v>#NUM!</v>
      </c>
      <c r="K53" s="2">
        <v>1.1853883943417423</v>
      </c>
      <c r="L53">
        <f t="shared" ca="1" si="3"/>
        <v>-0.54235845839020402</v>
      </c>
      <c r="M53">
        <f t="shared" si="7"/>
        <v>0.53420204794285531</v>
      </c>
      <c r="N53">
        <f t="shared" si="4"/>
        <v>1.7478863355521519</v>
      </c>
    </row>
    <row r="54" spans="6:14" ht="15.6" x14ac:dyDescent="0.3">
      <c r="F54" s="1">
        <v>44</v>
      </c>
      <c r="G54">
        <f t="shared" si="8"/>
        <v>396.48049868188969</v>
      </c>
      <c r="H54">
        <f t="shared" si="6"/>
        <v>0.40231190581714882</v>
      </c>
      <c r="I54">
        <f>MAX(0,'Omnicient Manager'!$B$10+'Omnicient Manager'!$B$9*Feedback!G54)</f>
        <v>239.26323756606689</v>
      </c>
      <c r="J54" s="2">
        <f t="shared" si="2"/>
        <v>5.4775643582321942</v>
      </c>
      <c r="K54" s="2">
        <v>0.99094779455496951</v>
      </c>
      <c r="L54">
        <f t="shared" ca="1" si="3"/>
        <v>3.2537875157786791E-2</v>
      </c>
      <c r="M54">
        <f t="shared" si="7"/>
        <v>0.42246365092267718</v>
      </c>
      <c r="N54">
        <f t="shared" si="4"/>
        <v>1.1380268453334825</v>
      </c>
    </row>
    <row r="55" spans="6:14" ht="15.6" x14ac:dyDescent="0.3">
      <c r="F55" s="1">
        <v>45</v>
      </c>
      <c r="G55">
        <f t="shared" si="8"/>
        <v>324.4174020020123</v>
      </c>
      <c r="H55">
        <f t="shared" si="6"/>
        <v>0.26222994942593963</v>
      </c>
      <c r="I55">
        <f>MAX(0,'Omnicient Manager'!$B$10+'Omnicient Manager'!$B$9*Feedback!G55)</f>
        <v>127.60793837982362</v>
      </c>
      <c r="J55" s="2">
        <f t="shared" si="2"/>
        <v>4.8489625819835629</v>
      </c>
      <c r="K55" s="2">
        <v>0.21458541650402993</v>
      </c>
      <c r="L55">
        <f t="shared" ca="1" si="3"/>
        <v>-0.3288514958987302</v>
      </c>
      <c r="M55">
        <f t="shared" si="7"/>
        <v>0.47290781859859138</v>
      </c>
      <c r="N55">
        <f t="shared" si="4"/>
        <v>0.58609734839404204</v>
      </c>
    </row>
    <row r="56" spans="6:14" ht="15.6" x14ac:dyDescent="0.3">
      <c r="F56" s="1">
        <v>46</v>
      </c>
      <c r="G56">
        <f t="shared" si="8"/>
        <v>261.61621923602064</v>
      </c>
      <c r="H56">
        <f t="shared" si="6"/>
        <v>7.722034830942727E-2</v>
      </c>
      <c r="I56">
        <f>MAX(0,'Omnicient Manager'!$B$10+'Omnicient Manager'!$B$9*Feedback!G56)</f>
        <v>30.303143359201499</v>
      </c>
      <c r="J56" s="2">
        <f t="shared" si="2"/>
        <v>3.4112514483623468</v>
      </c>
      <c r="K56" s="2">
        <v>0.93904816284020576</v>
      </c>
      <c r="L56">
        <f t="shared" ca="1" si="3"/>
        <v>1.4319306391730399E-2</v>
      </c>
      <c r="M56">
        <f t="shared" si="7"/>
        <v>0.51686864653478548</v>
      </c>
      <c r="N56">
        <f t="shared" si="4"/>
        <v>1.3219152837432011</v>
      </c>
    </row>
    <row r="57" spans="6:14" ht="15.6" x14ac:dyDescent="0.3">
      <c r="F57" s="1">
        <v>47</v>
      </c>
      <c r="G57">
        <f t="shared" si="8"/>
        <v>352.69580882151638</v>
      </c>
      <c r="H57">
        <f t="shared" si="6"/>
        <v>0.32402386967388735</v>
      </c>
      <c r="I57">
        <f>MAX(0,'Omnicient Manager'!$B$10+'Omnicient Manager'!$B$9*Feedback!G57)</f>
        <v>171.42279118816396</v>
      </c>
      <c r="J57" s="2">
        <f t="shared" si="2"/>
        <v>5.1441329680832677</v>
      </c>
      <c r="K57" s="2">
        <v>-0.9456330798956829</v>
      </c>
      <c r="L57">
        <f t="shared" ca="1" si="3"/>
        <v>-8.7205001937933652E-2</v>
      </c>
      <c r="M57">
        <f t="shared" si="7"/>
        <v>0.4531129338249385</v>
      </c>
      <c r="N57">
        <f t="shared" si="4"/>
        <v>0.17600428063964885</v>
      </c>
    </row>
    <row r="58" spans="6:14" ht="15.6" x14ac:dyDescent="0.3">
      <c r="F58" s="1">
        <v>48</v>
      </c>
      <c r="G58">
        <f t="shared" si="8"/>
        <v>211.71209613221288</v>
      </c>
      <c r="H58">
        <f t="shared" si="6"/>
        <v>0</v>
      </c>
      <c r="I58">
        <f>MAX(0,'Omnicient Manager'!$B$10+'Omnicient Manager'!$B$9*Feedback!G58)</f>
        <v>0</v>
      </c>
      <c r="J58" s="2" t="e">
        <f t="shared" si="2"/>
        <v>#NUM!</v>
      </c>
      <c r="K58" s="2">
        <v>1.1399783371217751E-2</v>
      </c>
      <c r="L58">
        <f t="shared" ca="1" si="3"/>
        <v>-0.61648944598038902</v>
      </c>
      <c r="M58">
        <f t="shared" si="7"/>
        <v>0.55180153270745091</v>
      </c>
      <c r="N58">
        <f t="shared" si="4"/>
        <v>0.55812794197957161</v>
      </c>
    </row>
    <row r="59" spans="6:14" ht="15.6" x14ac:dyDescent="0.3">
      <c r="F59" s="1">
        <v>49</v>
      </c>
      <c r="G59">
        <f t="shared" si="8"/>
        <v>228.4508951589969</v>
      </c>
      <c r="H59">
        <f t="shared" si="6"/>
        <v>0</v>
      </c>
      <c r="I59">
        <f>MAX(0,'Omnicient Manager'!$B$10+'Omnicient Manager'!$B$9*Feedback!G59)</f>
        <v>0</v>
      </c>
      <c r="J59" s="2" t="e">
        <f t="shared" si="2"/>
        <v>#NUM!</v>
      </c>
      <c r="K59" s="2">
        <v>-0.3802655744892221</v>
      </c>
      <c r="L59">
        <f t="shared" ca="1" si="3"/>
        <v>-7.1169325945784165E-2</v>
      </c>
      <c r="M59">
        <f t="shared" si="7"/>
        <v>0.54008437338870208</v>
      </c>
      <c r="N59">
        <f t="shared" si="4"/>
        <v>0.36924478566128516</v>
      </c>
    </row>
    <row r="60" spans="6:14" ht="15.6" x14ac:dyDescent="0.3">
      <c r="F60" s="1">
        <v>50</v>
      </c>
      <c r="G60">
        <f t="shared" si="8"/>
        <v>224.93786703575381</v>
      </c>
      <c r="H60">
        <f t="shared" si="6"/>
        <v>0</v>
      </c>
      <c r="I60">
        <f>MAX(0,'Omnicient Manager'!$B$10+'Omnicient Manager'!$B$9*Feedback!G60)</f>
        <v>0</v>
      </c>
      <c r="J60" s="2" t="e">
        <f t="shared" si="2"/>
        <v>#NUM!</v>
      </c>
      <c r="K60" s="2">
        <v>0.65087845500006269</v>
      </c>
      <c r="L60">
        <f t="shared" ca="1" si="3"/>
        <v>0.36426680581871496</v>
      </c>
      <c r="M60">
        <f t="shared" si="7"/>
        <v>0.54254349307497229</v>
      </c>
      <c r="N60">
        <f t="shared" si="4"/>
        <v>1.0401775604535883</v>
      </c>
    </row>
    <row r="61" spans="6:14" ht="15.6" x14ac:dyDescent="0.3">
      <c r="F61" s="1">
        <v>51</v>
      </c>
      <c r="G61">
        <f t="shared" si="8"/>
        <v>296.93795452204506</v>
      </c>
      <c r="H61">
        <f t="shared" si="6"/>
        <v>0.1909063269512894</v>
      </c>
      <c r="I61">
        <f>MAX(0,'Omnicient Manager'!$B$10+'Omnicient Manager'!$B$9*Feedback!G61)</f>
        <v>85.031001345348955</v>
      </c>
      <c r="J61" s="2">
        <f t="shared" si="2"/>
        <v>4.4430159117055092</v>
      </c>
      <c r="K61" s="2">
        <v>0.47006897443100909</v>
      </c>
      <c r="L61">
        <f t="shared" ca="1" si="3"/>
        <v>-0.58680877935574194</v>
      </c>
      <c r="M61">
        <f t="shared" si="7"/>
        <v>0.49214343183456843</v>
      </c>
      <c r="N61">
        <f t="shared" si="4"/>
        <v>0.78748094734248042</v>
      </c>
    </row>
    <row r="62" spans="6:14" ht="15.6" x14ac:dyDescent="0.3">
      <c r="F62" s="1">
        <v>52</v>
      </c>
      <c r="G62">
        <f t="shared" si="8"/>
        <v>286.79688926695746</v>
      </c>
      <c r="H62">
        <f t="shared" si="6"/>
        <v>0.16113222444708761</v>
      </c>
      <c r="I62">
        <f>MAX(0,'Omnicient Manager'!$B$10+'Omnicient Manager'!$B$9*Feedback!G62)</f>
        <v>69.318331098134877</v>
      </c>
      <c r="J62" s="2">
        <f t="shared" si="2"/>
        <v>4.2387093892277408</v>
      </c>
      <c r="K62" s="2">
        <v>-0.12850341331047349</v>
      </c>
      <c r="L62">
        <f t="shared" ca="1" si="3"/>
        <v>0.50536183694431291</v>
      </c>
      <c r="M62">
        <f t="shared" si="7"/>
        <v>0.49924217751312977</v>
      </c>
      <c r="N62">
        <f t="shared" si="4"/>
        <v>0.43903884325790909</v>
      </c>
    </row>
    <row r="63" spans="6:14" ht="15.6" x14ac:dyDescent="0.3">
      <c r="F63" s="1">
        <v>53</v>
      </c>
      <c r="G63">
        <f t="shared" si="8"/>
        <v>245.2807421174619</v>
      </c>
      <c r="H63">
        <f t="shared" si="6"/>
        <v>1.3570267713322174E-2</v>
      </c>
      <c r="I63">
        <f>MAX(0,'Omnicient Manager'!$B$10+'Omnicient Manager'!$B$9*Feedback!G63)</f>
        <v>4.9927880031844438</v>
      </c>
      <c r="J63" s="2">
        <f t="shared" si="2"/>
        <v>1.6079944718116328</v>
      </c>
      <c r="K63" s="2">
        <v>-0.15116254200229279</v>
      </c>
      <c r="L63">
        <f t="shared" ca="1" si="3"/>
        <v>0.11406663287864284</v>
      </c>
      <c r="M63">
        <f t="shared" si="7"/>
        <v>0.52830348051777665</v>
      </c>
      <c r="N63">
        <f t="shared" si="4"/>
        <v>0.45418670150087265</v>
      </c>
    </row>
    <row r="64" spans="6:14" ht="15.6" x14ac:dyDescent="0.3">
      <c r="F64" s="1">
        <v>54</v>
      </c>
      <c r="G64">
        <f t="shared" si="8"/>
        <v>248.50751305612607</v>
      </c>
      <c r="H64">
        <f t="shared" si="6"/>
        <v>2.6806379095903613E-2</v>
      </c>
      <c r="I64">
        <f>MAX(0,'Omnicient Manager'!$B$10+'Omnicient Manager'!$B$9*Feedback!G64)</f>
        <v>9.992379904744098</v>
      </c>
      <c r="J64" s="2">
        <f t="shared" si="2"/>
        <v>2.3018227929916235</v>
      </c>
      <c r="K64" s="2">
        <v>0.16704276304282425</v>
      </c>
      <c r="L64">
        <f t="shared" ca="1" si="3"/>
        <v>-4.3303687542037034E-2</v>
      </c>
      <c r="M64">
        <f t="shared" si="7"/>
        <v>0.52604474086071173</v>
      </c>
      <c r="N64">
        <f t="shared" si="4"/>
        <v>0.62168220070932978</v>
      </c>
    </row>
    <row r="65" spans="6:14" ht="15.6" x14ac:dyDescent="0.3">
      <c r="F65" s="1">
        <v>55</v>
      </c>
      <c r="G65">
        <f t="shared" si="8"/>
        <v>268.65239505730312</v>
      </c>
      <c r="H65">
        <f t="shared" si="6"/>
        <v>0.10225125332561674</v>
      </c>
      <c r="I65">
        <f>MAX(0,'Omnicient Manager'!$B$10+'Omnicient Manager'!$B$9*Feedback!G65)</f>
        <v>41.205066155306952</v>
      </c>
      <c r="J65" s="2">
        <f t="shared" si="2"/>
        <v>3.7185612137305477</v>
      </c>
      <c r="K65" s="2">
        <v>0.87447226238483045</v>
      </c>
      <c r="L65">
        <f t="shared" ca="1" si="3"/>
        <v>0.92723415735639403</v>
      </c>
      <c r="M65">
        <f t="shared" si="7"/>
        <v>0.51194332345988769</v>
      </c>
      <c r="N65">
        <f t="shared" si="4"/>
        <v>1.2274402532119206</v>
      </c>
    </row>
    <row r="66" spans="6:14" ht="15.6" x14ac:dyDescent="0.3">
      <c r="F66" s="1">
        <v>56</v>
      </c>
      <c r="G66">
        <f t="shared" si="8"/>
        <v>340.96434372548003</v>
      </c>
      <c r="H66">
        <f t="shared" si="6"/>
        <v>0.29963238478939619</v>
      </c>
      <c r="I66">
        <f>MAX(0,'Omnicient Manager'!$B$10+'Omnicient Manager'!$B$9*Feedback!G66)</f>
        <v>153.24593915792548</v>
      </c>
      <c r="J66" s="2">
        <f t="shared" si="2"/>
        <v>5.0320440763114078</v>
      </c>
      <c r="K66" s="2">
        <v>-1.3338251406589705</v>
      </c>
      <c r="L66">
        <f t="shared" ca="1" si="3"/>
        <v>0.16680125534702089</v>
      </c>
      <c r="M66">
        <f t="shared" si="7"/>
        <v>0.46132495939216395</v>
      </c>
      <c r="N66">
        <f t="shared" si="4"/>
        <v>0.12154414803311553</v>
      </c>
    </row>
    <row r="67" spans="6:14" ht="15.6" x14ac:dyDescent="0.3">
      <c r="F67" s="1">
        <v>57</v>
      </c>
      <c r="G67">
        <f t="shared" si="8"/>
        <v>205.55270205855413</v>
      </c>
      <c r="H67">
        <f t="shared" si="6"/>
        <v>0</v>
      </c>
      <c r="I67">
        <f>MAX(0,'Omnicient Manager'!$B$10+'Omnicient Manager'!$B$9*Feedback!G67)</f>
        <v>0</v>
      </c>
      <c r="J67" s="2" t="e">
        <f t="shared" si="2"/>
        <v>#NUM!</v>
      </c>
      <c r="K67" s="2">
        <v>0.92513650769757128</v>
      </c>
      <c r="L67">
        <f t="shared" ca="1" si="3"/>
        <v>0.48606276195964032</v>
      </c>
      <c r="M67">
        <f t="shared" si="7"/>
        <v>0.55611310855901208</v>
      </c>
      <c r="N67">
        <f t="shared" si="4"/>
        <v>1.4026354551125804</v>
      </c>
    </row>
    <row r="68" spans="6:14" ht="15.6" x14ac:dyDescent="0.3">
      <c r="F68" s="1">
        <v>58</v>
      </c>
      <c r="G68">
        <f t="shared" si="8"/>
        <v>308.5999155476037</v>
      </c>
      <c r="H68">
        <f t="shared" si="6"/>
        <v>0.22272670398030472</v>
      </c>
      <c r="I68">
        <f>MAX(0,'Omnicient Manager'!$B$10+'Omnicient Manager'!$B$9*Feedback!G68)</f>
        <v>103.10016305777725</v>
      </c>
      <c r="J68" s="2">
        <f t="shared" si="2"/>
        <v>4.635700972571394</v>
      </c>
      <c r="K68" s="2">
        <v>1.1206962932354054</v>
      </c>
      <c r="L68">
        <f t="shared" ca="1" si="3"/>
        <v>-0.19596391573996388</v>
      </c>
      <c r="M68">
        <f t="shared" si="7"/>
        <v>0.48398005911667741</v>
      </c>
      <c r="N68">
        <f t="shared" si="4"/>
        <v>1.4843615096280527</v>
      </c>
    </row>
    <row r="69" spans="6:14" ht="15.6" x14ac:dyDescent="0.3">
      <c r="F69" s="1">
        <v>59</v>
      </c>
      <c r="G69">
        <f t="shared" si="8"/>
        <v>369.91745917082017</v>
      </c>
      <c r="H69">
        <f t="shared" si="6"/>
        <v>0.35702774137294485</v>
      </c>
      <c r="I69">
        <f>MAX(0,'Omnicient Manager'!$B$10+'Omnicient Manager'!$B$9*Feedback!G69)</f>
        <v>198.10619241326469</v>
      </c>
      <c r="J69" s="2">
        <f t="shared" si="2"/>
        <v>5.2888032122430326</v>
      </c>
      <c r="K69" s="2">
        <v>0.16016828041093087</v>
      </c>
      <c r="L69">
        <f t="shared" ca="1" si="3"/>
        <v>0.1297271110478915</v>
      </c>
      <c r="M69">
        <f t="shared" si="7"/>
        <v>0.44105777858042589</v>
      </c>
      <c r="N69">
        <f t="shared" si="4"/>
        <v>0.51767320482986467</v>
      </c>
    </row>
    <row r="70" spans="6:14" ht="15.6" x14ac:dyDescent="0.3">
      <c r="F70" s="1">
        <v>60</v>
      </c>
      <c r="G70">
        <f t="shared" si="8"/>
        <v>251.84075384758236</v>
      </c>
      <c r="H70">
        <f t="shared" si="6"/>
        <v>4.0123072626435531E-2</v>
      </c>
      <c r="I70">
        <f>MAX(0,'Omnicient Manager'!$B$10+'Omnicient Manager'!$B$9*Feedback!G70)</f>
        <v>15.156937285384231</v>
      </c>
      <c r="J70" s="2">
        <f t="shared" si="2"/>
        <v>2.7184583337741541</v>
      </c>
      <c r="K70" s="2">
        <v>-4.0127355480241303E-3</v>
      </c>
      <c r="L70">
        <f t="shared" ca="1" si="3"/>
        <v>-0.59530529554906275</v>
      </c>
      <c r="M70">
        <f t="shared" si="7"/>
        <v>0.52371147230669224</v>
      </c>
      <c r="N70">
        <f t="shared" si="4"/>
        <v>0.52161416744398892</v>
      </c>
    </row>
    <row r="71" spans="6:14" ht="15.6" x14ac:dyDescent="0.3">
      <c r="F71" s="1">
        <v>61</v>
      </c>
      <c r="G71">
        <f t="shared" si="8"/>
        <v>256.43539802482542</v>
      </c>
      <c r="H71">
        <f t="shared" si="6"/>
        <v>5.791172915916807E-2</v>
      </c>
      <c r="I71">
        <f>MAX(0,'Omnicient Manager'!$B$10+'Omnicient Manager'!$B$9*Feedback!G71)</f>
        <v>22.275925975855728</v>
      </c>
      <c r="J71" s="2">
        <f t="shared" si="2"/>
        <v>3.1035065426771768</v>
      </c>
      <c r="K71" s="2">
        <v>-0.75132479722694101</v>
      </c>
      <c r="L71">
        <f t="shared" ca="1" si="3"/>
        <v>-9.5478029864034003E-2</v>
      </c>
      <c r="M71">
        <f t="shared" si="7"/>
        <v>0.52049522138262216</v>
      </c>
      <c r="N71">
        <f t="shared" si="4"/>
        <v>0.24553902845223433</v>
      </c>
    </row>
    <row r="72" spans="6:14" ht="15.6" x14ac:dyDescent="0.3">
      <c r="F72" s="1">
        <v>62</v>
      </c>
      <c r="G72">
        <f t="shared" si="8"/>
        <v>222.92707073796427</v>
      </c>
      <c r="H72">
        <f t="shared" si="6"/>
        <v>0</v>
      </c>
      <c r="I72">
        <f>MAX(0,'Omnicient Manager'!$B$10+'Omnicient Manager'!$B$9*Feedback!G72)</f>
        <v>0</v>
      </c>
      <c r="J72" s="2" t="e">
        <f t="shared" si="2"/>
        <v>#NUM!</v>
      </c>
      <c r="K72" s="2">
        <v>0.16040566518848873</v>
      </c>
      <c r="L72">
        <f t="shared" ca="1" si="3"/>
        <v>-0.12202440863615714</v>
      </c>
      <c r="M72">
        <f t="shared" si="7"/>
        <v>0.54395105048342496</v>
      </c>
      <c r="N72">
        <f t="shared" si="4"/>
        <v>0.63859147282234652</v>
      </c>
    </row>
    <row r="73" spans="6:14" ht="15.6" x14ac:dyDescent="0.3">
      <c r="F73" s="1">
        <v>63</v>
      </c>
      <c r="G73">
        <f t="shared" si="8"/>
        <v>249.52131980763545</v>
      </c>
      <c r="H73">
        <f t="shared" si="6"/>
        <v>3.0894307189137653E-2</v>
      </c>
      <c r="I73">
        <f>MAX(0,'Omnicient Manager'!$B$10+'Omnicient Manager'!$B$9*Feedback!G73)</f>
        <v>11.563182456564221</v>
      </c>
      <c r="J73" s="2">
        <f t="shared" si="2"/>
        <v>2.447826124367158</v>
      </c>
      <c r="K73" s="2">
        <v>-5.7884353903621927E-2</v>
      </c>
      <c r="L73">
        <f t="shared" ca="1" si="3"/>
        <v>0.67514746197168951</v>
      </c>
      <c r="M73">
        <f t="shared" si="7"/>
        <v>0.52533507613465513</v>
      </c>
      <c r="N73">
        <f t="shared" si="4"/>
        <v>0.49578974981514112</v>
      </c>
    </row>
    <row r="74" spans="6:14" ht="15.6" x14ac:dyDescent="0.3">
      <c r="F74" s="1">
        <v>64</v>
      </c>
      <c r="G74">
        <f t="shared" si="8"/>
        <v>253.3941124506909</v>
      </c>
      <c r="H74">
        <f t="shared" si="6"/>
        <v>4.6209247788509017E-2</v>
      </c>
      <c r="I74">
        <f>MAX(0,'Omnicient Manager'!$B$10+'Omnicient Manager'!$B$9*Feedback!G74)</f>
        <v>17.563726995574939</v>
      </c>
      <c r="J74" s="2">
        <f t="shared" si="2"/>
        <v>2.8658358091702754</v>
      </c>
      <c r="K74" s="2">
        <v>0.26814711601417951</v>
      </c>
      <c r="L74">
        <f t="shared" ca="1" si="3"/>
        <v>0.46675443039890036</v>
      </c>
      <c r="M74">
        <f t="shared" si="7"/>
        <v>0.52262412128451641</v>
      </c>
      <c r="N74">
        <f t="shared" si="4"/>
        <v>0.68335167484424841</v>
      </c>
    </row>
    <row r="75" spans="6:14" ht="15.6" x14ac:dyDescent="0.3">
      <c r="F75" s="1">
        <v>65</v>
      </c>
      <c r="G75">
        <f t="shared" si="8"/>
        <v>275.92588037936071</v>
      </c>
      <c r="H75">
        <f t="shared" ref="H75:H106" si="9">MIN(0.99,I75/(G75+G75*br))</f>
        <v>0.12678447957930933</v>
      </c>
      <c r="I75">
        <f>MAX(0,'Omnicient Manager'!$B$10+'Omnicient Manager'!$B$9*Feedback!G75)</f>
        <v>52.474678719540009</v>
      </c>
      <c r="J75" s="2">
        <f t="shared" si="2"/>
        <v>3.9603307431446475</v>
      </c>
      <c r="K75" s="2">
        <v>-0.44051614869226269</v>
      </c>
      <c r="L75">
        <f t="shared" ca="1" si="3"/>
        <v>-0.37906070695324812</v>
      </c>
      <c r="M75">
        <f t="shared" ref="M75:M110" si="10">sjmax*(1-(G75/Nk))</f>
        <v>0.50685188373444745</v>
      </c>
      <c r="N75">
        <f t="shared" si="4"/>
        <v>0.3262626297227107</v>
      </c>
    </row>
    <row r="76" spans="6:14" ht="15.6" x14ac:dyDescent="0.3">
      <c r="F76" s="1">
        <v>66</v>
      </c>
      <c r="G76">
        <f t="shared" ref="G76:G110" si="11">G75*sa*(1-H75)+br*G75*N75*(1-H75)</f>
        <v>232.05951843266556</v>
      </c>
      <c r="H76">
        <f t="shared" si="9"/>
        <v>0</v>
      </c>
      <c r="I76">
        <f>MAX(0,'Omnicient Manager'!$B$10+'Omnicient Manager'!$B$9*Feedback!G76)</f>
        <v>0</v>
      </c>
      <c r="J76" s="2" t="e">
        <f t="shared" ref="J76:J110" si="12">LN(I76)</f>
        <v>#NUM!</v>
      </c>
      <c r="K76" s="2">
        <v>0.63855128404075379</v>
      </c>
      <c r="L76">
        <f t="shared" ref="L76:L110" ca="1" si="13">_xlfn.NORM.INV(RAND(), 0, 0.5)</f>
        <v>0.13738166925648282</v>
      </c>
      <c r="M76">
        <f t="shared" si="10"/>
        <v>0.53755833709713408</v>
      </c>
      <c r="N76">
        <f t="shared" ref="N76:N110" si="14">M76*EXP(K76)</f>
        <v>1.017993255952427</v>
      </c>
    </row>
    <row r="77" spans="6:14" ht="15.6" x14ac:dyDescent="0.3">
      <c r="F77" s="1">
        <v>67</v>
      </c>
      <c r="G77">
        <f t="shared" si="11"/>
        <v>303.7651271181432</v>
      </c>
      <c r="H77">
        <f t="shared" si="9"/>
        <v>0.20983117957690869</v>
      </c>
      <c r="I77">
        <f>MAX(0,'Omnicient Manager'!$B$10+'Omnicient Manager'!$B$9*Feedback!G77)</f>
        <v>95.609092406294394</v>
      </c>
      <c r="J77" s="2">
        <f t="shared" si="12"/>
        <v>4.5602679243872473</v>
      </c>
      <c r="K77" s="2">
        <v>3.9485975389645232E-2</v>
      </c>
      <c r="L77">
        <f t="shared" ca="1" si="13"/>
        <v>-0.14402914128731659</v>
      </c>
      <c r="M77">
        <f t="shared" si="10"/>
        <v>0.48736441101729971</v>
      </c>
      <c r="N77">
        <f t="shared" si="14"/>
        <v>0.50699345584042943</v>
      </c>
    </row>
    <row r="78" spans="6:14" ht="15.6" x14ac:dyDescent="0.3">
      <c r="F78" s="1">
        <v>68</v>
      </c>
      <c r="G78">
        <f t="shared" si="11"/>
        <v>252.8663234689302</v>
      </c>
      <c r="H78">
        <f t="shared" si="9"/>
        <v>4.4149718102263973E-2</v>
      </c>
      <c r="I78">
        <f>MAX(0,'Omnicient Manager'!$B$10+'Omnicient Manager'!$B$9*Feedback!G78)</f>
        <v>16.745965348063748</v>
      </c>
      <c r="J78" s="2">
        <f t="shared" si="12"/>
        <v>2.8181573545136325</v>
      </c>
      <c r="K78" s="2">
        <v>4.2705544820451434E-2</v>
      </c>
      <c r="L78">
        <f t="shared" ca="1" si="13"/>
        <v>-0.18596169310817479</v>
      </c>
      <c r="M78">
        <f t="shared" si="10"/>
        <v>0.5229935735717488</v>
      </c>
      <c r="N78">
        <f t="shared" si="14"/>
        <v>0.54581206935968007</v>
      </c>
    </row>
    <row r="79" spans="6:14" ht="15.6" x14ac:dyDescent="0.3">
      <c r="F79" s="1">
        <v>69</v>
      </c>
      <c r="G79">
        <f t="shared" si="11"/>
        <v>259.3239062314683</v>
      </c>
      <c r="H79">
        <f t="shared" si="9"/>
        <v>6.877219183483621E-2</v>
      </c>
      <c r="I79">
        <f>MAX(0,'Omnicient Manager'!$B$10+'Omnicient Manager'!$B$9*Feedback!G79)</f>
        <v>26.751410140064422</v>
      </c>
      <c r="J79" s="2">
        <f t="shared" si="12"/>
        <v>3.2865871874690287</v>
      </c>
      <c r="K79" s="2">
        <v>0.30855681957826264</v>
      </c>
      <c r="L79">
        <f t="shared" ca="1" si="13"/>
        <v>0.46009235463670928</v>
      </c>
      <c r="M79">
        <f t="shared" si="10"/>
        <v>0.51847326563797214</v>
      </c>
      <c r="N79">
        <f t="shared" si="14"/>
        <v>0.70588002370011105</v>
      </c>
    </row>
    <row r="80" spans="6:14" ht="15.6" x14ac:dyDescent="0.3">
      <c r="F80" s="1">
        <v>70</v>
      </c>
      <c r="G80">
        <f t="shared" si="11"/>
        <v>278.42306010758404</v>
      </c>
      <c r="H80">
        <f t="shared" si="9"/>
        <v>0.13491180056303581</v>
      </c>
      <c r="I80">
        <f>MAX(0,'Omnicient Manager'!$B$10+'Omnicient Manager'!$B$9*Feedback!G80)</f>
        <v>56.34383453607677</v>
      </c>
      <c r="J80" s="2">
        <f t="shared" si="12"/>
        <v>4.0314728207654476</v>
      </c>
      <c r="K80" s="2">
        <v>-0.38890049219380413</v>
      </c>
      <c r="L80">
        <f t="shared" ca="1" si="13"/>
        <v>-0.17920621075590959</v>
      </c>
      <c r="M80">
        <f t="shared" si="10"/>
        <v>0.50510385792469115</v>
      </c>
      <c r="N80">
        <f t="shared" si="14"/>
        <v>0.34236026025532201</v>
      </c>
    </row>
    <row r="81" spans="6:14" ht="15.6" x14ac:dyDescent="0.3">
      <c r="F81" s="1">
        <v>71</v>
      </c>
      <c r="G81">
        <f t="shared" si="11"/>
        <v>233.91893537473277</v>
      </c>
      <c r="H81">
        <f t="shared" si="9"/>
        <v>0</v>
      </c>
      <c r="I81">
        <f>MAX(0,'Omnicient Manager'!$B$10+'Omnicient Manager'!$B$9*Feedback!G81)</f>
        <v>0</v>
      </c>
      <c r="J81" s="2" t="e">
        <f t="shared" si="12"/>
        <v>#NUM!</v>
      </c>
      <c r="K81" s="2">
        <v>-1.1400472014020371</v>
      </c>
      <c r="L81">
        <f t="shared" ca="1" si="13"/>
        <v>-0.44607274384073214</v>
      </c>
      <c r="M81">
        <f t="shared" si="10"/>
        <v>0.53625674523768707</v>
      </c>
      <c r="N81">
        <f t="shared" si="14"/>
        <v>0.17149701261382311</v>
      </c>
    </row>
    <row r="82" spans="6:14" ht="15.6" x14ac:dyDescent="0.3">
      <c r="F82" s="1">
        <v>72</v>
      </c>
      <c r="G82">
        <f t="shared" si="11"/>
        <v>207.19334760507255</v>
      </c>
      <c r="H82">
        <f t="shared" si="9"/>
        <v>0</v>
      </c>
      <c r="I82">
        <f>MAX(0,'Omnicient Manager'!$B$10+'Omnicient Manager'!$B$9*Feedback!G82)</f>
        <v>0</v>
      </c>
      <c r="J82" s="2" t="e">
        <f t="shared" si="12"/>
        <v>#NUM!</v>
      </c>
      <c r="K82" s="2">
        <v>0.79839334029193676</v>
      </c>
      <c r="L82">
        <f t="shared" ca="1" si="13"/>
        <v>-0.61916464677798477</v>
      </c>
      <c r="M82">
        <f t="shared" si="10"/>
        <v>0.55496465667644912</v>
      </c>
      <c r="N82">
        <f t="shared" si="14"/>
        <v>1.2331137706842319</v>
      </c>
    </row>
    <row r="83" spans="6:14" ht="15.6" x14ac:dyDescent="0.3">
      <c r="F83" s="1">
        <v>73</v>
      </c>
      <c r="G83">
        <f t="shared" si="11"/>
        <v>293.50116314704792</v>
      </c>
      <c r="H83">
        <f t="shared" si="9"/>
        <v>0.18104641852551712</v>
      </c>
      <c r="I83">
        <f>MAX(0,'Omnicient Manager'!$B$10+'Omnicient Manager'!$B$9*Feedback!G83)</f>
        <v>79.706001631269771</v>
      </c>
      <c r="J83" s="2">
        <f t="shared" si="12"/>
        <v>4.3783448857373406</v>
      </c>
      <c r="K83" s="2">
        <v>-1.2140666035880585E-2</v>
      </c>
      <c r="L83">
        <f t="shared" ca="1" si="13"/>
        <v>0.41143045818442525</v>
      </c>
      <c r="M83">
        <f t="shared" si="10"/>
        <v>0.49454918579706647</v>
      </c>
      <c r="N83">
        <f t="shared" si="14"/>
        <v>0.48858132947216865</v>
      </c>
    </row>
    <row r="84" spans="6:14" ht="15.6" x14ac:dyDescent="0.3">
      <c r="F84" s="1">
        <v>74</v>
      </c>
      <c r="G84">
        <f t="shared" si="11"/>
        <v>251.00970247899517</v>
      </c>
      <c r="H84">
        <f t="shared" si="9"/>
        <v>3.6836020431185598E-2</v>
      </c>
      <c r="I84">
        <f>MAX(0,'Omnicient Manager'!$B$10+'Omnicient Manager'!$B$9*Feedback!G84)</f>
        <v>13.869297793413125</v>
      </c>
      <c r="J84" s="2">
        <f t="shared" si="12"/>
        <v>2.6296776053171484</v>
      </c>
      <c r="K84" s="2">
        <v>-0.64180572671236125</v>
      </c>
      <c r="L84">
        <f t="shared" ca="1" si="13"/>
        <v>-3.0800835461325362E-2</v>
      </c>
      <c r="M84">
        <f t="shared" si="10"/>
        <v>0.52429320826470327</v>
      </c>
      <c r="N84">
        <f t="shared" si="14"/>
        <v>0.27595708344764619</v>
      </c>
    </row>
    <row r="85" spans="6:14" ht="15.6" x14ac:dyDescent="0.3">
      <c r="F85" s="1">
        <v>75</v>
      </c>
      <c r="G85">
        <f t="shared" si="11"/>
        <v>226.76897887711254</v>
      </c>
      <c r="H85">
        <f t="shared" si="9"/>
        <v>0</v>
      </c>
      <c r="I85">
        <f>MAX(0,'Omnicient Manager'!$B$10+'Omnicient Manager'!$B$9*Feedback!G85)</f>
        <v>0</v>
      </c>
      <c r="J85" s="2" t="e">
        <f t="shared" si="12"/>
        <v>#NUM!</v>
      </c>
      <c r="K85" s="2">
        <v>0.22485256266947556</v>
      </c>
      <c r="L85">
        <f t="shared" ca="1" si="13"/>
        <v>4.6746755073355357E-2</v>
      </c>
      <c r="M85">
        <f t="shared" si="10"/>
        <v>0.54126171478602114</v>
      </c>
      <c r="N85">
        <f t="shared" si="14"/>
        <v>0.67773441011268643</v>
      </c>
    </row>
    <row r="86" spans="6:14" ht="15.6" x14ac:dyDescent="0.3">
      <c r="F86" s="1">
        <v>76</v>
      </c>
      <c r="G86">
        <f t="shared" si="11"/>
        <v>258.25975316725811</v>
      </c>
      <c r="H86">
        <f t="shared" si="9"/>
        <v>6.4799361078549556E-2</v>
      </c>
      <c r="I86">
        <f>MAX(0,'Omnicient Manager'!$B$10+'Omnicient Manager'!$B$9*Feedback!G86)</f>
        <v>25.102600496313357</v>
      </c>
      <c r="J86" s="2">
        <f t="shared" si="12"/>
        <v>3.2229714462018775</v>
      </c>
      <c r="K86" s="2">
        <v>0.74471356650773368</v>
      </c>
      <c r="L86">
        <f t="shared" ca="1" si="13"/>
        <v>0.5874828491339622</v>
      </c>
      <c r="M86">
        <f t="shared" si="10"/>
        <v>0.51921817278291926</v>
      </c>
      <c r="N86">
        <f t="shared" si="14"/>
        <v>1.0933894447304782</v>
      </c>
    </row>
    <row r="87" spans="6:14" ht="15.6" x14ac:dyDescent="0.3">
      <c r="F87" s="1">
        <v>77</v>
      </c>
      <c r="G87">
        <f t="shared" si="11"/>
        <v>325.26002018567704</v>
      </c>
      <c r="H87">
        <f t="shared" si="9"/>
        <v>0.26422655027365644</v>
      </c>
      <c r="I87">
        <f>MAX(0,'Omnicient Manager'!$B$10+'Omnicient Manager'!$B$9*Feedback!G87)</f>
        <v>128.91349961340194</v>
      </c>
      <c r="J87" s="2">
        <f t="shared" si="12"/>
        <v>4.8591416338128566</v>
      </c>
      <c r="K87" s="2">
        <v>0.27114467671999698</v>
      </c>
      <c r="L87">
        <f t="shared" ca="1" si="13"/>
        <v>0.21595947912466362</v>
      </c>
      <c r="M87">
        <f t="shared" si="10"/>
        <v>0.47231798587002605</v>
      </c>
      <c r="N87">
        <f t="shared" si="14"/>
        <v>0.61942841055391229</v>
      </c>
    </row>
    <row r="88" spans="6:14" ht="15.6" x14ac:dyDescent="0.3">
      <c r="F88" s="1">
        <v>78</v>
      </c>
      <c r="G88">
        <f t="shared" si="11"/>
        <v>265.57423696007692</v>
      </c>
      <c r="H88">
        <f t="shared" si="9"/>
        <v>9.1464033880231471E-2</v>
      </c>
      <c r="I88">
        <f>MAX(0,'Omnicient Manager'!$B$10+'Omnicient Manager'!$B$9*Feedback!G88)</f>
        <v>36.435736510549646</v>
      </c>
      <c r="J88" s="2">
        <f t="shared" si="12"/>
        <v>3.5955500652873531</v>
      </c>
      <c r="K88" s="2">
        <v>0.6234418102315421</v>
      </c>
      <c r="L88">
        <f t="shared" ca="1" si="13"/>
        <v>0.26127668189004144</v>
      </c>
      <c r="M88">
        <f t="shared" si="10"/>
        <v>0.51409803412794619</v>
      </c>
      <c r="N88">
        <f t="shared" si="14"/>
        <v>0.95896615795935136</v>
      </c>
    </row>
    <row r="89" spans="6:14" ht="15.6" x14ac:dyDescent="0.3">
      <c r="F89" s="1">
        <v>79</v>
      </c>
      <c r="G89">
        <f t="shared" si="11"/>
        <v>308.7184701797504</v>
      </c>
      <c r="H89">
        <f t="shared" si="9"/>
        <v>0.22303784363248008</v>
      </c>
      <c r="I89">
        <f>MAX(0,'Omnicient Manager'!$B$10+'Omnicient Manager'!$B$9*Feedback!G89)</f>
        <v>103.28385281761445</v>
      </c>
      <c r="J89" s="2">
        <f t="shared" si="12"/>
        <v>4.6374810504283204</v>
      </c>
      <c r="K89" s="2">
        <v>0.5233872125958029</v>
      </c>
      <c r="L89">
        <f t="shared" ca="1" si="13"/>
        <v>0.92749446038904693</v>
      </c>
      <c r="M89">
        <f t="shared" si="10"/>
        <v>0.48389707087417466</v>
      </c>
      <c r="N89">
        <f t="shared" si="14"/>
        <v>0.81668987530954484</v>
      </c>
    </row>
    <row r="90" spans="6:14" ht="15.6" x14ac:dyDescent="0.3">
      <c r="F90" s="1">
        <v>80</v>
      </c>
      <c r="G90">
        <f t="shared" si="11"/>
        <v>289.83672013979725</v>
      </c>
      <c r="H90">
        <f t="shared" si="9"/>
        <v>0.17027581624495836</v>
      </c>
      <c r="I90">
        <f>MAX(0,'Omnicient Manager'!$B$10+'Omnicient Manager'!$B$9*Feedback!G90)</f>
        <v>74.028276149348301</v>
      </c>
      <c r="J90" s="2">
        <f t="shared" si="12"/>
        <v>4.3044471303450154</v>
      </c>
      <c r="K90" s="2">
        <v>0.79680282272378045</v>
      </c>
      <c r="L90">
        <f t="shared" ca="1" si="13"/>
        <v>-0.45495318463956752</v>
      </c>
      <c r="M90">
        <f t="shared" si="10"/>
        <v>0.49711429590214185</v>
      </c>
      <c r="N90">
        <f t="shared" si="14"/>
        <v>1.1028166687995724</v>
      </c>
    </row>
    <row r="91" spans="6:14" ht="15.6" x14ac:dyDescent="0.3">
      <c r="F91" s="1">
        <v>81</v>
      </c>
      <c r="G91">
        <f t="shared" si="11"/>
        <v>324.9928062990349</v>
      </c>
      <c r="H91">
        <f t="shared" si="9"/>
        <v>0.26359450259269307</v>
      </c>
      <c r="I91">
        <f>MAX(0,'Omnicient Manager'!$B$10+'Omnicient Manager'!$B$9*Feedback!G91)</f>
        <v>128.49947568389632</v>
      </c>
      <c r="J91" s="2">
        <f t="shared" si="12"/>
        <v>4.8559248240459878</v>
      </c>
      <c r="K91" s="2">
        <v>4.7873828881877713E-3</v>
      </c>
      <c r="L91">
        <f t="shared" ca="1" si="13"/>
        <v>8.3319957944209211E-2</v>
      </c>
      <c r="M91">
        <f t="shared" si="10"/>
        <v>0.47250503559067558</v>
      </c>
      <c r="N91">
        <f t="shared" si="14"/>
        <v>0.47477252144341631</v>
      </c>
    </row>
    <row r="92" spans="6:14" ht="15.6" x14ac:dyDescent="0.3">
      <c r="F92" s="1">
        <v>82</v>
      </c>
      <c r="G92">
        <f t="shared" si="11"/>
        <v>248.27401169839868</v>
      </c>
      <c r="H92">
        <f t="shared" si="9"/>
        <v>2.586011170085812E-2</v>
      </c>
      <c r="I92">
        <f>MAX(0,'Omnicient Manager'!$B$10+'Omnicient Manager'!$B$9*Feedback!G92)</f>
        <v>9.6305905124111177</v>
      </c>
      <c r="J92" s="2">
        <f t="shared" si="12"/>
        <v>2.2649445440142628</v>
      </c>
      <c r="K92" s="2">
        <v>-0.60568374981948669</v>
      </c>
      <c r="L92">
        <f t="shared" ca="1" si="13"/>
        <v>-0.64517748120750573</v>
      </c>
      <c r="M92">
        <f t="shared" si="10"/>
        <v>0.52620819181112088</v>
      </c>
      <c r="N92">
        <f t="shared" si="14"/>
        <v>0.28715242907566524</v>
      </c>
    </row>
    <row r="93" spans="6:14" ht="15.6" x14ac:dyDescent="0.3">
      <c r="F93" s="1">
        <v>83</v>
      </c>
      <c r="G93">
        <f t="shared" si="11"/>
        <v>228.20732136685339</v>
      </c>
      <c r="H93">
        <f t="shared" si="9"/>
        <v>0</v>
      </c>
      <c r="I93">
        <f>MAX(0,'Omnicient Manager'!$B$10+'Omnicient Manager'!$B$9*Feedback!G93)</f>
        <v>0</v>
      </c>
      <c r="J93" s="2" t="e">
        <f t="shared" si="12"/>
        <v>#NUM!</v>
      </c>
      <c r="K93" s="2">
        <v>-9.3395621384399455E-2</v>
      </c>
      <c r="L93">
        <f t="shared" ca="1" si="13"/>
        <v>6.6199950070121652E-2</v>
      </c>
      <c r="M93">
        <f t="shared" si="10"/>
        <v>0.54025487504320258</v>
      </c>
      <c r="N93">
        <f t="shared" si="14"/>
        <v>0.49208201396056667</v>
      </c>
    </row>
    <row r="94" spans="6:14" ht="15.6" x14ac:dyDescent="0.3">
      <c r="F94" s="1">
        <v>84</v>
      </c>
      <c r="G94">
        <f t="shared" si="11"/>
        <v>238.71421624285645</v>
      </c>
      <c r="H94">
        <f t="shared" si="9"/>
        <v>0</v>
      </c>
      <c r="I94">
        <f>MAX(0,'Omnicient Manager'!$B$10+'Omnicient Manager'!$B$9*Feedback!G94)</f>
        <v>0</v>
      </c>
      <c r="J94" s="2" t="e">
        <f t="shared" si="12"/>
        <v>#NUM!</v>
      </c>
      <c r="K94" s="2">
        <v>0.5305530851661967</v>
      </c>
      <c r="L94">
        <f t="shared" ca="1" si="13"/>
        <v>-0.24781502888053933</v>
      </c>
      <c r="M94">
        <f t="shared" si="10"/>
        <v>0.5329000486300004</v>
      </c>
      <c r="N94">
        <f t="shared" si="14"/>
        <v>0.90586199018379576</v>
      </c>
    </row>
    <row r="95" spans="6:14" ht="15.6" x14ac:dyDescent="0.3">
      <c r="F95" s="1">
        <v>85</v>
      </c>
      <c r="G95">
        <f t="shared" si="11"/>
        <v>299.09244049974461</v>
      </c>
      <c r="H95">
        <f t="shared" si="9"/>
        <v>0.19697184324570949</v>
      </c>
      <c r="I95">
        <f>MAX(0,'Omnicient Manager'!$B$10+'Omnicient Manager'!$B$9*Feedback!G95)</f>
        <v>88.369183959138581</v>
      </c>
      <c r="J95" s="2">
        <f t="shared" si="12"/>
        <v>4.4815233111219772</v>
      </c>
      <c r="K95" s="2">
        <v>0.10345103935409329</v>
      </c>
      <c r="L95">
        <f t="shared" ca="1" si="13"/>
        <v>0.52437341852710539</v>
      </c>
      <c r="M95">
        <f t="shared" si="10"/>
        <v>0.49063529165017877</v>
      </c>
      <c r="N95">
        <f t="shared" si="14"/>
        <v>0.54411036563396165</v>
      </c>
    </row>
    <row r="96" spans="6:14" ht="15.6" x14ac:dyDescent="0.3">
      <c r="F96" s="1">
        <v>86</v>
      </c>
      <c r="G96">
        <f t="shared" si="11"/>
        <v>257.48583986932954</v>
      </c>
      <c r="H96">
        <f t="shared" si="9"/>
        <v>6.1889465009446733E-2</v>
      </c>
      <c r="I96">
        <f>MAX(0,'Omnicient Manager'!$B$10+'Omnicient Manager'!$B$9*Feedback!G96)</f>
        <v>23.903491315531312</v>
      </c>
      <c r="J96" s="2">
        <f t="shared" si="12"/>
        <v>3.1740245284165529</v>
      </c>
      <c r="K96" s="2">
        <v>0.63180722960603375</v>
      </c>
      <c r="L96">
        <f t="shared" ca="1" si="13"/>
        <v>6.0008997590065775E-2</v>
      </c>
      <c r="M96">
        <f t="shared" si="10"/>
        <v>0.51975991209146921</v>
      </c>
      <c r="N96">
        <f t="shared" si="14"/>
        <v>0.97767199177342301</v>
      </c>
    </row>
    <row r="97" spans="6:14" ht="15.6" x14ac:dyDescent="0.3">
      <c r="F97" s="1">
        <v>87</v>
      </c>
      <c r="G97">
        <f t="shared" si="11"/>
        <v>311.31856549816558</v>
      </c>
      <c r="H97">
        <f t="shared" si="9"/>
        <v>0.22980205057945549</v>
      </c>
      <c r="I97">
        <f>MAX(0,'Omnicient Manager'!$B$10+'Omnicient Manager'!$B$9*Feedback!G97)</f>
        <v>107.31246710239947</v>
      </c>
      <c r="J97" s="2">
        <f t="shared" si="12"/>
        <v>4.6757448320987605</v>
      </c>
      <c r="K97" s="2">
        <v>1.4547775351545276</v>
      </c>
      <c r="L97">
        <f t="shared" ca="1" si="13"/>
        <v>0.13742870239373256</v>
      </c>
      <c r="M97">
        <f t="shared" si="10"/>
        <v>0.48207700415128402</v>
      </c>
      <c r="N97">
        <f t="shared" si="14"/>
        <v>2.064991514312414</v>
      </c>
    </row>
    <row r="98" spans="6:14" ht="15.6" x14ac:dyDescent="0.3">
      <c r="F98" s="1">
        <v>88</v>
      </c>
      <c r="G98">
        <f t="shared" si="11"/>
        <v>439.39018996260381</v>
      </c>
      <c r="H98">
        <f t="shared" si="9"/>
        <v>0.46389740323153317</v>
      </c>
      <c r="I98">
        <f>MAX(0,'Omnicient Manager'!$B$10+'Omnicient Manager'!$B$9*Feedback!G98)</f>
        <v>305.74795219359294</v>
      </c>
      <c r="J98" s="2">
        <f t="shared" si="12"/>
        <v>5.7227610768951154</v>
      </c>
      <c r="K98" s="2">
        <v>-0.83056901698695473</v>
      </c>
      <c r="L98">
        <f t="shared" ca="1" si="13"/>
        <v>0.67203410940983954</v>
      </c>
      <c r="M98">
        <f t="shared" si="10"/>
        <v>0.3924268670261773</v>
      </c>
      <c r="N98">
        <f t="shared" si="14"/>
        <v>0.1710201142583101</v>
      </c>
    </row>
    <row r="99" spans="6:14" ht="15.6" x14ac:dyDescent="0.3">
      <c r="F99" s="1">
        <v>89</v>
      </c>
      <c r="G99">
        <f t="shared" si="11"/>
        <v>208.58917447306183</v>
      </c>
      <c r="H99">
        <f t="shared" si="9"/>
        <v>0</v>
      </c>
      <c r="I99">
        <f>MAX(0,'Omnicient Manager'!$B$10+'Omnicient Manager'!$B$9*Feedback!G99)</f>
        <v>0</v>
      </c>
      <c r="J99" s="2" t="e">
        <f t="shared" si="12"/>
        <v>#NUM!</v>
      </c>
      <c r="K99" s="2">
        <v>0.37208198119085484</v>
      </c>
      <c r="L99">
        <f t="shared" ca="1" si="13"/>
        <v>0.1114831129244845</v>
      </c>
      <c r="M99">
        <f t="shared" si="10"/>
        <v>0.55398757786885666</v>
      </c>
      <c r="N99">
        <f t="shared" si="14"/>
        <v>0.80369853714571782</v>
      </c>
    </row>
    <row r="100" spans="6:14" ht="15.6" x14ac:dyDescent="0.3">
      <c r="F100" s="1">
        <v>90</v>
      </c>
      <c r="G100">
        <f t="shared" si="11"/>
        <v>250.69274677266583</v>
      </c>
      <c r="H100">
        <f t="shared" si="9"/>
        <v>3.5576626639215236E-2</v>
      </c>
      <c r="I100">
        <f>MAX(0,'Omnicient Manager'!$B$10+'Omnicient Manager'!$B$9*Feedback!G100)</f>
        <v>13.378203379635693</v>
      </c>
      <c r="J100" s="2">
        <f t="shared" si="12"/>
        <v>2.5936267691248127</v>
      </c>
      <c r="K100" s="2">
        <v>0.31398032833639833</v>
      </c>
      <c r="L100">
        <f t="shared" ca="1" si="13"/>
        <v>-0.3582840432469705</v>
      </c>
      <c r="M100">
        <f t="shared" si="10"/>
        <v>0.52451507725913393</v>
      </c>
      <c r="N100">
        <f t="shared" si="14"/>
        <v>0.71798918174380677</v>
      </c>
    </row>
    <row r="101" spans="6:14" ht="15.6" x14ac:dyDescent="0.3">
      <c r="F101" s="1">
        <v>91</v>
      </c>
      <c r="G101">
        <f t="shared" si="11"/>
        <v>280.21469391195154</v>
      </c>
      <c r="H101">
        <f t="shared" si="9"/>
        <v>0.14065360493236723</v>
      </c>
      <c r="I101">
        <f>MAX(0,'Omnicient Manager'!$B$10+'Omnicient Manager'!$B$9*Feedback!G101)</f>
        <v>59.119810280603758</v>
      </c>
      <c r="J101" s="2">
        <f t="shared" si="12"/>
        <v>4.0795660675787042</v>
      </c>
      <c r="K101" s="2">
        <v>-0.29008128658972676</v>
      </c>
      <c r="L101">
        <f t="shared" ca="1" si="13"/>
        <v>0.73764918770012844</v>
      </c>
      <c r="M101">
        <f t="shared" si="10"/>
        <v>0.50384971426163394</v>
      </c>
      <c r="N101">
        <f t="shared" si="14"/>
        <v>0.37698173991133527</v>
      </c>
    </row>
    <row r="102" spans="6:14" ht="15.6" x14ac:dyDescent="0.3">
      <c r="F102" s="1">
        <v>92</v>
      </c>
      <c r="G102">
        <f t="shared" si="11"/>
        <v>238.03007142879409</v>
      </c>
      <c r="H102">
        <f t="shared" si="9"/>
        <v>0</v>
      </c>
      <c r="I102">
        <f>MAX(0,'Omnicient Manager'!$B$10+'Omnicient Manager'!$B$9*Feedback!G102)</f>
        <v>0</v>
      </c>
      <c r="J102" s="2" t="e">
        <f t="shared" si="12"/>
        <v>#NUM!</v>
      </c>
      <c r="K102" s="2">
        <v>-6.5111650870995907E-2</v>
      </c>
      <c r="L102">
        <f t="shared" ca="1" si="13"/>
        <v>0.4975856264670771</v>
      </c>
      <c r="M102">
        <f t="shared" si="10"/>
        <v>0.53337894999984414</v>
      </c>
      <c r="N102">
        <f t="shared" si="14"/>
        <v>0.49975625835864951</v>
      </c>
    </row>
    <row r="103" spans="6:14" ht="15.6" x14ac:dyDescent="0.3">
      <c r="F103" s="1">
        <v>93</v>
      </c>
      <c r="G103">
        <f t="shared" si="11"/>
        <v>249.90256608008337</v>
      </c>
      <c r="H103">
        <f t="shared" si="9"/>
        <v>3.2423007952814289E-2</v>
      </c>
      <c r="I103">
        <f>MAX(0,'Omnicient Manager'!$B$10+'Omnicient Manager'!$B$9*Feedback!G103)</f>
        <v>12.153889331164862</v>
      </c>
      <c r="J103" s="2">
        <f t="shared" si="12"/>
        <v>2.4976492281233171</v>
      </c>
      <c r="K103" s="2">
        <v>0.15051818972889588</v>
      </c>
      <c r="L103">
        <f t="shared" ca="1" si="13"/>
        <v>-0.21732486091567246</v>
      </c>
      <c r="M103">
        <f t="shared" si="10"/>
        <v>0.52506820374394159</v>
      </c>
      <c r="N103">
        <f t="shared" si="14"/>
        <v>0.61035841840815652</v>
      </c>
    </row>
    <row r="104" spans="6:14" ht="15.6" x14ac:dyDescent="0.3">
      <c r="F104" s="1">
        <v>94</v>
      </c>
      <c r="G104">
        <f t="shared" si="11"/>
        <v>267.23230315860934</v>
      </c>
      <c r="H104">
        <f t="shared" si="9"/>
        <v>9.7305504809116539E-2</v>
      </c>
      <c r="I104">
        <f>MAX(0,'Omnicient Manager'!$B$10+'Omnicient Manager'!$B$9*Feedback!G104)</f>
        <v>39.004761240227026</v>
      </c>
      <c r="J104" s="2">
        <f t="shared" si="12"/>
        <v>3.6636837217608575</v>
      </c>
      <c r="K104" s="2">
        <v>-0.15319365143726266</v>
      </c>
      <c r="L104">
        <f t="shared" ca="1" si="13"/>
        <v>0.14276480769638206</v>
      </c>
      <c r="M104">
        <f t="shared" si="10"/>
        <v>0.51293738778897346</v>
      </c>
      <c r="N104">
        <f t="shared" si="14"/>
        <v>0.4400815872058837</v>
      </c>
    </row>
    <row r="105" spans="6:14" ht="15.6" x14ac:dyDescent="0.3">
      <c r="F105" s="1">
        <v>95</v>
      </c>
      <c r="G105">
        <f t="shared" si="11"/>
        <v>246.06355218373355</v>
      </c>
      <c r="H105">
        <f t="shared" si="9"/>
        <v>1.6813222635036124E-2</v>
      </c>
      <c r="I105">
        <f>MAX(0,'Omnicient Manager'!$B$10+'Omnicient Manager'!$B$9*Feedback!G105)</f>
        <v>6.2056819278494117</v>
      </c>
      <c r="J105" s="2">
        <f t="shared" si="12"/>
        <v>1.8254653123520277</v>
      </c>
      <c r="K105" s="2">
        <v>-0.79112162346647186</v>
      </c>
      <c r="L105">
        <f t="shared" ca="1" si="13"/>
        <v>-0.18734643430797851</v>
      </c>
      <c r="M105">
        <f t="shared" si="10"/>
        <v>0.52775551347138649</v>
      </c>
      <c r="N105">
        <f t="shared" si="14"/>
        <v>0.2392505933411033</v>
      </c>
    </row>
    <row r="106" spans="6:14" ht="15.6" x14ac:dyDescent="0.3">
      <c r="F106" s="1">
        <v>96</v>
      </c>
      <c r="G106">
        <f t="shared" si="11"/>
        <v>222.48166578748135</v>
      </c>
      <c r="H106">
        <f t="shared" si="9"/>
        <v>0</v>
      </c>
      <c r="I106">
        <f>MAX(0,'Omnicient Manager'!$B$10+'Omnicient Manager'!$B$9*Feedback!G106)</f>
        <v>0</v>
      </c>
      <c r="J106" s="2" t="e">
        <f t="shared" si="12"/>
        <v>#NUM!</v>
      </c>
      <c r="K106" s="2">
        <v>0.73933022842246521</v>
      </c>
      <c r="L106">
        <f t="shared" ca="1" si="13"/>
        <v>-0.19639151696019821</v>
      </c>
      <c r="M106">
        <f t="shared" si="10"/>
        <v>0.54426283394876307</v>
      </c>
      <c r="N106">
        <f t="shared" si="14"/>
        <v>1.1399760236026037</v>
      </c>
    </row>
    <row r="107" spans="6:14" ht="15.6" x14ac:dyDescent="0.3">
      <c r="F107" s="1">
        <v>97</v>
      </c>
      <c r="G107">
        <f t="shared" si="11"/>
        <v>304.7972149744333</v>
      </c>
      <c r="H107">
        <f t="shared" ref="H107:H110" si="15">MIN(0.99,I107/(G107+G107*br))</f>
        <v>0.21261834669766164</v>
      </c>
      <c r="I107">
        <f>MAX(0,'Omnicient Manager'!$B$10+'Omnicient Manager'!$B$9*Feedback!G107)</f>
        <v>97.208219888873657</v>
      </c>
      <c r="J107" s="2">
        <f t="shared" si="12"/>
        <v>4.5768552746487865</v>
      </c>
      <c r="K107" s="2">
        <v>0.96797153960859883</v>
      </c>
      <c r="L107">
        <f t="shared" ca="1" si="13"/>
        <v>0.19129856183161287</v>
      </c>
      <c r="M107">
        <f t="shared" si="10"/>
        <v>0.48664194951789663</v>
      </c>
      <c r="N107">
        <f t="shared" si="14"/>
        <v>1.2811330692418295</v>
      </c>
    </row>
    <row r="108" spans="6:14" ht="15.6" x14ac:dyDescent="0.3">
      <c r="F108" s="1">
        <v>98</v>
      </c>
      <c r="G108">
        <f t="shared" si="11"/>
        <v>345.72406209650364</v>
      </c>
      <c r="H108">
        <f t="shared" si="15"/>
        <v>0.3097281196240646</v>
      </c>
      <c r="I108">
        <f>MAX(0,'Omnicient Manager'!$B$10+'Omnicient Manager'!$B$9*Feedback!G108)</f>
        <v>160.62069549291516</v>
      </c>
      <c r="J108" s="2">
        <f t="shared" si="12"/>
        <v>5.0790456568027107</v>
      </c>
      <c r="K108" s="2">
        <v>0.25299224886994454</v>
      </c>
      <c r="L108">
        <f t="shared" ca="1" si="13"/>
        <v>0.44479228411361899</v>
      </c>
      <c r="M108">
        <f t="shared" si="10"/>
        <v>0.45799315653244743</v>
      </c>
      <c r="N108">
        <f t="shared" si="14"/>
        <v>0.5898371552806233</v>
      </c>
    </row>
    <row r="109" spans="6:14" ht="15.6" x14ac:dyDescent="0.3">
      <c r="F109" s="1">
        <v>99</v>
      </c>
      <c r="G109">
        <f t="shared" si="11"/>
        <v>261.29530936093437</v>
      </c>
      <c r="H109">
        <f t="shared" si="15"/>
        <v>7.6046580881480891E-2</v>
      </c>
      <c r="I109">
        <f>MAX(0,'Omnicient Manager'!$B$10+'Omnicient Manager'!$B$9*Feedback!G109)</f>
        <v>29.805922315901796</v>
      </c>
      <c r="J109" s="2">
        <f t="shared" si="12"/>
        <v>3.3947071091990346</v>
      </c>
      <c r="K109" s="2">
        <v>0.30621329642733486</v>
      </c>
      <c r="L109">
        <f t="shared" ca="1" si="13"/>
        <v>6.7469864921074702E-3</v>
      </c>
      <c r="M109">
        <f t="shared" si="10"/>
        <v>0.51709328344734595</v>
      </c>
      <c r="N109">
        <f t="shared" si="14"/>
        <v>0.70235332323504795</v>
      </c>
    </row>
    <row r="110" spans="6:14" ht="15.6" x14ac:dyDescent="0.3">
      <c r="F110" s="1">
        <v>100</v>
      </c>
      <c r="G110">
        <f t="shared" si="11"/>
        <v>277.92247382773786</v>
      </c>
      <c r="H110">
        <f t="shared" si="15"/>
        <v>0.13329429671007759</v>
      </c>
      <c r="I110">
        <f>MAX(0,'Omnicient Manager'!$B$10+'Omnicient Manager'!$B$9*Feedback!G110)</f>
        <v>55.5682210331899</v>
      </c>
      <c r="J110" s="2">
        <f t="shared" si="12"/>
        <v>4.0176114737002191</v>
      </c>
      <c r="K110" s="2">
        <v>0.40065874370124865</v>
      </c>
      <c r="L110">
        <f t="shared" ca="1" si="13"/>
        <v>-0.91815129339801538</v>
      </c>
      <c r="M110">
        <f t="shared" si="10"/>
        <v>0.50545426832058338</v>
      </c>
      <c r="N110">
        <f t="shared" si="14"/>
        <v>0.75454604978729822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Omnicient Manager</vt:lpstr>
      <vt:lpstr>Feedback</vt:lpstr>
      <vt:lpstr>Feedback!br</vt:lpstr>
      <vt:lpstr>br</vt:lpstr>
      <vt:lpstr>Feedback!hr</vt:lpstr>
      <vt:lpstr>hr</vt:lpstr>
      <vt:lpstr>Feedback!Nk</vt:lpstr>
      <vt:lpstr>Nk</vt:lpstr>
      <vt:lpstr>Feedback!sa</vt:lpstr>
      <vt:lpstr>sa</vt:lpstr>
      <vt:lpstr>Feedback!sj</vt:lpstr>
      <vt:lpstr>sj</vt:lpstr>
      <vt:lpstr>Feedback!sjmax</vt:lpstr>
      <vt:lpstr>sjmax</vt:lpstr>
      <vt:lpstr>Feedback!sjt</vt:lpstr>
      <vt:lpstr>sjt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Jeffery</dc:creator>
  <cp:lastModifiedBy>UF</cp:lastModifiedBy>
  <dcterms:created xsi:type="dcterms:W3CDTF">2017-10-21T17:11:33Z</dcterms:created>
  <dcterms:modified xsi:type="dcterms:W3CDTF">2017-10-26T21:49:45Z</dcterms:modified>
</cp:coreProperties>
</file>