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l\Desktop\"/>
    </mc:Choice>
  </mc:AlternateContent>
  <bookViews>
    <workbookView xWindow="0" yWindow="0" windowWidth="20490" windowHeight="7755"/>
  </bookViews>
  <sheets>
    <sheet name="Data Sheet" sheetId="11" r:id="rId1"/>
    <sheet name="Anova" sheetId="9" r:id="rId2"/>
    <sheet name="ANOVA &amp; Tukey" sheetId="8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9" l="1"/>
  <c r="G7" i="9"/>
  <c r="G8" i="9"/>
  <c r="G11" i="9"/>
  <c r="G12" i="9"/>
  <c r="G13" i="9"/>
  <c r="G14" i="9"/>
  <c r="G17" i="9"/>
  <c r="G18" i="9"/>
  <c r="G19" i="9"/>
  <c r="G20" i="9"/>
  <c r="G5" i="9"/>
  <c r="F6" i="9"/>
  <c r="F7" i="9"/>
  <c r="F8" i="9"/>
  <c r="F9" i="9"/>
  <c r="F11" i="9"/>
  <c r="F12" i="9"/>
  <c r="F13" i="9"/>
  <c r="F14" i="9"/>
  <c r="F17" i="9"/>
  <c r="F18" i="9"/>
  <c r="F19" i="9"/>
  <c r="F20" i="9"/>
  <c r="F23" i="9"/>
  <c r="F24" i="9"/>
  <c r="F25" i="9"/>
  <c r="F26" i="9"/>
  <c r="D17" i="9"/>
  <c r="D14" i="9"/>
  <c r="D12" i="9"/>
  <c r="D13" i="9"/>
  <c r="D11" i="9"/>
  <c r="D6" i="9"/>
  <c r="D7" i="9"/>
  <c r="D8" i="9"/>
  <c r="D5" i="9"/>
  <c r="C24" i="9"/>
  <c r="C25" i="9"/>
  <c r="C26" i="9"/>
  <c r="C23" i="9"/>
  <c r="C18" i="9"/>
  <c r="C19" i="9"/>
  <c r="C20" i="9"/>
  <c r="C17" i="9"/>
  <c r="C12" i="9"/>
  <c r="C13" i="9"/>
  <c r="C14" i="9"/>
  <c r="C11" i="9"/>
  <c r="C6" i="9"/>
  <c r="C7" i="9"/>
  <c r="C8" i="9"/>
  <c r="C5" i="9"/>
  <c r="H6" i="11"/>
  <c r="F5" i="9"/>
  <c r="I47" i="11"/>
  <c r="I48" i="11"/>
  <c r="I49" i="11"/>
  <c r="I50" i="11"/>
  <c r="I52" i="11"/>
  <c r="I51" i="11"/>
  <c r="H47" i="11"/>
  <c r="H48" i="11"/>
  <c r="H49" i="11"/>
  <c r="H50" i="11"/>
  <c r="H52" i="11"/>
  <c r="H51" i="11"/>
  <c r="J41" i="11"/>
  <c r="H42" i="11"/>
  <c r="I42" i="11"/>
  <c r="I41" i="11"/>
  <c r="H41" i="11"/>
  <c r="J32" i="11"/>
  <c r="J31" i="11"/>
  <c r="I32" i="11"/>
  <c r="I31" i="11"/>
  <c r="H32" i="11"/>
  <c r="H31" i="11"/>
  <c r="H16" i="11"/>
  <c r="H17" i="11"/>
  <c r="H18" i="11"/>
  <c r="H19" i="11"/>
  <c r="H20" i="11"/>
  <c r="H5" i="11"/>
  <c r="H7" i="11"/>
  <c r="H8" i="11"/>
  <c r="H10" i="11"/>
  <c r="K6" i="11"/>
  <c r="K7" i="11"/>
  <c r="K8" i="11"/>
  <c r="K5" i="11"/>
  <c r="J6" i="11"/>
  <c r="J7" i="11"/>
  <c r="J8" i="11"/>
  <c r="I6" i="11"/>
  <c r="I7" i="11"/>
  <c r="I8" i="11"/>
  <c r="I5" i="11"/>
  <c r="J5" i="11"/>
  <c r="F13" i="8"/>
  <c r="F4" i="8"/>
  <c r="C13" i="8"/>
  <c r="C14" i="8"/>
  <c r="H13" i="8"/>
  <c r="H4" i="8"/>
  <c r="G4" i="8"/>
  <c r="D15" i="8"/>
  <c r="D14" i="8"/>
  <c r="D13" i="8"/>
  <c r="C15" i="8"/>
  <c r="D7" i="8"/>
  <c r="D6" i="8"/>
  <c r="D5" i="8"/>
  <c r="D4" i="8"/>
  <c r="C7" i="8"/>
  <c r="C6" i="8"/>
  <c r="C5" i="8"/>
  <c r="C4" i="8"/>
  <c r="G13" i="8"/>
</calcChain>
</file>

<file path=xl/sharedStrings.xml><?xml version="1.0" encoding="utf-8"?>
<sst xmlns="http://schemas.openxmlformats.org/spreadsheetml/2006/main" count="308" uniqueCount="126">
  <si>
    <t>Ecology Lab - Aquatic Lab Data</t>
  </si>
  <si>
    <t>Average</t>
  </si>
  <si>
    <t>Control</t>
  </si>
  <si>
    <t>Tukey Post Hoc Test</t>
  </si>
  <si>
    <t>Site</t>
  </si>
  <si>
    <t>DF within</t>
  </si>
  <si>
    <t>N</t>
  </si>
  <si>
    <t xml:space="preserve">q critical </t>
  </si>
  <si>
    <t>Calculate q values:</t>
  </si>
  <si>
    <t>q</t>
  </si>
  <si>
    <t>is q &gt;qcrit?</t>
  </si>
  <si>
    <t>Mean</t>
  </si>
  <si>
    <t>Mswithin</t>
  </si>
  <si>
    <t>% Snail Biomass remaining:</t>
  </si>
  <si>
    <t>Direct Belostomatid</t>
  </si>
  <si>
    <t>Indirect Belostomatid</t>
  </si>
  <si>
    <t>No Belostomatid</t>
  </si>
  <si>
    <t>Final Belostomatid Biomass (g)</t>
  </si>
  <si>
    <t>Initial Belostomatid Biomass (g)</t>
  </si>
  <si>
    <t>Monday</t>
  </si>
  <si>
    <t>Tuesday</t>
  </si>
  <si>
    <t>Wednesday</t>
  </si>
  <si>
    <t>Thursday</t>
  </si>
  <si>
    <t>Initial Hydrilla Biomass (g)</t>
  </si>
  <si>
    <t>Final Hydrilla Biomass (g)</t>
  </si>
  <si>
    <t>Initial # Snails</t>
  </si>
  <si>
    <t>Final # Snails</t>
  </si>
  <si>
    <t>Initial Snail biomass (g)</t>
  </si>
  <si>
    <t>Final Snail Biomass (g)</t>
  </si>
  <si>
    <t>SE</t>
  </si>
  <si>
    <t>% Snails Remaining</t>
  </si>
  <si>
    <t>% Snail Biomass Remaining</t>
  </si>
  <si>
    <t>% Hydrilla Biomass Remaining</t>
  </si>
  <si>
    <t>g Hydrilla consumed per g initial snail</t>
  </si>
  <si>
    <t>% Hydrilla remaining:</t>
  </si>
  <si>
    <t>NA</t>
  </si>
  <si>
    <t>Present</t>
  </si>
  <si>
    <t>Visible</t>
  </si>
  <si>
    <t>Absent</t>
  </si>
  <si>
    <t>Data</t>
  </si>
  <si>
    <t>Squared Data (square of each data point)</t>
  </si>
  <si>
    <t>ANOVA</t>
  </si>
  <si>
    <t>Desciption</t>
  </si>
  <si>
    <t>Formula</t>
  </si>
  <si>
    <t>x</t>
  </si>
  <si>
    <t>SX</t>
  </si>
  <si>
    <t>∑X</t>
  </si>
  <si>
    <t>SY</t>
  </si>
  <si>
    <t>∑Y</t>
  </si>
  <si>
    <t>SZ</t>
  </si>
  <si>
    <t>∑Z</t>
  </si>
  <si>
    <t>ST</t>
  </si>
  <si>
    <t>Sum of all data</t>
  </si>
  <si>
    <t>NX</t>
  </si>
  <si>
    <t>Sample size of group x</t>
  </si>
  <si>
    <t>number of data points in group x</t>
  </si>
  <si>
    <t>NY</t>
  </si>
  <si>
    <t>Sample size group y</t>
  </si>
  <si>
    <t>number of data points in group y</t>
  </si>
  <si>
    <t>y</t>
  </si>
  <si>
    <t>NZ</t>
  </si>
  <si>
    <t>Sample size of group z</t>
  </si>
  <si>
    <t>number of data points in group z</t>
  </si>
  <si>
    <t>Sample size (total)</t>
  </si>
  <si>
    <t>total number of data points</t>
  </si>
  <si>
    <t>C</t>
  </si>
  <si>
    <t xml:space="preserve"> mean correction</t>
  </si>
  <si>
    <t>SSB</t>
  </si>
  <si>
    <t>sum of squares between groups</t>
  </si>
  <si>
    <t>D</t>
  </si>
  <si>
    <t>sum of all squared data</t>
  </si>
  <si>
    <t>∑ Squared Data</t>
  </si>
  <si>
    <t>SST</t>
  </si>
  <si>
    <t>sum of squares total</t>
  </si>
  <si>
    <t>D - C</t>
  </si>
  <si>
    <t>z</t>
  </si>
  <si>
    <t>SSW</t>
  </si>
  <si>
    <t>sum of squares wihtin groups</t>
  </si>
  <si>
    <t>SST - SSB</t>
  </si>
  <si>
    <t>k</t>
  </si>
  <si>
    <t>number of treatments</t>
  </si>
  <si>
    <t>count the number of treatments or habitats</t>
  </si>
  <si>
    <t>DFB</t>
  </si>
  <si>
    <t>degrees of freedome between groups (in table, dfN)</t>
  </si>
  <si>
    <t>k - 1</t>
  </si>
  <si>
    <t>DFW</t>
  </si>
  <si>
    <t>degrees of freeddome within group (in table dfD)</t>
  </si>
  <si>
    <t>MSB</t>
  </si>
  <si>
    <t>mean square between groups</t>
  </si>
  <si>
    <t>SSB / DFB</t>
  </si>
  <si>
    <t>MSW</t>
  </si>
  <si>
    <t>mean square within groups</t>
  </si>
  <si>
    <t>SSW /DFW</t>
  </si>
  <si>
    <t>f statistic</t>
  </si>
  <si>
    <t>MSB / MSW</t>
  </si>
  <si>
    <t>P value</t>
  </si>
  <si>
    <t>Hydrilla remaining:</t>
  </si>
  <si>
    <t>%</t>
  </si>
  <si>
    <t>Snail Biomass remaining:</t>
  </si>
  <si>
    <t>w</t>
  </si>
  <si>
    <t>SW</t>
  </si>
  <si>
    <t>Sum of present</t>
  </si>
  <si>
    <t>Sum of visible</t>
  </si>
  <si>
    <t>Sum of absent</t>
  </si>
  <si>
    <t>Sum of control</t>
  </si>
  <si>
    <t>NW</t>
  </si>
  <si>
    <t>Sample size of group w</t>
  </si>
  <si>
    <t>number of data points in group w</t>
  </si>
  <si>
    <t>∑W</t>
  </si>
  <si>
    <t>∑W + ∑X + ∑Y +∑Z</t>
  </si>
  <si>
    <t>[(∑W+∑X+∑Y+∑Z)^2] / N</t>
  </si>
  <si>
    <t>[([(ΣW)^2] / NW ) +  ([(ΣX)^2] / NX ) + ([(ΣY)^2] / NY ) + ([(ΣZ)^2] / NZ ) ] - C</t>
  </si>
  <si>
    <t>(NW-1) + (NX-1) + (NY-1) + (NZ-1)</t>
  </si>
  <si>
    <t>P - V</t>
  </si>
  <si>
    <t>P - A</t>
  </si>
  <si>
    <t>P - C</t>
  </si>
  <si>
    <t>V - A</t>
  </si>
  <si>
    <t>V - C</t>
  </si>
  <si>
    <t>A - C</t>
  </si>
  <si>
    <t>N/A</t>
  </si>
  <si>
    <t>critical f value: if less than F statistic, reject null hypothesis</t>
  </si>
  <si>
    <t>Fstat</t>
  </si>
  <si>
    <t>Fcrit</t>
  </si>
  <si>
    <t>g snail consumed per gram initial Belostomatid</t>
  </si>
  <si>
    <t>q =ABS(mean1 - mean2)/SQRT(Mswithin/k)</t>
  </si>
  <si>
    <t>greater or less than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</si>
</sst>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name val="Century Gothic"/>
      <family val="2"/>
    </font>
    <font>
      <b/>
      <sz val="14"/>
      <name val="Century Gothic"/>
      <family val="2"/>
    </font>
    <font>
      <i/>
      <sz val="14"/>
      <color theme="1"/>
      <name val="Century Gothic"/>
      <family val="2"/>
    </font>
    <font>
      <i/>
      <sz val="14"/>
      <name val="Century Gothic"/>
      <family val="2"/>
    </font>
    <font>
      <sz val="12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4"/>
      <color rgb="FFFF000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8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2" borderId="0" xfId="0" applyFont="1" applyFill="1"/>
    <xf numFmtId="2" fontId="3" fillId="0" borderId="0" xfId="0" applyNumberFormat="1" applyFont="1" applyFill="1"/>
    <xf numFmtId="0" fontId="3" fillId="0" borderId="0" xfId="0" applyFont="1"/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2" borderId="0" xfId="0" applyFont="1" applyFill="1"/>
    <xf numFmtId="2" fontId="2" fillId="0" borderId="0" xfId="0" applyNumberFormat="1" applyFont="1" applyFill="1"/>
    <xf numFmtId="2" fontId="4" fillId="2" borderId="0" xfId="0" applyNumberFormat="1" applyFont="1" applyFill="1"/>
    <xf numFmtId="2" fontId="4" fillId="0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2" fontId="2" fillId="2" borderId="0" xfId="0" applyNumberFormat="1" applyFont="1" applyFill="1" applyAlignment="1"/>
    <xf numFmtId="2" fontId="2" fillId="0" borderId="0" xfId="0" applyNumberFormat="1" applyFont="1" applyFill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4" fillId="0" borderId="0" xfId="1" applyFont="1"/>
    <xf numFmtId="0" fontId="7" fillId="0" borderId="0" xfId="1" applyFont="1"/>
    <xf numFmtId="0" fontId="8" fillId="0" borderId="0" xfId="1" applyFont="1"/>
    <xf numFmtId="0" fontId="9" fillId="0" borderId="0" xfId="0" applyFont="1"/>
    <xf numFmtId="0" fontId="10" fillId="0" borderId="0" xfId="1" applyFont="1"/>
    <xf numFmtId="164" fontId="8" fillId="0" borderId="0" xfId="1" applyNumberFormat="1" applyFont="1"/>
    <xf numFmtId="0" fontId="8" fillId="0" borderId="0" xfId="1" applyFont="1" applyBorder="1"/>
    <xf numFmtId="4" fontId="3" fillId="0" borderId="0" xfId="0" applyNumberFormat="1" applyFont="1"/>
    <xf numFmtId="4" fontId="3" fillId="0" borderId="0" xfId="0" applyNumberFormat="1" applyFont="1" applyFill="1"/>
    <xf numFmtId="4" fontId="3" fillId="0" borderId="0" xfId="0" applyNumberFormat="1" applyFont="1" applyBorder="1"/>
    <xf numFmtId="0" fontId="0" fillId="0" borderId="0" xfId="0" applyFill="1" applyBorder="1" applyAlignment="1"/>
    <xf numFmtId="10" fontId="3" fillId="0" borderId="0" xfId="0" applyNumberFormat="1" applyFont="1" applyFill="1"/>
    <xf numFmtId="0" fontId="0" fillId="0" borderId="0" xfId="0" applyBorder="1"/>
    <xf numFmtId="0" fontId="13" fillId="0" borderId="0" xfId="0" applyFont="1" applyFill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2" fontId="6" fillId="0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3" borderId="0" xfId="1" applyFill="1" applyBorder="1"/>
    <xf numFmtId="0" fontId="1" fillId="3" borderId="6" xfId="1" applyFill="1" applyBorder="1"/>
    <xf numFmtId="0" fontId="1" fillId="0" borderId="5" xfId="1" applyBorder="1"/>
    <xf numFmtId="0" fontId="1" fillId="0" borderId="6" xfId="1" applyBorder="1"/>
    <xf numFmtId="0" fontId="1" fillId="0" borderId="5" xfId="1" applyBorder="1" applyAlignment="1"/>
    <xf numFmtId="0" fontId="1" fillId="0" borderId="0" xfId="1" applyBorder="1"/>
    <xf numFmtId="0" fontId="1" fillId="0" borderId="0" xfId="1" applyBorder="1" applyAlignment="1"/>
    <xf numFmtId="0" fontId="1" fillId="0" borderId="6" xfId="1" applyBorder="1" applyAlignment="1"/>
    <xf numFmtId="0" fontId="15" fillId="0" borderId="5" xfId="1" applyFont="1" applyBorder="1"/>
    <xf numFmtId="0" fontId="15" fillId="3" borderId="5" xfId="1" applyFont="1" applyFill="1" applyBorder="1"/>
    <xf numFmtId="0" fontId="1" fillId="3" borderId="0" xfId="1" applyFont="1" applyFill="1" applyBorder="1"/>
    <xf numFmtId="0" fontId="14" fillId="0" borderId="5" xfId="1" applyFont="1" applyBorder="1"/>
    <xf numFmtId="0" fontId="1" fillId="0" borderId="0" xfId="1" applyFont="1" applyBorder="1"/>
    <xf numFmtId="0" fontId="14" fillId="3" borderId="5" xfId="1" applyFont="1" applyFill="1" applyBorder="1"/>
    <xf numFmtId="0" fontId="1" fillId="3" borderId="1" xfId="1" applyFill="1" applyBorder="1"/>
    <xf numFmtId="0" fontId="1" fillId="3" borderId="8" xfId="1" applyFill="1" applyBorder="1"/>
    <xf numFmtId="0" fontId="1" fillId="0" borderId="0" xfId="1" applyFont="1" applyAlignment="1"/>
    <xf numFmtId="0" fontId="1" fillId="0" borderId="0" xfId="1" applyFont="1"/>
    <xf numFmtId="0" fontId="1" fillId="0" borderId="0" xfId="1" applyAlignment="1"/>
    <xf numFmtId="0" fontId="1" fillId="0" borderId="0" xfId="1" applyFill="1" applyBorder="1"/>
    <xf numFmtId="0" fontId="1" fillId="3" borderId="7" xfId="1" applyFill="1" applyBorder="1"/>
    <xf numFmtId="0" fontId="15" fillId="0" borderId="0" xfId="1" applyFont="1"/>
    <xf numFmtId="0" fontId="15" fillId="0" borderId="0" xfId="1" applyFont="1" applyFill="1" applyBorder="1"/>
    <xf numFmtId="0" fontId="1" fillId="3" borderId="2" xfId="1" applyFont="1" applyFill="1" applyBorder="1"/>
    <xf numFmtId="0" fontId="1" fillId="3" borderId="3" xfId="1" applyFont="1" applyFill="1" applyBorder="1"/>
    <xf numFmtId="0" fontId="1" fillId="3" borderId="5" xfId="1" applyFont="1" applyFill="1" applyBorder="1"/>
    <xf numFmtId="0" fontId="1" fillId="3" borderId="6" xfId="1" applyFont="1" applyFill="1" applyBorder="1"/>
    <xf numFmtId="10" fontId="1" fillId="3" borderId="0" xfId="1" applyNumberFormat="1" applyFont="1" applyFill="1" applyBorder="1"/>
    <xf numFmtId="10" fontId="1" fillId="3" borderId="6" xfId="1" applyNumberFormat="1" applyFont="1" applyFill="1" applyBorder="1"/>
    <xf numFmtId="10" fontId="1" fillId="3" borderId="6" xfId="1" applyNumberFormat="1" applyFont="1" applyFill="1" applyBorder="1" applyAlignment="1">
      <alignment horizontal="right"/>
    </xf>
    <xf numFmtId="0" fontId="1" fillId="3" borderId="1" xfId="1" applyFont="1" applyFill="1" applyBorder="1"/>
    <xf numFmtId="10" fontId="1" fillId="3" borderId="1" xfId="1" applyNumberFormat="1" applyFont="1" applyFill="1" applyBorder="1"/>
    <xf numFmtId="10" fontId="1" fillId="3" borderId="8" xfId="1" applyNumberFormat="1" applyFont="1" applyFill="1" applyBorder="1" applyAlignment="1">
      <alignment horizontal="right"/>
    </xf>
    <xf numFmtId="10" fontId="1" fillId="0" borderId="5" xfId="1" applyNumberFormat="1" applyBorder="1"/>
    <xf numFmtId="10" fontId="1" fillId="0" borderId="6" xfId="1" applyNumberFormat="1" applyBorder="1"/>
    <xf numFmtId="10" fontId="1" fillId="0" borderId="7" xfId="1" applyNumberFormat="1" applyBorder="1"/>
    <xf numFmtId="10" fontId="1" fillId="0" borderId="0" xfId="1" applyNumberFormat="1" applyBorder="1"/>
    <xf numFmtId="10" fontId="1" fillId="0" borderId="6" xfId="1" applyNumberFormat="1" applyBorder="1" applyAlignment="1">
      <alignment horizontal="right"/>
    </xf>
    <xf numFmtId="10" fontId="1" fillId="0" borderId="8" xfId="1" applyNumberFormat="1" applyBorder="1" applyAlignment="1">
      <alignment horizontal="right"/>
    </xf>
    <xf numFmtId="0" fontId="1" fillId="0" borderId="0" xfId="1" applyBorder="1" applyAlignment="1">
      <alignment horizontal="right"/>
    </xf>
    <xf numFmtId="0" fontId="14" fillId="0" borderId="5" xfId="1" applyFont="1" applyFill="1" applyBorder="1"/>
    <xf numFmtId="10" fontId="8" fillId="0" borderId="0" xfId="1" applyNumberFormat="1" applyFont="1" applyFill="1" applyBorder="1" applyAlignment="1"/>
    <xf numFmtId="10" fontId="0" fillId="0" borderId="0" xfId="0" applyNumberFormat="1" applyFill="1" applyBorder="1" applyAlignment="1"/>
    <xf numFmtId="10" fontId="8" fillId="3" borderId="0" xfId="1" applyNumberFormat="1" applyFont="1" applyFill="1" applyBorder="1" applyAlignment="1"/>
    <xf numFmtId="0" fontId="10" fillId="3" borderId="2" xfId="1" applyFont="1" applyFill="1" applyBorder="1"/>
    <xf numFmtId="0" fontId="10" fillId="3" borderId="3" xfId="1" applyFont="1" applyFill="1" applyBorder="1"/>
    <xf numFmtId="0" fontId="10" fillId="3" borderId="4" xfId="1" applyFont="1" applyFill="1" applyBorder="1"/>
    <xf numFmtId="0" fontId="8" fillId="3" borderId="5" xfId="1" applyFont="1" applyFill="1" applyBorder="1"/>
    <xf numFmtId="0" fontId="8" fillId="3" borderId="0" xfId="1" applyFont="1" applyFill="1" applyBorder="1"/>
    <xf numFmtId="10" fontId="8" fillId="3" borderId="6" xfId="1" applyNumberFormat="1" applyFont="1" applyFill="1" applyBorder="1" applyAlignment="1"/>
    <xf numFmtId="0" fontId="8" fillId="3" borderId="7" xfId="1" applyFont="1" applyFill="1" applyBorder="1"/>
    <xf numFmtId="0" fontId="8" fillId="3" borderId="1" xfId="1" applyFont="1" applyFill="1" applyBorder="1"/>
    <xf numFmtId="10" fontId="8" fillId="3" borderId="1" xfId="1" applyNumberFormat="1" applyFont="1" applyFill="1" applyBorder="1" applyAlignment="1"/>
    <xf numFmtId="10" fontId="8" fillId="3" borderId="8" xfId="1" applyNumberFormat="1" applyFont="1" applyFill="1" applyBorder="1" applyAlignment="1"/>
    <xf numFmtId="10" fontId="0" fillId="3" borderId="0" xfId="0" applyNumberFormat="1" applyFill="1" applyBorder="1" applyAlignment="1"/>
    <xf numFmtId="10" fontId="0" fillId="3" borderId="6" xfId="0" applyNumberFormat="1" applyFill="1" applyBorder="1" applyAlignment="1"/>
    <xf numFmtId="10" fontId="0" fillId="3" borderId="1" xfId="0" applyNumberFormat="1" applyFill="1" applyBorder="1" applyAlignment="1"/>
    <xf numFmtId="10" fontId="0" fillId="3" borderId="8" xfId="0" applyNumberFormat="1" applyFill="1" applyBorder="1" applyAlignment="1"/>
    <xf numFmtId="0" fontId="10" fillId="3" borderId="3" xfId="1" applyFont="1" applyFill="1" applyBorder="1" applyAlignment="1">
      <alignment horizontal="center"/>
    </xf>
    <xf numFmtId="0" fontId="8" fillId="3" borderId="7" xfId="1" applyFont="1" applyFill="1" applyBorder="1" applyAlignment="1"/>
    <xf numFmtId="0" fontId="10" fillId="3" borderId="8" xfId="1" applyFont="1" applyFill="1" applyBorder="1"/>
    <xf numFmtId="0" fontId="8" fillId="3" borderId="1" xfId="1" applyFont="1" applyFill="1" applyBorder="1" applyAlignment="1"/>
    <xf numFmtId="4" fontId="3" fillId="0" borderId="0" xfId="0" applyNumberFormat="1" applyFont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2" fontId="16" fillId="0" borderId="0" xfId="0" applyNumberFormat="1" applyFont="1" applyFill="1"/>
    <xf numFmtId="0" fontId="16" fillId="0" borderId="0" xfId="0" applyFont="1" applyFill="1"/>
    <xf numFmtId="0" fontId="17" fillId="0" borderId="0" xfId="0" applyFont="1" applyFill="1" applyAlignment="1">
      <alignment horizontal="center"/>
    </xf>
    <xf numFmtId="0" fontId="16" fillId="0" borderId="0" xfId="0" applyFont="1"/>
    <xf numFmtId="2" fontId="17" fillId="0" borderId="0" xfId="0" applyNumberFormat="1" applyFont="1" applyFill="1" applyAlignment="1">
      <alignment horizontal="right"/>
    </xf>
    <xf numFmtId="0" fontId="18" fillId="3" borderId="4" xfId="1" applyFont="1" applyFill="1" applyBorder="1"/>
    <xf numFmtId="0" fontId="18" fillId="3" borderId="3" xfId="1" applyFont="1" applyFill="1" applyBorder="1"/>
    <xf numFmtId="164" fontId="18" fillId="3" borderId="3" xfId="1" applyNumberFormat="1" applyFont="1" applyFill="1" applyBorder="1"/>
    <xf numFmtId="164" fontId="9" fillId="3" borderId="0" xfId="1" applyNumberFormat="1" applyFont="1" applyFill="1" applyBorder="1"/>
    <xf numFmtId="0" fontId="9" fillId="3" borderId="6" xfId="1" applyFont="1" applyFill="1" applyBorder="1"/>
    <xf numFmtId="164" fontId="9" fillId="3" borderId="1" xfId="1" applyNumberFormat="1" applyFont="1" applyFill="1" applyBorder="1"/>
    <xf numFmtId="0" fontId="9" fillId="3" borderId="8" xfId="1" applyFont="1" applyFill="1" applyBorder="1"/>
    <xf numFmtId="0" fontId="15" fillId="3" borderId="5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4" fillId="0" borderId="2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27</xdr:row>
      <xdr:rowOff>190500</xdr:rowOff>
    </xdr:from>
    <xdr:to>
      <xdr:col>12</xdr:col>
      <xdr:colOff>2603500</xdr:colOff>
      <xdr:row>82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3600" y="6578600"/>
          <a:ext cx="10350500" cy="1257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2</xdr:row>
      <xdr:rowOff>66676</xdr:rowOff>
    </xdr:from>
    <xdr:to>
      <xdr:col>17</xdr:col>
      <xdr:colOff>161925</xdr:colOff>
      <xdr:row>8</xdr:row>
      <xdr:rowOff>47626</xdr:rowOff>
    </xdr:to>
    <xdr:sp macro="" textlink="">
      <xdr:nvSpPr>
        <xdr:cNvPr id="2" name="TextBox 1"/>
        <xdr:cNvSpPr txBox="1"/>
      </xdr:nvSpPr>
      <xdr:spPr>
        <a:xfrm>
          <a:off x="8105775" y="523876"/>
          <a:ext cx="2333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If your calculated q is &gt; q critical, there is a significant difference between those two things</a:t>
          </a:r>
          <a:endParaRPr lang="en-US" sz="1100"/>
        </a:p>
      </xdr:txBody>
    </xdr:sp>
    <xdr:clientData/>
  </xdr:twoCellAnchor>
  <xdr:twoCellAnchor editAs="oneCell">
    <xdr:from>
      <xdr:col>18</xdr:col>
      <xdr:colOff>15875</xdr:colOff>
      <xdr:row>0</xdr:row>
      <xdr:rowOff>0</xdr:rowOff>
    </xdr:from>
    <xdr:to>
      <xdr:col>31</xdr:col>
      <xdr:colOff>650874</xdr:colOff>
      <xdr:row>49</xdr:row>
      <xdr:rowOff>46633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5625" y="0"/>
          <a:ext cx="9493249" cy="10301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topLeftCell="C1" zoomScale="70" zoomScaleNormal="70" zoomScalePageLayoutView="70" workbookViewId="0">
      <pane ySplit="4" topLeftCell="A35" activePane="bottomLeft" state="frozen"/>
      <selection pane="bottomLeft" activeCell="H42" sqref="H42"/>
    </sheetView>
  </sheetViews>
  <sheetFormatPr defaultColWidth="8.85546875" defaultRowHeight="18" x14ac:dyDescent="0.25"/>
  <cols>
    <col min="1" max="1" width="45.85546875" style="5" customWidth="1"/>
    <col min="2" max="2" width="23.7109375" style="5" customWidth="1"/>
    <col min="3" max="3" width="30.28515625" style="5" customWidth="1"/>
    <col min="4" max="4" width="24.42578125" style="5" customWidth="1"/>
    <col min="5" max="5" width="23.85546875" style="5" customWidth="1"/>
    <col min="6" max="6" width="4.7109375" style="3" customWidth="1"/>
    <col min="7" max="7" width="57.28515625" style="4" customWidth="1"/>
    <col min="8" max="8" width="27.7109375" style="4" bestFit="1" customWidth="1"/>
    <col min="9" max="9" width="30.140625" style="5" bestFit="1" customWidth="1"/>
    <col min="10" max="10" width="23.42578125" style="5" bestFit="1" customWidth="1"/>
    <col min="11" max="11" width="13.7109375" style="2" customWidth="1"/>
    <col min="12" max="12" width="10.42578125" style="5" customWidth="1"/>
    <col min="13" max="13" width="8.85546875" style="5"/>
    <col min="14" max="14" width="11" style="5" customWidth="1"/>
    <col min="15" max="15" width="11.140625" style="5" customWidth="1"/>
    <col min="16" max="16" width="11" style="5" customWidth="1"/>
    <col min="17" max="17" width="12.7109375" style="5" customWidth="1"/>
    <col min="18" max="16384" width="8.85546875" style="5"/>
  </cols>
  <sheetData>
    <row r="1" spans="1:23" x14ac:dyDescent="0.25">
      <c r="A1" s="1" t="s">
        <v>0</v>
      </c>
      <c r="B1" s="2"/>
      <c r="C1" s="2"/>
      <c r="D1" s="2"/>
      <c r="E1" s="2"/>
      <c r="H1" s="116"/>
      <c r="I1" s="117"/>
      <c r="J1" s="117"/>
      <c r="K1" s="11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1"/>
      <c r="B2" s="2"/>
      <c r="C2" s="2"/>
      <c r="D2" s="2"/>
      <c r="E2" s="2"/>
      <c r="H2" s="116"/>
      <c r="I2" s="117"/>
      <c r="J2" s="117"/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/>
      <c r="B3" s="8" t="s">
        <v>14</v>
      </c>
      <c r="C3" s="8" t="s">
        <v>15</v>
      </c>
      <c r="D3" s="8" t="s">
        <v>16</v>
      </c>
      <c r="E3" s="8" t="s">
        <v>2</v>
      </c>
      <c r="G3" s="7"/>
      <c r="H3" s="118" t="s">
        <v>14</v>
      </c>
      <c r="I3" s="118" t="s">
        <v>15</v>
      </c>
      <c r="J3" s="118" t="s">
        <v>16</v>
      </c>
      <c r="K3" s="118" t="s">
        <v>2</v>
      </c>
      <c r="L3" s="6"/>
      <c r="M3" s="6"/>
      <c r="N3" s="6"/>
      <c r="O3" s="6"/>
      <c r="P3" s="7"/>
      <c r="Q3" s="6"/>
      <c r="R3" s="2"/>
      <c r="S3" s="2"/>
      <c r="T3" s="2"/>
      <c r="U3" s="2"/>
      <c r="V3" s="2"/>
      <c r="W3" s="2"/>
    </row>
    <row r="4" spans="1:23" ht="19.5" customHeight="1" x14ac:dyDescent="0.25">
      <c r="B4" s="5" t="s">
        <v>36</v>
      </c>
      <c r="C4" s="5" t="s">
        <v>37</v>
      </c>
      <c r="D4" s="5" t="s">
        <v>38</v>
      </c>
      <c r="E4" s="5" t="s">
        <v>2</v>
      </c>
      <c r="F4" s="9"/>
      <c r="G4" s="5"/>
      <c r="H4" s="119" t="s">
        <v>36</v>
      </c>
      <c r="I4" s="119" t="s">
        <v>37</v>
      </c>
      <c r="J4" s="119" t="s">
        <v>38</v>
      </c>
      <c r="K4" s="119" t="s">
        <v>2</v>
      </c>
      <c r="L4" s="6"/>
      <c r="M4" s="6"/>
      <c r="N4" s="6"/>
      <c r="O4" s="6"/>
      <c r="P4" s="7"/>
      <c r="Q4" s="6"/>
      <c r="R4" s="2"/>
      <c r="S4" s="2"/>
      <c r="T4" s="2"/>
      <c r="U4" s="2"/>
      <c r="V4" s="2"/>
      <c r="W4" s="2"/>
    </row>
    <row r="5" spans="1:23" ht="19.5" customHeight="1" x14ac:dyDescent="0.25">
      <c r="A5" s="29" t="s">
        <v>23</v>
      </c>
      <c r="B5" s="8"/>
      <c r="C5" s="8"/>
      <c r="D5" s="8"/>
      <c r="E5" s="8"/>
      <c r="F5" s="9"/>
      <c r="G5" s="1" t="s">
        <v>32</v>
      </c>
      <c r="H5" s="118">
        <f>(B12/B6)*100</f>
        <v>39.333333333333336</v>
      </c>
      <c r="I5" s="118">
        <f>(C12/C6)*100</f>
        <v>49.136786188579016</v>
      </c>
      <c r="J5" s="118">
        <f>(D12/D6)*100</f>
        <v>28.15405046480744</v>
      </c>
      <c r="K5" s="118">
        <f>(E12/E6)*100</f>
        <v>119.14609739826551</v>
      </c>
      <c r="L5" s="6"/>
      <c r="M5" s="6"/>
      <c r="N5" s="6"/>
      <c r="O5" s="6"/>
      <c r="P5" s="7"/>
      <c r="Q5" s="6"/>
      <c r="R5" s="2"/>
      <c r="S5" s="2"/>
      <c r="T5" s="2"/>
      <c r="U5" s="2"/>
      <c r="V5" s="2"/>
      <c r="W5" s="2"/>
    </row>
    <row r="6" spans="1:23" x14ac:dyDescent="0.25">
      <c r="A6" s="2" t="s">
        <v>19</v>
      </c>
      <c r="B6" s="111">
        <v>15</v>
      </c>
      <c r="C6" s="111">
        <v>15.06</v>
      </c>
      <c r="D6" s="111">
        <v>15.06</v>
      </c>
      <c r="E6" s="111">
        <v>14.99</v>
      </c>
      <c r="F6" s="10"/>
      <c r="G6" s="2" t="s">
        <v>19</v>
      </c>
      <c r="H6" s="118">
        <f t="shared" ref="H6:H8" si="0">(B13/B7)*100</f>
        <v>41.749502982107359</v>
      </c>
      <c r="I6" s="118">
        <f t="shared" ref="I6:I8" si="1">(C13/C7)*100</f>
        <v>44.636908727514992</v>
      </c>
      <c r="J6" s="118">
        <f t="shared" ref="J6:J8" si="2">(D13/D7)*100</f>
        <v>39.254823685961412</v>
      </c>
      <c r="K6" s="118">
        <f t="shared" ref="K6:K8" si="3">(E13/E7)*100</f>
        <v>215.85609593604264</v>
      </c>
      <c r="L6" s="4"/>
      <c r="N6" s="4"/>
      <c r="O6" s="4"/>
      <c r="P6" s="4"/>
      <c r="Q6" s="2"/>
      <c r="R6" s="2"/>
      <c r="S6" s="2"/>
      <c r="T6" s="2"/>
      <c r="U6" s="2"/>
      <c r="V6" s="2"/>
      <c r="W6" s="2"/>
    </row>
    <row r="7" spans="1:23" x14ac:dyDescent="0.25">
      <c r="A7" s="2" t="s">
        <v>20</v>
      </c>
      <c r="B7" s="111">
        <v>15.09</v>
      </c>
      <c r="C7" s="111">
        <v>15.01</v>
      </c>
      <c r="D7" s="111">
        <v>15.03</v>
      </c>
      <c r="E7" s="111">
        <v>15.01</v>
      </c>
      <c r="F7" s="10"/>
      <c r="G7" s="2" t="s">
        <v>20</v>
      </c>
      <c r="H7" s="118">
        <f t="shared" si="0"/>
        <v>36.617842876165113</v>
      </c>
      <c r="I7" s="118">
        <f t="shared" si="1"/>
        <v>23.762376237623762</v>
      </c>
      <c r="J7" s="118">
        <f t="shared" si="2"/>
        <v>3.3311125916055966</v>
      </c>
      <c r="K7" s="118">
        <f t="shared" si="3"/>
        <v>89.463220675944328</v>
      </c>
      <c r="L7" s="4"/>
      <c r="N7" s="4"/>
      <c r="O7" s="4"/>
      <c r="P7" s="4"/>
      <c r="Q7" s="2"/>
      <c r="R7" s="2"/>
      <c r="S7" s="2"/>
      <c r="T7" s="2"/>
      <c r="U7" s="2"/>
      <c r="V7" s="2"/>
      <c r="W7" s="2"/>
    </row>
    <row r="8" spans="1:23" x14ac:dyDescent="0.25">
      <c r="A8" s="2" t="s">
        <v>21</v>
      </c>
      <c r="B8" s="111">
        <v>15.02</v>
      </c>
      <c r="C8" s="111">
        <v>15.15</v>
      </c>
      <c r="D8" s="111">
        <v>15.01</v>
      </c>
      <c r="E8" s="111">
        <v>15.09</v>
      </c>
      <c r="F8" s="10"/>
      <c r="G8" s="2" t="s">
        <v>21</v>
      </c>
      <c r="H8" s="118">
        <f t="shared" si="0"/>
        <v>40.186294078509647</v>
      </c>
      <c r="I8" s="118">
        <f t="shared" si="1"/>
        <v>20.45003309066843</v>
      </c>
      <c r="J8" s="118">
        <f t="shared" si="2"/>
        <v>40.119363395225463</v>
      </c>
      <c r="K8" s="118">
        <f t="shared" si="3"/>
        <v>71.542553191489361</v>
      </c>
      <c r="L8" s="4"/>
      <c r="N8" s="4"/>
      <c r="O8" s="4"/>
      <c r="P8" s="4"/>
      <c r="Q8" s="2"/>
      <c r="R8" s="2"/>
      <c r="S8" s="2"/>
      <c r="T8" s="2"/>
      <c r="U8" s="2"/>
      <c r="V8" s="2"/>
      <c r="W8" s="2"/>
    </row>
    <row r="9" spans="1:23" x14ac:dyDescent="0.25">
      <c r="A9" s="2" t="s">
        <v>22</v>
      </c>
      <c r="B9" s="111">
        <v>15.03</v>
      </c>
      <c r="C9" s="111">
        <v>15.11</v>
      </c>
      <c r="D9" s="111">
        <v>15.08</v>
      </c>
      <c r="E9" s="111">
        <v>15.04</v>
      </c>
      <c r="G9" s="2" t="s">
        <v>22</v>
      </c>
      <c r="H9" s="118"/>
      <c r="I9" s="41"/>
      <c r="J9" s="41"/>
      <c r="K9" s="41"/>
      <c r="L9" s="4"/>
      <c r="N9" s="4"/>
      <c r="O9" s="2"/>
      <c r="P9" s="4"/>
      <c r="Q9" s="2"/>
      <c r="R9" s="2"/>
      <c r="S9" s="2"/>
      <c r="T9" s="2"/>
      <c r="U9" s="2"/>
      <c r="V9" s="2"/>
      <c r="W9" s="2"/>
    </row>
    <row r="10" spans="1:23" x14ac:dyDescent="0.25">
      <c r="B10" s="111"/>
      <c r="C10" s="111"/>
      <c r="D10" s="111"/>
      <c r="E10" s="111"/>
      <c r="F10" s="10"/>
      <c r="G10" s="120" t="s">
        <v>1</v>
      </c>
      <c r="H10" s="41">
        <f>AVERAGE(H5:H8)/100</f>
        <v>0.39471743317528862</v>
      </c>
      <c r="I10" s="41">
        <v>0.34499999999999997</v>
      </c>
      <c r="J10" s="41">
        <v>0.27710000000000001</v>
      </c>
      <c r="K10" s="41">
        <v>1.24</v>
      </c>
      <c r="N10" s="4"/>
      <c r="O10" s="2"/>
      <c r="P10" s="4"/>
      <c r="Q10" s="2"/>
      <c r="R10" s="2"/>
      <c r="S10" s="2"/>
      <c r="T10" s="2"/>
      <c r="U10" s="2"/>
      <c r="V10" s="2"/>
      <c r="W10" s="2"/>
    </row>
    <row r="11" spans="1:23" x14ac:dyDescent="0.25">
      <c r="A11" s="1" t="s">
        <v>24</v>
      </c>
      <c r="B11" s="111"/>
      <c r="C11" s="111"/>
      <c r="D11" s="111"/>
      <c r="E11" s="111"/>
      <c r="F11" s="10"/>
      <c r="G11" s="120" t="s">
        <v>29</v>
      </c>
      <c r="H11" s="41">
        <v>1.0699999999999999E-2</v>
      </c>
      <c r="I11" s="41">
        <v>7.2400000000000006E-2</v>
      </c>
      <c r="J11" s="41">
        <v>8.5699999999999998E-2</v>
      </c>
      <c r="K11" s="41">
        <v>0.32150000000000001</v>
      </c>
      <c r="N11" s="4"/>
      <c r="O11" s="2"/>
      <c r="P11" s="4"/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19</v>
      </c>
      <c r="B12" s="111">
        <v>5.9</v>
      </c>
      <c r="C12" s="111">
        <v>7.4</v>
      </c>
      <c r="D12" s="111">
        <v>4.24</v>
      </c>
      <c r="E12" s="111">
        <v>17.86</v>
      </c>
      <c r="F12" s="10"/>
      <c r="L12" s="4"/>
      <c r="N12" s="4"/>
      <c r="O12" s="2"/>
      <c r="P12" s="4"/>
      <c r="Q12" s="2"/>
      <c r="R12" s="2"/>
      <c r="S12" s="2"/>
      <c r="T12" s="2"/>
      <c r="U12" s="2"/>
      <c r="V12" s="2"/>
      <c r="W12" s="2"/>
    </row>
    <row r="13" spans="1:23" x14ac:dyDescent="0.25">
      <c r="A13" s="2" t="s">
        <v>20</v>
      </c>
      <c r="B13" s="111">
        <v>6.3</v>
      </c>
      <c r="C13" s="111">
        <v>6.7</v>
      </c>
      <c r="D13" s="111">
        <v>5.9</v>
      </c>
      <c r="E13" s="111">
        <v>32.4</v>
      </c>
      <c r="J13" s="4"/>
      <c r="K13" s="4"/>
      <c r="L13" s="4"/>
      <c r="N13" s="4"/>
      <c r="O13" s="2"/>
      <c r="P13" s="4"/>
      <c r="Q13" s="2"/>
      <c r="R13" s="2"/>
      <c r="S13" s="2"/>
      <c r="T13" s="2"/>
      <c r="U13" s="2"/>
      <c r="V13" s="2"/>
      <c r="W13" s="2"/>
    </row>
    <row r="14" spans="1:23" x14ac:dyDescent="0.25">
      <c r="A14" s="2" t="s">
        <v>21</v>
      </c>
      <c r="B14" s="111">
        <v>5.5</v>
      </c>
      <c r="C14" s="111">
        <v>3.6</v>
      </c>
      <c r="D14" s="111">
        <v>0.5</v>
      </c>
      <c r="E14" s="111">
        <v>13.5</v>
      </c>
      <c r="F14" s="11"/>
      <c r="H14" s="12"/>
      <c r="I14" s="12"/>
      <c r="J14" s="12"/>
      <c r="K14" s="12"/>
      <c r="L14" s="12"/>
      <c r="M14" s="12"/>
      <c r="N14" s="12"/>
      <c r="O14" s="2"/>
      <c r="P14" s="4"/>
      <c r="Q14" s="2"/>
      <c r="R14" s="2"/>
      <c r="S14" s="2"/>
      <c r="T14" s="2"/>
      <c r="U14" s="2"/>
      <c r="V14" s="2"/>
      <c r="W14" s="2"/>
    </row>
    <row r="15" spans="1:23" x14ac:dyDescent="0.25">
      <c r="A15" s="2" t="s">
        <v>22</v>
      </c>
      <c r="B15" s="111">
        <v>6.04</v>
      </c>
      <c r="C15" s="111">
        <v>3.09</v>
      </c>
      <c r="D15" s="111">
        <v>6.05</v>
      </c>
      <c r="E15" s="111">
        <v>10.76</v>
      </c>
      <c r="G15" s="1" t="s">
        <v>30</v>
      </c>
      <c r="I15" s="4"/>
      <c r="J15" s="4"/>
      <c r="K15" s="4"/>
      <c r="L15" s="4"/>
      <c r="M15" s="4"/>
      <c r="N15" s="4"/>
      <c r="O15" s="2"/>
      <c r="P15" s="4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111"/>
      <c r="C16" s="111"/>
      <c r="D16" s="111"/>
      <c r="E16" s="111"/>
      <c r="G16" s="2" t="s">
        <v>19</v>
      </c>
      <c r="H16" s="41">
        <f>B24/B18</f>
        <v>0.8</v>
      </c>
      <c r="I16" s="41">
        <v>1</v>
      </c>
      <c r="J16" s="41">
        <v>1</v>
      </c>
      <c r="K16" s="112" t="s">
        <v>35</v>
      </c>
      <c r="L16" s="4"/>
      <c r="M16" s="4"/>
      <c r="N16" s="4"/>
      <c r="O16" s="2"/>
      <c r="P16" s="4"/>
      <c r="Q16" s="2"/>
      <c r="R16" s="2"/>
      <c r="S16" s="2"/>
      <c r="T16" s="2"/>
      <c r="U16" s="2"/>
      <c r="V16" s="2"/>
      <c r="W16" s="2"/>
    </row>
    <row r="17" spans="1:23" x14ac:dyDescent="0.25">
      <c r="A17" s="1" t="s">
        <v>25</v>
      </c>
      <c r="B17" s="111"/>
      <c r="C17" s="111"/>
      <c r="D17" s="111"/>
      <c r="E17" s="111"/>
      <c r="G17" s="2" t="s">
        <v>20</v>
      </c>
      <c r="H17" s="41">
        <f t="shared" ref="H17:H19" si="4">B25/B19</f>
        <v>0.8</v>
      </c>
      <c r="I17" s="41">
        <v>1</v>
      </c>
      <c r="J17" s="41">
        <v>1</v>
      </c>
      <c r="K17" s="112" t="s">
        <v>35</v>
      </c>
      <c r="L17" s="4"/>
      <c r="M17" s="4"/>
      <c r="N17" s="4"/>
      <c r="O17" s="2"/>
      <c r="P17" s="4"/>
      <c r="Q17" s="2"/>
      <c r="R17" s="2"/>
      <c r="S17" s="2"/>
      <c r="T17" s="2"/>
      <c r="U17" s="2"/>
      <c r="V17" s="2"/>
      <c r="W17" s="2"/>
    </row>
    <row r="18" spans="1:23" x14ac:dyDescent="0.25">
      <c r="A18" s="2" t="s">
        <v>19</v>
      </c>
      <c r="B18" s="111">
        <v>5</v>
      </c>
      <c r="C18" s="111">
        <v>5</v>
      </c>
      <c r="D18" s="111">
        <v>5</v>
      </c>
      <c r="E18" s="111" t="s">
        <v>119</v>
      </c>
      <c r="G18" s="2" t="s">
        <v>21</v>
      </c>
      <c r="H18" s="41">
        <f t="shared" si="4"/>
        <v>0.8</v>
      </c>
      <c r="I18" s="41">
        <v>1</v>
      </c>
      <c r="J18" s="41">
        <v>1</v>
      </c>
      <c r="K18" s="112" t="s">
        <v>35</v>
      </c>
      <c r="L18" s="4"/>
      <c r="M18" s="4"/>
      <c r="N18" s="4"/>
      <c r="O18" s="2"/>
      <c r="P18" s="4"/>
      <c r="Q18" s="2"/>
      <c r="R18" s="2"/>
      <c r="S18" s="2"/>
      <c r="T18" s="2"/>
      <c r="U18" s="2"/>
      <c r="V18" s="2"/>
      <c r="W18" s="2"/>
    </row>
    <row r="19" spans="1:23" x14ac:dyDescent="0.25">
      <c r="A19" s="2" t="s">
        <v>20</v>
      </c>
      <c r="B19" s="111">
        <v>5</v>
      </c>
      <c r="C19" s="111">
        <v>5</v>
      </c>
      <c r="D19" s="111">
        <v>4</v>
      </c>
      <c r="E19" s="111" t="s">
        <v>119</v>
      </c>
      <c r="G19" s="2" t="s">
        <v>22</v>
      </c>
      <c r="H19" s="41">
        <f t="shared" si="4"/>
        <v>0.8</v>
      </c>
      <c r="I19" s="41">
        <v>1</v>
      </c>
      <c r="J19" s="41">
        <v>1</v>
      </c>
      <c r="K19" s="112" t="s">
        <v>35</v>
      </c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</row>
    <row r="20" spans="1:23" x14ac:dyDescent="0.25">
      <c r="A20" s="2" t="s">
        <v>21</v>
      </c>
      <c r="B20" s="111">
        <v>5</v>
      </c>
      <c r="C20" s="111">
        <v>5</v>
      </c>
      <c r="D20" s="111">
        <v>5</v>
      </c>
      <c r="E20" s="111" t="s">
        <v>119</v>
      </c>
      <c r="G20" s="120" t="s">
        <v>1</v>
      </c>
      <c r="H20" s="41">
        <f>AVERAGE(H16:H19)</f>
        <v>0.8</v>
      </c>
      <c r="I20" s="41">
        <v>1</v>
      </c>
      <c r="J20" s="41">
        <v>1</v>
      </c>
      <c r="K20" s="112" t="s">
        <v>35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.5" customHeight="1" x14ac:dyDescent="0.25">
      <c r="A21" s="2" t="s">
        <v>22</v>
      </c>
      <c r="B21" s="111">
        <v>5</v>
      </c>
      <c r="C21" s="111">
        <v>5</v>
      </c>
      <c r="D21" s="111">
        <v>5</v>
      </c>
      <c r="E21" s="111" t="s">
        <v>119</v>
      </c>
      <c r="F21" s="11"/>
      <c r="G21" s="120" t="s">
        <v>29</v>
      </c>
      <c r="H21" s="41">
        <v>0</v>
      </c>
      <c r="I21" s="41">
        <v>0</v>
      </c>
      <c r="J21" s="41">
        <v>0</v>
      </c>
      <c r="K21" s="112" t="s">
        <v>35</v>
      </c>
      <c r="L21" s="2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/>
      <c r="B22" s="111"/>
      <c r="C22" s="111"/>
      <c r="D22" s="111"/>
      <c r="E22" s="111"/>
      <c r="F22" s="13"/>
      <c r="G22" s="5"/>
      <c r="H22" s="5"/>
      <c r="J22" s="41"/>
      <c r="K22" s="113"/>
      <c r="L22" s="6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 t="s">
        <v>26</v>
      </c>
      <c r="B23" s="111"/>
      <c r="C23" s="111"/>
      <c r="D23" s="111"/>
      <c r="E23" s="111"/>
      <c r="F23" s="13"/>
      <c r="H23" s="14"/>
      <c r="I23" s="14"/>
      <c r="J23" s="41"/>
      <c r="K23" s="114"/>
      <c r="L23" s="14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 t="s">
        <v>19</v>
      </c>
      <c r="B24" s="111">
        <v>4</v>
      </c>
      <c r="C24" s="111">
        <v>5</v>
      </c>
      <c r="D24" s="111">
        <v>5</v>
      </c>
      <c r="E24" s="111" t="s">
        <v>119</v>
      </c>
      <c r="F24" s="13"/>
      <c r="G24" s="14"/>
      <c r="I24" s="2"/>
      <c r="J24" s="41"/>
      <c r="K24" s="11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20</v>
      </c>
      <c r="B25" s="111">
        <v>4</v>
      </c>
      <c r="C25" s="111">
        <v>5</v>
      </c>
      <c r="D25" s="111">
        <v>4</v>
      </c>
      <c r="E25" s="111" t="s">
        <v>119</v>
      </c>
      <c r="F25" s="15"/>
      <c r="I25" s="2"/>
      <c r="J25" s="41"/>
      <c r="K25" s="1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21</v>
      </c>
      <c r="B26" s="111">
        <v>4</v>
      </c>
      <c r="C26" s="111">
        <v>5</v>
      </c>
      <c r="D26" s="111">
        <v>5</v>
      </c>
      <c r="E26" s="111" t="s">
        <v>119</v>
      </c>
      <c r="F26" s="15"/>
      <c r="G26" s="1" t="s">
        <v>31</v>
      </c>
      <c r="I26" s="2"/>
      <c r="K26" s="11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22</v>
      </c>
      <c r="B27" s="111">
        <v>4</v>
      </c>
      <c r="C27" s="111">
        <v>5</v>
      </c>
      <c r="D27" s="111">
        <v>5</v>
      </c>
      <c r="E27" s="111" t="s">
        <v>119</v>
      </c>
      <c r="F27" s="15"/>
      <c r="G27" s="2" t="s">
        <v>19</v>
      </c>
      <c r="H27" s="4">
        <v>65.959999999999994</v>
      </c>
      <c r="I27" s="2">
        <v>106.06</v>
      </c>
      <c r="J27" s="5">
        <v>1.0549999999999999</v>
      </c>
      <c r="K27" s="115" t="s">
        <v>35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B28" s="111"/>
      <c r="C28" s="111"/>
      <c r="D28" s="111"/>
      <c r="E28" s="111"/>
      <c r="F28" s="15"/>
      <c r="G28" s="2" t="s">
        <v>20</v>
      </c>
      <c r="H28" s="4">
        <v>97.84</v>
      </c>
      <c r="I28" s="2">
        <v>105.61</v>
      </c>
      <c r="J28" s="5">
        <v>1.0569999999999999</v>
      </c>
      <c r="K28" s="115" t="s">
        <v>35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1" t="s">
        <v>27</v>
      </c>
      <c r="B29" s="111"/>
      <c r="C29" s="111"/>
      <c r="D29" s="111"/>
      <c r="E29" s="111"/>
      <c r="G29" s="2" t="s">
        <v>21</v>
      </c>
      <c r="H29" s="4">
        <v>87.69</v>
      </c>
      <c r="I29" s="2">
        <v>104.34</v>
      </c>
      <c r="J29" s="5">
        <v>1.0669999999999999</v>
      </c>
      <c r="K29" s="115" t="s">
        <v>35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19</v>
      </c>
      <c r="B30" s="111">
        <v>11.34</v>
      </c>
      <c r="C30" s="111">
        <v>11.54</v>
      </c>
      <c r="D30" s="111">
        <v>13.08</v>
      </c>
      <c r="E30" s="111" t="s">
        <v>119</v>
      </c>
      <c r="G30" s="2" t="s">
        <v>22</v>
      </c>
      <c r="H30" s="4">
        <v>98.01</v>
      </c>
      <c r="I30" s="41">
        <v>1.0548999999999999</v>
      </c>
      <c r="J30" s="2">
        <v>1.0109999999999999</v>
      </c>
      <c r="K30" s="11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20</v>
      </c>
      <c r="B31" s="111">
        <v>14.32</v>
      </c>
      <c r="C31" s="111">
        <v>15.15</v>
      </c>
      <c r="D31" s="111">
        <v>13.05</v>
      </c>
      <c r="E31" s="111" t="s">
        <v>119</v>
      </c>
      <c r="G31" s="120" t="s">
        <v>1</v>
      </c>
      <c r="H31" s="41">
        <f>AVERAGE(H26:H29)/100</f>
        <v>0.83829999999999993</v>
      </c>
      <c r="I31" s="41">
        <f>AVERAGE(I26:I29)/100</f>
        <v>1.0533666666666666</v>
      </c>
      <c r="J31" s="41">
        <f>AVERAGE(J26:J29)</f>
        <v>1.0596666666666668</v>
      </c>
      <c r="K31" s="115" t="s">
        <v>35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21</v>
      </c>
      <c r="B32" s="111">
        <v>13</v>
      </c>
      <c r="C32" s="111">
        <v>13.8</v>
      </c>
      <c r="D32" s="111">
        <v>14.14</v>
      </c>
      <c r="E32" s="111" t="s">
        <v>119</v>
      </c>
      <c r="G32" s="120" t="s">
        <v>29</v>
      </c>
      <c r="H32" s="41">
        <f>STDEV(H26:H29)/100/2</f>
        <v>8.14337614260814E-2</v>
      </c>
      <c r="I32" s="41">
        <f>STDEV(I26:I29)/100/2</f>
        <v>4.4599140499939323E-3</v>
      </c>
      <c r="J32" s="41">
        <f>STDEV(J26:J29)/2</f>
        <v>3.2145502536643214E-3</v>
      </c>
      <c r="K32" s="115" t="s">
        <v>35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8" x14ac:dyDescent="0.25">
      <c r="A33" s="2" t="s">
        <v>22</v>
      </c>
      <c r="B33" s="111">
        <v>4.5199999999999996</v>
      </c>
      <c r="C33" s="111">
        <v>7.1</v>
      </c>
      <c r="D33" s="111">
        <v>5.42</v>
      </c>
      <c r="E33" s="111" t="s">
        <v>119</v>
      </c>
      <c r="F33" s="16"/>
      <c r="G33" s="5"/>
      <c r="H33" s="5"/>
      <c r="J33" s="41"/>
      <c r="K33" s="113"/>
      <c r="L33" s="18"/>
      <c r="M33" s="18"/>
      <c r="N33" s="18"/>
      <c r="O33" s="2"/>
      <c r="P33" s="2"/>
      <c r="Q33" s="2"/>
      <c r="R33" s="2"/>
      <c r="S33" s="2"/>
      <c r="T33" s="4"/>
      <c r="U33" s="4"/>
      <c r="V33" s="4"/>
      <c r="W33" s="2"/>
    </row>
    <row r="34" spans="1:28" x14ac:dyDescent="0.25">
      <c r="B34" s="111"/>
      <c r="C34" s="111"/>
      <c r="D34" s="111"/>
      <c r="E34" s="111"/>
      <c r="J34" s="41"/>
      <c r="K34" s="28"/>
      <c r="L34" s="18"/>
      <c r="M34" s="18"/>
      <c r="N34" s="18"/>
      <c r="O34" s="18"/>
      <c r="P34" s="18"/>
      <c r="Q34" s="18"/>
      <c r="R34" s="18"/>
      <c r="S34" s="18"/>
      <c r="T34" s="17"/>
      <c r="U34" s="17"/>
      <c r="V34" s="17"/>
      <c r="W34" s="18"/>
      <c r="X34" s="19"/>
      <c r="Y34" s="19"/>
      <c r="Z34" s="19"/>
      <c r="AA34" s="19"/>
      <c r="AB34" s="19"/>
    </row>
    <row r="35" spans="1:28" x14ac:dyDescent="0.25">
      <c r="A35" s="1" t="s">
        <v>28</v>
      </c>
      <c r="B35" s="111"/>
      <c r="C35" s="111"/>
      <c r="D35" s="111"/>
      <c r="E35" s="111"/>
      <c r="F35" s="20"/>
      <c r="H35" s="17"/>
      <c r="I35" s="18"/>
      <c r="J35" s="41"/>
      <c r="K35" s="28"/>
      <c r="L35" s="18"/>
      <c r="M35" s="18"/>
      <c r="N35" s="18"/>
      <c r="O35" s="18"/>
      <c r="P35" s="18"/>
      <c r="Q35" s="18"/>
      <c r="R35" s="18"/>
      <c r="S35" s="18"/>
      <c r="T35" s="17"/>
      <c r="U35" s="17"/>
      <c r="V35" s="17"/>
      <c r="W35" s="18"/>
      <c r="X35" s="19"/>
      <c r="Y35" s="19"/>
      <c r="Z35" s="19"/>
      <c r="AA35" s="19"/>
      <c r="AB35" s="19"/>
    </row>
    <row r="36" spans="1:28" x14ac:dyDescent="0.25">
      <c r="A36" s="2" t="s">
        <v>19</v>
      </c>
      <c r="B36" s="111">
        <v>7.48</v>
      </c>
      <c r="C36" s="111">
        <v>12.24</v>
      </c>
      <c r="D36" s="111">
        <v>13.8</v>
      </c>
      <c r="E36" s="111" t="s">
        <v>119</v>
      </c>
      <c r="F36" s="20"/>
      <c r="G36" s="1" t="s">
        <v>33</v>
      </c>
      <c r="H36" s="17"/>
      <c r="I36" s="17"/>
      <c r="J36" s="41"/>
      <c r="K36" s="28" t="s">
        <v>35</v>
      </c>
      <c r="L36" s="18"/>
      <c r="M36" s="18"/>
      <c r="N36" s="18"/>
      <c r="O36" s="18"/>
      <c r="P36" s="18"/>
      <c r="Q36" s="18"/>
      <c r="R36" s="18"/>
      <c r="S36" s="18"/>
      <c r="T36" s="17"/>
      <c r="U36" s="17"/>
      <c r="V36" s="17"/>
      <c r="W36" s="18"/>
      <c r="X36" s="19"/>
      <c r="Y36" s="19"/>
      <c r="Z36" s="19"/>
      <c r="AA36" s="19"/>
      <c r="AB36" s="19"/>
    </row>
    <row r="37" spans="1:28" x14ac:dyDescent="0.25">
      <c r="A37" s="2" t="s">
        <v>20</v>
      </c>
      <c r="B37" s="111">
        <v>14.01</v>
      </c>
      <c r="C37" s="111">
        <v>16</v>
      </c>
      <c r="D37" s="111">
        <v>13.8</v>
      </c>
      <c r="E37" s="111" t="s">
        <v>119</v>
      </c>
      <c r="F37" s="20"/>
      <c r="G37" s="2" t="s">
        <v>19</v>
      </c>
      <c r="H37" s="17">
        <v>0.8</v>
      </c>
      <c r="I37" s="17">
        <v>0.66</v>
      </c>
      <c r="J37" s="41">
        <v>0.83</v>
      </c>
      <c r="K37" s="28" t="s">
        <v>35</v>
      </c>
      <c r="L37" s="18"/>
      <c r="M37" s="18"/>
      <c r="N37" s="18"/>
      <c r="O37" s="18"/>
      <c r="P37" s="18"/>
      <c r="Q37" s="18"/>
      <c r="R37" s="18"/>
      <c r="S37" s="18"/>
      <c r="T37" s="17"/>
      <c r="U37" s="17"/>
      <c r="V37" s="17"/>
      <c r="W37" s="18"/>
      <c r="X37" s="19"/>
      <c r="Y37" s="19"/>
      <c r="Z37" s="19"/>
      <c r="AA37" s="19"/>
      <c r="AB37" s="19"/>
    </row>
    <row r="38" spans="1:28" x14ac:dyDescent="0.25">
      <c r="A38" s="2" t="s">
        <v>21</v>
      </c>
      <c r="B38" s="111">
        <v>11.4</v>
      </c>
      <c r="C38" s="111">
        <v>14.4</v>
      </c>
      <c r="D38" s="111">
        <v>15.1</v>
      </c>
      <c r="E38" s="111" t="s">
        <v>119</v>
      </c>
      <c r="F38" s="20"/>
      <c r="G38" s="2" t="s">
        <v>20</v>
      </c>
      <c r="H38" s="17">
        <v>0.61</v>
      </c>
      <c r="I38" s="17">
        <v>0.55000000000000004</v>
      </c>
      <c r="J38" s="41">
        <v>0.7</v>
      </c>
      <c r="K38" s="28" t="s">
        <v>35</v>
      </c>
      <c r="L38" s="18"/>
      <c r="M38" s="18"/>
      <c r="N38" s="18"/>
      <c r="O38" s="18"/>
      <c r="P38" s="18"/>
      <c r="Q38" s="18"/>
      <c r="R38" s="18"/>
      <c r="S38" s="18"/>
      <c r="T38" s="17"/>
      <c r="U38" s="17"/>
      <c r="V38" s="17"/>
      <c r="W38" s="18"/>
      <c r="X38" s="19"/>
      <c r="Y38" s="19"/>
      <c r="Z38" s="19"/>
      <c r="AA38" s="19"/>
      <c r="AB38" s="19"/>
    </row>
    <row r="39" spans="1:28" x14ac:dyDescent="0.25">
      <c r="A39" s="2" t="s">
        <v>22</v>
      </c>
      <c r="B39" s="111">
        <v>4.43</v>
      </c>
      <c r="C39" s="111">
        <v>7.49</v>
      </c>
      <c r="D39" s="111">
        <v>5.48</v>
      </c>
      <c r="E39" s="111" t="s">
        <v>119</v>
      </c>
      <c r="F39" s="22"/>
      <c r="G39" s="2" t="s">
        <v>21</v>
      </c>
      <c r="H39" s="17">
        <v>0.73</v>
      </c>
      <c r="I39" s="17">
        <v>0.84</v>
      </c>
      <c r="J39" s="41">
        <v>1.03E-2</v>
      </c>
      <c r="K39" s="28" t="s">
        <v>35</v>
      </c>
      <c r="L39" s="23"/>
      <c r="M39" s="23"/>
      <c r="N39" s="23"/>
      <c r="O39" s="18"/>
      <c r="P39" s="18"/>
      <c r="Q39" s="18"/>
      <c r="R39" s="18"/>
      <c r="S39" s="18"/>
      <c r="T39" s="18"/>
      <c r="U39" s="18"/>
      <c r="V39" s="18"/>
      <c r="W39" s="18"/>
      <c r="X39" s="19"/>
      <c r="Y39" s="19"/>
      <c r="Z39" s="19"/>
      <c r="AA39" s="19"/>
      <c r="AB39" s="19"/>
    </row>
    <row r="40" spans="1:28" x14ac:dyDescent="0.25">
      <c r="B40" s="111"/>
      <c r="C40" s="111"/>
      <c r="D40" s="111"/>
      <c r="E40" s="111"/>
      <c r="F40" s="22"/>
      <c r="G40" s="2" t="s">
        <v>22</v>
      </c>
      <c r="H40" s="17">
        <v>1.99</v>
      </c>
      <c r="I40" s="4">
        <v>1.69</v>
      </c>
      <c r="J40" s="17">
        <v>1.67</v>
      </c>
      <c r="K40" s="28"/>
      <c r="L40" s="21"/>
      <c r="M40" s="21"/>
      <c r="N40" s="21"/>
      <c r="O40" s="18"/>
      <c r="P40" s="23"/>
      <c r="Q40" s="23"/>
      <c r="R40" s="18"/>
      <c r="S40" s="18"/>
      <c r="T40" s="23"/>
      <c r="U40" s="23"/>
      <c r="V40" s="23"/>
      <c r="W40" s="23"/>
      <c r="X40" s="23"/>
      <c r="Y40" s="19"/>
      <c r="Z40" s="19"/>
      <c r="AA40" s="19"/>
      <c r="AB40" s="19"/>
    </row>
    <row r="41" spans="1:28" x14ac:dyDescent="0.25">
      <c r="A41" s="1" t="s">
        <v>18</v>
      </c>
      <c r="B41" s="111"/>
      <c r="C41" s="111"/>
      <c r="D41" s="111"/>
      <c r="E41" s="111"/>
      <c r="F41" s="24"/>
      <c r="G41" s="120" t="s">
        <v>1</v>
      </c>
      <c r="H41" s="4">
        <f>AVERAGE(H36:H39)</f>
        <v>0.71333333333333337</v>
      </c>
      <c r="I41" s="4">
        <f>AVERAGE(I36:I39)</f>
        <v>0.68333333333333324</v>
      </c>
      <c r="J41" s="4">
        <f>AVERAGE(J36:J39)*100</f>
        <v>51.343333333333327</v>
      </c>
      <c r="K41" s="28" t="s">
        <v>35</v>
      </c>
      <c r="L41" s="21"/>
      <c r="M41" s="21"/>
      <c r="N41" s="21"/>
      <c r="O41" s="18"/>
      <c r="P41" s="21"/>
      <c r="Q41" s="21"/>
      <c r="R41" s="18"/>
      <c r="S41" s="18"/>
      <c r="T41" s="21"/>
      <c r="U41" s="21"/>
      <c r="V41" s="21"/>
      <c r="W41" s="21"/>
      <c r="X41" s="21"/>
      <c r="Y41" s="19"/>
      <c r="Z41" s="19"/>
      <c r="AA41" s="19"/>
      <c r="AB41" s="19"/>
    </row>
    <row r="42" spans="1:28" x14ac:dyDescent="0.25">
      <c r="A42" s="2" t="s">
        <v>19</v>
      </c>
      <c r="B42" s="111">
        <v>0.3</v>
      </c>
      <c r="C42" s="111">
        <v>0.3</v>
      </c>
      <c r="D42" s="111" t="s">
        <v>119</v>
      </c>
      <c r="E42" s="111" t="s">
        <v>119</v>
      </c>
      <c r="F42" s="10"/>
      <c r="G42" s="120" t="s">
        <v>29</v>
      </c>
      <c r="H42" s="4">
        <f>STDEV(H36:H39)/2</f>
        <v>4.8045117684665489E-2</v>
      </c>
      <c r="I42" s="4">
        <f>STDEV(I36:I39)/2</f>
        <v>7.3200637519992631E-2</v>
      </c>
      <c r="J42" s="4">
        <v>0.21</v>
      </c>
      <c r="K42" s="28" t="s">
        <v>35</v>
      </c>
      <c r="L42" s="21"/>
      <c r="M42" s="21"/>
      <c r="N42" s="21"/>
      <c r="O42" s="19"/>
      <c r="P42" s="21"/>
      <c r="Q42" s="21"/>
      <c r="R42" s="19"/>
      <c r="S42" s="19"/>
      <c r="T42" s="21"/>
      <c r="U42" s="21"/>
      <c r="V42" s="21"/>
      <c r="W42" s="21"/>
      <c r="X42" s="21"/>
      <c r="Y42" s="19"/>
      <c r="Z42" s="19"/>
      <c r="AA42" s="19"/>
      <c r="AB42" s="19"/>
    </row>
    <row r="43" spans="1:28" x14ac:dyDescent="0.25">
      <c r="A43" s="2" t="s">
        <v>20</v>
      </c>
      <c r="B43" s="111">
        <v>0.43</v>
      </c>
      <c r="C43" s="111">
        <v>0.42</v>
      </c>
      <c r="D43" s="111" t="s">
        <v>119</v>
      </c>
      <c r="E43" s="111" t="s">
        <v>119</v>
      </c>
      <c r="F43" s="10"/>
      <c r="G43" s="5"/>
      <c r="H43" s="5"/>
      <c r="J43" s="4"/>
      <c r="K43" s="113"/>
      <c r="L43" s="19"/>
      <c r="M43" s="19"/>
      <c r="N43" s="19"/>
      <c r="O43" s="19"/>
      <c r="P43" s="21"/>
      <c r="Q43" s="21"/>
      <c r="R43" s="19"/>
      <c r="S43" s="19"/>
      <c r="T43" s="21"/>
      <c r="U43" s="21"/>
      <c r="V43" s="21"/>
      <c r="W43" s="21"/>
      <c r="X43" s="21"/>
      <c r="Y43" s="19"/>
      <c r="Z43" s="19"/>
      <c r="AA43" s="19"/>
      <c r="AB43" s="19"/>
    </row>
    <row r="44" spans="1:28" x14ac:dyDescent="0.25">
      <c r="A44" s="2" t="s">
        <v>21</v>
      </c>
      <c r="B44" s="111">
        <v>0.42</v>
      </c>
      <c r="C44" s="111">
        <v>0.34</v>
      </c>
      <c r="D44" s="111" t="s">
        <v>119</v>
      </c>
      <c r="E44" s="111" t="s">
        <v>119</v>
      </c>
      <c r="F44" s="24"/>
      <c r="I44" s="45"/>
      <c r="J44" s="4"/>
      <c r="K44" s="28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s="2" customFormat="1" x14ac:dyDescent="0.25">
      <c r="A45" s="2" t="s">
        <v>22</v>
      </c>
      <c r="B45" s="111">
        <v>0.4</v>
      </c>
      <c r="C45" s="111">
        <v>0.59</v>
      </c>
      <c r="D45" s="111" t="s">
        <v>119</v>
      </c>
      <c r="E45" s="111" t="s">
        <v>119</v>
      </c>
      <c r="F45" s="4"/>
      <c r="G45" s="4"/>
      <c r="H45" s="46"/>
      <c r="I45" s="46"/>
      <c r="J45" s="4"/>
      <c r="K45" s="2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B46" s="111"/>
      <c r="C46" s="111"/>
      <c r="D46" s="111"/>
      <c r="E46" s="111"/>
      <c r="F46" s="26"/>
      <c r="G46" s="25" t="s">
        <v>123</v>
      </c>
      <c r="J46" s="4"/>
      <c r="K46" s="28"/>
      <c r="L46" s="23"/>
      <c r="M46" s="23"/>
      <c r="N46" s="23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25">
      <c r="A47" s="1" t="s">
        <v>17</v>
      </c>
      <c r="B47" s="111"/>
      <c r="C47" s="111"/>
      <c r="D47" s="111"/>
      <c r="E47" s="111"/>
      <c r="F47" s="22"/>
      <c r="G47" s="2" t="s">
        <v>19</v>
      </c>
      <c r="H47" s="4">
        <f>(B30-B36)/B42</f>
        <v>12.866666666666665</v>
      </c>
      <c r="I47" s="4">
        <f>(C30-C36)/C42</f>
        <v>-2.333333333333337</v>
      </c>
      <c r="J47" s="5" t="s">
        <v>35</v>
      </c>
      <c r="K47" s="112"/>
      <c r="L47" s="21"/>
      <c r="M47" s="21"/>
      <c r="N47" s="21"/>
      <c r="O47" s="23"/>
      <c r="P47" s="23"/>
      <c r="Q47" s="23"/>
      <c r="R47" s="23"/>
      <c r="S47" s="19"/>
      <c r="T47" s="23"/>
      <c r="U47" s="23"/>
      <c r="V47" s="23"/>
      <c r="W47" s="23"/>
      <c r="X47" s="23"/>
      <c r="Y47" s="23"/>
      <c r="Z47" s="23"/>
      <c r="AA47" s="19"/>
      <c r="AB47" s="19"/>
    </row>
    <row r="48" spans="1:28" x14ac:dyDescent="0.25">
      <c r="A48" s="2" t="s">
        <v>19</v>
      </c>
      <c r="B48" s="111">
        <v>0.25</v>
      </c>
      <c r="C48" s="111">
        <v>0.28999999999999998</v>
      </c>
      <c r="D48" s="111" t="s">
        <v>119</v>
      </c>
      <c r="E48" s="111" t="s">
        <v>119</v>
      </c>
      <c r="F48" s="22"/>
      <c r="G48" s="2" t="s">
        <v>20</v>
      </c>
      <c r="H48" s="4">
        <f t="shared" ref="H48:H50" si="5">(B31-B37)/B43</f>
        <v>0.7209302325581407</v>
      </c>
      <c r="I48" s="4">
        <f t="shared" ref="I48:I50" si="6">(C31-C37)/C43</f>
        <v>-2.0238095238095228</v>
      </c>
      <c r="J48" s="5" t="s">
        <v>35</v>
      </c>
      <c r="K48" s="112"/>
      <c r="L48" s="21"/>
      <c r="M48" s="21"/>
      <c r="N48" s="21"/>
      <c r="O48" s="21"/>
      <c r="P48" s="21"/>
      <c r="Q48" s="21"/>
      <c r="R48" s="21"/>
      <c r="S48" s="19"/>
      <c r="T48" s="21"/>
      <c r="U48" s="21"/>
      <c r="V48" s="21"/>
      <c r="W48" s="21"/>
      <c r="X48" s="21"/>
      <c r="Y48" s="21"/>
      <c r="Z48" s="21"/>
      <c r="AA48" s="19"/>
      <c r="AB48" s="19"/>
    </row>
    <row r="49" spans="1:28" x14ac:dyDescent="0.25">
      <c r="A49" s="2" t="s">
        <v>20</v>
      </c>
      <c r="B49" s="111">
        <v>0.4</v>
      </c>
      <c r="C49" s="111">
        <v>0.4</v>
      </c>
      <c r="D49" s="111" t="s">
        <v>119</v>
      </c>
      <c r="E49" s="111" t="s">
        <v>119</v>
      </c>
      <c r="F49" s="22"/>
      <c r="G49" s="2" t="s">
        <v>21</v>
      </c>
      <c r="H49" s="4">
        <f t="shared" si="5"/>
        <v>3.8095238095238089</v>
      </c>
      <c r="I49" s="4">
        <f t="shared" si="6"/>
        <v>-1.76470588235294</v>
      </c>
      <c r="J49" s="5" t="s">
        <v>35</v>
      </c>
      <c r="K49" s="112"/>
      <c r="L49" s="21"/>
      <c r="M49" s="21"/>
      <c r="N49" s="21"/>
      <c r="O49" s="21"/>
      <c r="P49" s="21"/>
      <c r="Q49" s="21"/>
      <c r="R49" s="21"/>
      <c r="S49" s="19"/>
      <c r="T49" s="21"/>
      <c r="U49" s="21"/>
      <c r="V49" s="21"/>
      <c r="W49" s="21"/>
      <c r="X49" s="21"/>
      <c r="Y49" s="21"/>
      <c r="Z49" s="21"/>
      <c r="AA49" s="19"/>
      <c r="AB49" s="19"/>
    </row>
    <row r="50" spans="1:28" x14ac:dyDescent="0.25">
      <c r="A50" s="2" t="s">
        <v>21</v>
      </c>
      <c r="B50" s="111">
        <v>0.4</v>
      </c>
      <c r="C50" s="111">
        <v>0.3</v>
      </c>
      <c r="D50" s="111" t="s">
        <v>119</v>
      </c>
      <c r="E50" s="111" t="s">
        <v>119</v>
      </c>
      <c r="F50" s="22"/>
      <c r="G50" s="2" t="s">
        <v>22</v>
      </c>
      <c r="H50" s="4">
        <f t="shared" si="5"/>
        <v>0.22499999999999964</v>
      </c>
      <c r="I50" s="4">
        <f t="shared" si="6"/>
        <v>-0.66101694915254339</v>
      </c>
      <c r="J50" s="5" t="s">
        <v>35</v>
      </c>
      <c r="K50" s="112"/>
      <c r="L50" s="21"/>
      <c r="M50" s="21"/>
      <c r="N50" s="21"/>
      <c r="O50" s="21"/>
      <c r="P50" s="21"/>
      <c r="Q50" s="21"/>
      <c r="R50" s="21"/>
      <c r="S50" s="19"/>
      <c r="T50" s="21"/>
      <c r="U50" s="21"/>
      <c r="V50" s="21"/>
      <c r="W50" s="21"/>
      <c r="X50" s="21"/>
      <c r="Y50" s="21"/>
      <c r="Z50" s="21"/>
      <c r="AA50" s="19"/>
      <c r="AB50" s="19"/>
    </row>
    <row r="51" spans="1:28" x14ac:dyDescent="0.25">
      <c r="A51" s="2" t="s">
        <v>22</v>
      </c>
      <c r="B51" s="111">
        <v>0.51</v>
      </c>
      <c r="C51" s="111">
        <v>0.6</v>
      </c>
      <c r="D51" s="111" t="s">
        <v>119</v>
      </c>
      <c r="E51" s="111" t="s">
        <v>119</v>
      </c>
      <c r="F51" s="20"/>
      <c r="G51" s="120" t="s">
        <v>1</v>
      </c>
      <c r="H51" s="4">
        <f>AVERAGE(H47:H50)</f>
        <v>4.4055301771871545</v>
      </c>
      <c r="I51" s="4">
        <f>AVERAGE(I47:I50)</f>
        <v>-1.6957164221620857</v>
      </c>
      <c r="J51" s="5" t="s">
        <v>35</v>
      </c>
      <c r="K51" s="112"/>
      <c r="L51" s="19"/>
      <c r="M51" s="19"/>
      <c r="N51" s="19"/>
      <c r="O51" s="21"/>
      <c r="P51" s="21"/>
      <c r="Q51" s="21"/>
      <c r="R51" s="21"/>
      <c r="S51" s="19"/>
      <c r="T51" s="21"/>
      <c r="U51" s="21"/>
      <c r="V51" s="21"/>
      <c r="W51" s="21"/>
      <c r="X51" s="21"/>
      <c r="Y51" s="21"/>
      <c r="Z51" s="21"/>
      <c r="AA51" s="19"/>
      <c r="AB51" s="19"/>
    </row>
    <row r="52" spans="1:28" x14ac:dyDescent="0.25">
      <c r="A52" s="2"/>
      <c r="B52" s="38"/>
      <c r="C52" s="37"/>
      <c r="D52" s="23"/>
      <c r="E52" s="27"/>
      <c r="F52" s="20"/>
      <c r="G52" s="120" t="s">
        <v>29</v>
      </c>
      <c r="H52" s="4">
        <f>STDEV(H47:H50)/2</f>
        <v>2.9297207432084358</v>
      </c>
      <c r="I52" s="4">
        <f>STDEV(I47:I50)/2</f>
        <v>0.36395546360141517</v>
      </c>
      <c r="J52" s="5" t="s">
        <v>35</v>
      </c>
      <c r="K52" s="112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25">
      <c r="F53" s="20"/>
      <c r="G53" s="5"/>
      <c r="H53" s="5"/>
      <c r="J53" s="112"/>
      <c r="K53" s="5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25">
      <c r="I54" s="45"/>
      <c r="J54" s="112"/>
    </row>
    <row r="55" spans="1:28" x14ac:dyDescent="0.25">
      <c r="I55" s="45"/>
      <c r="J55" s="112"/>
    </row>
    <row r="56" spans="1:28" x14ac:dyDescent="0.25">
      <c r="I56" s="45"/>
      <c r="J56" s="112"/>
    </row>
    <row r="58" spans="1:28" x14ac:dyDescent="0.25">
      <c r="A58" s="2"/>
      <c r="B58" s="38"/>
      <c r="C58" s="39"/>
      <c r="J58" s="45"/>
    </row>
    <row r="59" spans="1:28" x14ac:dyDescent="0.25">
      <c r="C59" s="23"/>
      <c r="J59" s="45"/>
    </row>
    <row r="60" spans="1:28" x14ac:dyDescent="0.25">
      <c r="B60" s="28"/>
      <c r="C60" s="21"/>
      <c r="J60" s="45"/>
    </row>
    <row r="61" spans="1:28" x14ac:dyDescent="0.25">
      <c r="A61" s="44"/>
      <c r="B61" s="19"/>
      <c r="C61" s="19"/>
    </row>
    <row r="62" spans="1:28" x14ac:dyDescent="0.25">
      <c r="A62" s="2"/>
      <c r="B62" s="37"/>
      <c r="C62" s="37"/>
      <c r="D62" s="37"/>
    </row>
    <row r="63" spans="1:28" x14ac:dyDescent="0.25">
      <c r="A63" s="2"/>
      <c r="B63" s="37"/>
      <c r="C63" s="37"/>
      <c r="D63" s="37"/>
    </row>
    <row r="64" spans="1:28" x14ac:dyDescent="0.25">
      <c r="A64" s="2"/>
      <c r="B64" s="37"/>
      <c r="C64" s="37"/>
      <c r="D64" s="37"/>
    </row>
    <row r="65" spans="1:4" x14ac:dyDescent="0.25">
      <c r="A65" s="2"/>
      <c r="B65" s="37"/>
      <c r="C65" s="37"/>
      <c r="D65" s="37"/>
    </row>
    <row r="66" spans="1:4" x14ac:dyDescent="0.25">
      <c r="A66" s="2"/>
      <c r="B66" s="37"/>
      <c r="C66" s="37"/>
      <c r="D66" s="37"/>
    </row>
  </sheetData>
  <pageMargins left="0.7" right="0.7" top="0.75" bottom="0.75" header="0.3" footer="0.3"/>
  <pageSetup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J7" sqref="J7"/>
    </sheetView>
  </sheetViews>
  <sheetFormatPr defaultColWidth="10.85546875" defaultRowHeight="18" customHeight="1" x14ac:dyDescent="0.2"/>
  <cols>
    <col min="1" max="2" width="10.85546875" style="47"/>
    <col min="3" max="3" width="15.7109375" style="47" customWidth="1"/>
    <col min="4" max="4" width="20" style="47" customWidth="1"/>
    <col min="5" max="5" width="4.7109375" style="47" customWidth="1"/>
    <col min="6" max="6" width="17.140625" style="47" customWidth="1"/>
    <col min="7" max="7" width="20.42578125" style="47" customWidth="1"/>
    <col min="8" max="9" width="10.85546875" style="47"/>
    <col min="10" max="10" width="6.140625" style="47" customWidth="1"/>
    <col min="11" max="11" width="16.140625" style="47" customWidth="1"/>
    <col min="12" max="12" width="19.28515625" style="47" customWidth="1"/>
    <col min="13" max="13" width="41.85546875" style="47" customWidth="1"/>
    <col min="14" max="14" width="32.42578125" style="47" customWidth="1"/>
    <col min="15" max="16384" width="10.85546875" style="47"/>
  </cols>
  <sheetData>
    <row r="1" spans="1:14" ht="18" customHeight="1" thickBot="1" x14ac:dyDescent="0.25"/>
    <row r="2" spans="1:14" ht="35.1" customHeight="1" x14ac:dyDescent="0.2">
      <c r="A2" s="72"/>
      <c r="B2" s="73"/>
      <c r="C2" s="130" t="s">
        <v>39</v>
      </c>
      <c r="D2" s="131"/>
      <c r="E2" s="48"/>
      <c r="F2" s="132" t="s">
        <v>40</v>
      </c>
      <c r="G2" s="133"/>
      <c r="J2" s="134" t="s">
        <v>41</v>
      </c>
      <c r="K2" s="135"/>
      <c r="L2" s="135"/>
      <c r="M2" s="135"/>
      <c r="N2" s="136"/>
    </row>
    <row r="3" spans="1:14" ht="18" customHeight="1" x14ac:dyDescent="0.2">
      <c r="A3" s="74"/>
      <c r="B3" s="59"/>
      <c r="C3" s="59" t="s">
        <v>96</v>
      </c>
      <c r="D3" s="75" t="s">
        <v>98</v>
      </c>
      <c r="F3" s="51" t="s">
        <v>96</v>
      </c>
      <c r="G3" s="52" t="s">
        <v>98</v>
      </c>
      <c r="J3" s="53"/>
      <c r="K3" s="54" t="s">
        <v>96</v>
      </c>
      <c r="L3" s="54" t="s">
        <v>98</v>
      </c>
      <c r="M3" s="55"/>
      <c r="N3" s="56"/>
    </row>
    <row r="4" spans="1:14" ht="18" customHeight="1" x14ac:dyDescent="0.2">
      <c r="A4" s="74"/>
      <c r="B4" s="59"/>
      <c r="C4" s="59" t="s">
        <v>97</v>
      </c>
      <c r="D4" s="75" t="s">
        <v>97</v>
      </c>
      <c r="F4" s="51" t="s">
        <v>97</v>
      </c>
      <c r="G4" s="52" t="s">
        <v>97</v>
      </c>
      <c r="J4" s="57"/>
      <c r="K4" s="54" t="s">
        <v>97</v>
      </c>
      <c r="L4" s="54" t="s">
        <v>97</v>
      </c>
      <c r="M4" s="54" t="s">
        <v>42</v>
      </c>
      <c r="N4" s="52" t="s">
        <v>43</v>
      </c>
    </row>
    <row r="5" spans="1:14" ht="18" customHeight="1" x14ac:dyDescent="0.2">
      <c r="A5" s="128" t="s">
        <v>99</v>
      </c>
      <c r="B5" s="59" t="s">
        <v>36</v>
      </c>
      <c r="C5" s="76">
        <f>'Data Sheet'!H5/100</f>
        <v>0.39333333333333337</v>
      </c>
      <c r="D5" s="77">
        <f>'Data Sheet'!H27/100</f>
        <v>0.65959999999999996</v>
      </c>
      <c r="F5" s="82">
        <f>C5^2</f>
        <v>0.15471111111111113</v>
      </c>
      <c r="G5" s="83">
        <f>D5^2</f>
        <v>0.43507215999999993</v>
      </c>
      <c r="J5" s="60" t="s">
        <v>100</v>
      </c>
      <c r="K5" s="85"/>
      <c r="L5" s="85"/>
      <c r="M5" s="54" t="s">
        <v>101</v>
      </c>
      <c r="N5" s="52" t="s">
        <v>108</v>
      </c>
    </row>
    <row r="6" spans="1:14" ht="18" customHeight="1" x14ac:dyDescent="0.2">
      <c r="A6" s="128"/>
      <c r="B6" s="59" t="s">
        <v>36</v>
      </c>
      <c r="C6" s="76">
        <f>'Data Sheet'!H6/100</f>
        <v>0.41749502982107356</v>
      </c>
      <c r="D6" s="77">
        <f>'Data Sheet'!H28/100</f>
        <v>0.97840000000000005</v>
      </c>
      <c r="F6" s="82">
        <f t="shared" ref="F6:F26" si="0">C6^2</f>
        <v>0.1743020999252991</v>
      </c>
      <c r="G6" s="83">
        <f t="shared" ref="G6:G20" si="1">D6^2</f>
        <v>0.9572665600000001</v>
      </c>
      <c r="J6" s="60" t="s">
        <v>45</v>
      </c>
      <c r="K6" s="85"/>
      <c r="L6" s="85"/>
      <c r="M6" s="54" t="s">
        <v>102</v>
      </c>
      <c r="N6" s="52" t="s">
        <v>46</v>
      </c>
    </row>
    <row r="7" spans="1:14" ht="18" customHeight="1" x14ac:dyDescent="0.2">
      <c r="A7" s="128"/>
      <c r="B7" s="59" t="s">
        <v>36</v>
      </c>
      <c r="C7" s="76">
        <f>'Data Sheet'!H7/100</f>
        <v>0.36617842876165113</v>
      </c>
      <c r="D7" s="77">
        <f>'Data Sheet'!H29/100</f>
        <v>0.87690000000000001</v>
      </c>
      <c r="F7" s="82">
        <f t="shared" si="0"/>
        <v>0.13408664169035162</v>
      </c>
      <c r="G7" s="83">
        <f t="shared" si="1"/>
        <v>0.76895361000000007</v>
      </c>
      <c r="J7" s="89" t="s">
        <v>47</v>
      </c>
      <c r="K7" s="85"/>
      <c r="L7" s="85"/>
      <c r="M7" s="54" t="s">
        <v>103</v>
      </c>
      <c r="N7" s="52" t="s">
        <v>48</v>
      </c>
    </row>
    <row r="8" spans="1:14" ht="18" customHeight="1" x14ac:dyDescent="0.2">
      <c r="A8" s="128"/>
      <c r="B8" s="59" t="s">
        <v>36</v>
      </c>
      <c r="C8" s="76">
        <f>'Data Sheet'!H8/100</f>
        <v>0.40186294078509649</v>
      </c>
      <c r="D8" s="77">
        <f>'Data Sheet'!H30/100</f>
        <v>0.98010000000000008</v>
      </c>
      <c r="F8" s="82">
        <f t="shared" si="0"/>
        <v>0.16149382317644598</v>
      </c>
      <c r="G8" s="83">
        <f t="shared" si="1"/>
        <v>0.96059601000000017</v>
      </c>
      <c r="J8" s="89" t="s">
        <v>49</v>
      </c>
      <c r="K8" s="85"/>
      <c r="L8" s="88" t="s">
        <v>35</v>
      </c>
      <c r="M8" s="54" t="s">
        <v>104</v>
      </c>
      <c r="N8" s="52" t="s">
        <v>50</v>
      </c>
    </row>
    <row r="9" spans="1:14" ht="18" customHeight="1" x14ac:dyDescent="0.2">
      <c r="A9" s="128"/>
      <c r="B9" s="59"/>
      <c r="C9" s="76"/>
      <c r="D9" s="77"/>
      <c r="F9" s="82">
        <f t="shared" si="0"/>
        <v>0</v>
      </c>
      <c r="G9" s="83"/>
      <c r="J9" s="89" t="s">
        <v>51</v>
      </c>
      <c r="K9" s="85"/>
      <c r="L9" s="85"/>
      <c r="M9" s="54" t="s">
        <v>52</v>
      </c>
      <c r="N9" s="52" t="s">
        <v>109</v>
      </c>
    </row>
    <row r="10" spans="1:14" ht="18" customHeight="1" x14ac:dyDescent="0.2">
      <c r="A10" s="58"/>
      <c r="B10" s="59"/>
      <c r="C10" s="59"/>
      <c r="D10" s="75"/>
      <c r="F10" s="82"/>
      <c r="G10" s="83"/>
      <c r="J10" s="89" t="s">
        <v>105</v>
      </c>
      <c r="K10" s="54"/>
      <c r="L10" s="54"/>
      <c r="M10" s="54" t="s">
        <v>106</v>
      </c>
      <c r="N10" s="52" t="s">
        <v>107</v>
      </c>
    </row>
    <row r="11" spans="1:14" ht="18" customHeight="1" x14ac:dyDescent="0.2">
      <c r="A11" s="128" t="s">
        <v>44</v>
      </c>
      <c r="B11" s="59" t="s">
        <v>37</v>
      </c>
      <c r="C11" s="76">
        <f>'Data Sheet'!I5/100</f>
        <v>0.49136786188579018</v>
      </c>
      <c r="D11" s="77">
        <f>'Data Sheet'!I27/100</f>
        <v>1.0606</v>
      </c>
      <c r="F11" s="82">
        <f t="shared" si="0"/>
        <v>0.24144237569421298</v>
      </c>
      <c r="G11" s="83">
        <f t="shared" si="1"/>
        <v>1.1248723599999999</v>
      </c>
      <c r="J11" s="89" t="s">
        <v>53</v>
      </c>
      <c r="K11" s="54"/>
      <c r="L11" s="54"/>
      <c r="M11" s="54" t="s">
        <v>54</v>
      </c>
      <c r="N11" s="52" t="s">
        <v>55</v>
      </c>
    </row>
    <row r="12" spans="1:14" ht="18" customHeight="1" x14ac:dyDescent="0.2">
      <c r="A12" s="128"/>
      <c r="B12" s="59" t="s">
        <v>37</v>
      </c>
      <c r="C12" s="76">
        <f>'Data Sheet'!I6/100</f>
        <v>0.4463690872751499</v>
      </c>
      <c r="D12" s="77">
        <f>'Data Sheet'!I28/100</f>
        <v>1.0561</v>
      </c>
      <c r="F12" s="82">
        <f t="shared" si="0"/>
        <v>0.19924536207485039</v>
      </c>
      <c r="G12" s="83">
        <f t="shared" si="1"/>
        <v>1.1153472100000001</v>
      </c>
      <c r="J12" s="89" t="s">
        <v>56</v>
      </c>
      <c r="K12" s="54"/>
      <c r="L12" s="54"/>
      <c r="M12" s="54" t="s">
        <v>57</v>
      </c>
      <c r="N12" s="52" t="s">
        <v>58</v>
      </c>
    </row>
    <row r="13" spans="1:14" ht="18" customHeight="1" x14ac:dyDescent="0.2">
      <c r="A13" s="128"/>
      <c r="B13" s="59" t="s">
        <v>37</v>
      </c>
      <c r="C13" s="76">
        <f>'Data Sheet'!I7/100</f>
        <v>0.23762376237623761</v>
      </c>
      <c r="D13" s="77">
        <f>'Data Sheet'!I29/100</f>
        <v>1.0434000000000001</v>
      </c>
      <c r="F13" s="82">
        <f t="shared" si="0"/>
        <v>5.6465052445838639E-2</v>
      </c>
      <c r="G13" s="83">
        <f t="shared" si="1"/>
        <v>1.0886835600000002</v>
      </c>
      <c r="J13" s="60" t="s">
        <v>60</v>
      </c>
      <c r="K13" s="54"/>
      <c r="L13" s="88" t="s">
        <v>35</v>
      </c>
      <c r="M13" s="54" t="s">
        <v>61</v>
      </c>
      <c r="N13" s="52" t="s">
        <v>62</v>
      </c>
    </row>
    <row r="14" spans="1:14" ht="18" customHeight="1" x14ac:dyDescent="0.2">
      <c r="A14" s="128"/>
      <c r="B14" s="59" t="s">
        <v>37</v>
      </c>
      <c r="C14" s="76">
        <f>'Data Sheet'!I8/100</f>
        <v>0.20450033090668429</v>
      </c>
      <c r="D14" s="77">
        <f>'Data Sheet'!I30</f>
        <v>1.0548999999999999</v>
      </c>
      <c r="F14" s="82">
        <f t="shared" si="0"/>
        <v>4.1820385340943372E-2</v>
      </c>
      <c r="G14" s="83">
        <f t="shared" si="1"/>
        <v>1.1128140099999999</v>
      </c>
      <c r="J14" s="60" t="s">
        <v>6</v>
      </c>
      <c r="K14" s="61"/>
      <c r="L14" s="61"/>
      <c r="M14" s="54" t="s">
        <v>63</v>
      </c>
      <c r="N14" s="52" t="s">
        <v>64</v>
      </c>
    </row>
    <row r="15" spans="1:14" ht="18" customHeight="1" x14ac:dyDescent="0.2">
      <c r="A15" s="128"/>
      <c r="B15" s="59"/>
      <c r="C15" s="76"/>
      <c r="D15" s="77"/>
      <c r="F15" s="82"/>
      <c r="G15" s="83"/>
      <c r="J15" s="60" t="s">
        <v>65</v>
      </c>
      <c r="K15" s="54"/>
      <c r="L15" s="54"/>
      <c r="M15" s="54" t="s">
        <v>66</v>
      </c>
      <c r="N15" s="52" t="s">
        <v>110</v>
      </c>
    </row>
    <row r="16" spans="1:14" ht="18" customHeight="1" x14ac:dyDescent="0.2">
      <c r="A16" s="58"/>
      <c r="B16" s="59"/>
      <c r="C16" s="59"/>
      <c r="D16" s="75"/>
      <c r="F16" s="82"/>
      <c r="G16" s="83"/>
      <c r="J16" s="60" t="s">
        <v>67</v>
      </c>
      <c r="K16" s="54"/>
      <c r="L16" s="54"/>
      <c r="M16" s="54" t="s">
        <v>68</v>
      </c>
      <c r="N16" s="52" t="s">
        <v>111</v>
      </c>
    </row>
    <row r="17" spans="1:14" ht="18" customHeight="1" x14ac:dyDescent="0.2">
      <c r="A17" s="128" t="s">
        <v>59</v>
      </c>
      <c r="B17" s="59" t="s">
        <v>38</v>
      </c>
      <c r="C17" s="76">
        <f>'Data Sheet'!J5/100</f>
        <v>0.2815405046480744</v>
      </c>
      <c r="D17" s="77">
        <f>'Data Sheet'!J31</f>
        <v>1.0596666666666668</v>
      </c>
      <c r="F17" s="82">
        <f t="shared" si="0"/>
        <v>7.9265055757492403E-2</v>
      </c>
      <c r="G17" s="83">
        <f t="shared" si="1"/>
        <v>1.1228934444444447</v>
      </c>
      <c r="J17" s="60" t="s">
        <v>69</v>
      </c>
      <c r="K17" s="85"/>
      <c r="L17" s="85"/>
      <c r="M17" s="54" t="s">
        <v>70</v>
      </c>
      <c r="N17" s="52" t="s">
        <v>71</v>
      </c>
    </row>
    <row r="18" spans="1:14" ht="18" customHeight="1" x14ac:dyDescent="0.2">
      <c r="A18" s="128"/>
      <c r="B18" s="59" t="s">
        <v>38</v>
      </c>
      <c r="C18" s="76">
        <f>'Data Sheet'!J6/100</f>
        <v>0.3925482368596141</v>
      </c>
      <c r="D18" s="77">
        <v>1.0575000000000001</v>
      </c>
      <c r="F18" s="82">
        <f t="shared" si="0"/>
        <v>0.15409411826159169</v>
      </c>
      <c r="G18" s="83">
        <f t="shared" si="1"/>
        <v>1.1183062500000003</v>
      </c>
      <c r="J18" s="60" t="s">
        <v>72</v>
      </c>
      <c r="K18" s="85"/>
      <c r="L18" s="85"/>
      <c r="M18" s="54" t="s">
        <v>73</v>
      </c>
      <c r="N18" s="52" t="s">
        <v>74</v>
      </c>
    </row>
    <row r="19" spans="1:14" ht="18" customHeight="1" x14ac:dyDescent="0.2">
      <c r="A19" s="128"/>
      <c r="B19" s="59" t="s">
        <v>38</v>
      </c>
      <c r="C19" s="76">
        <f>'Data Sheet'!J7/100</f>
        <v>3.3311125916055964E-2</v>
      </c>
      <c r="D19" s="77">
        <v>1.0679000000000001</v>
      </c>
      <c r="F19" s="82">
        <f t="shared" si="0"/>
        <v>1.1096311097953354E-3</v>
      </c>
      <c r="G19" s="83">
        <f t="shared" si="1"/>
        <v>1.1404104100000001</v>
      </c>
      <c r="J19" s="60" t="s">
        <v>76</v>
      </c>
      <c r="K19" s="85"/>
      <c r="L19" s="85"/>
      <c r="M19" s="54" t="s">
        <v>77</v>
      </c>
      <c r="N19" s="52" t="s">
        <v>78</v>
      </c>
    </row>
    <row r="20" spans="1:14" ht="18" customHeight="1" x14ac:dyDescent="0.2">
      <c r="A20" s="128"/>
      <c r="B20" s="59" t="s">
        <v>38</v>
      </c>
      <c r="C20" s="76">
        <f>'Data Sheet'!J8/100</f>
        <v>0.4011936339522546</v>
      </c>
      <c r="D20" s="77">
        <v>1.0111000000000001</v>
      </c>
      <c r="F20" s="82">
        <f t="shared" si="0"/>
        <v>0.16095633192381564</v>
      </c>
      <c r="G20" s="83">
        <f t="shared" si="1"/>
        <v>1.0223232100000001</v>
      </c>
      <c r="J20" s="60" t="s">
        <v>79</v>
      </c>
      <c r="K20" s="54">
        <v>4</v>
      </c>
      <c r="L20" s="54">
        <v>3</v>
      </c>
      <c r="M20" s="54" t="s">
        <v>80</v>
      </c>
      <c r="N20" s="52" t="s">
        <v>81</v>
      </c>
    </row>
    <row r="21" spans="1:14" ht="18" customHeight="1" x14ac:dyDescent="0.2">
      <c r="A21" s="128"/>
      <c r="B21" s="59"/>
      <c r="C21" s="76"/>
      <c r="D21" s="77"/>
      <c r="F21" s="82"/>
      <c r="G21" s="83"/>
      <c r="J21" s="62" t="s">
        <v>82</v>
      </c>
      <c r="K21" s="49">
        <v>3</v>
      </c>
      <c r="L21" s="49">
        <v>2</v>
      </c>
      <c r="M21" s="49" t="s">
        <v>83</v>
      </c>
      <c r="N21" s="50" t="s">
        <v>84</v>
      </c>
    </row>
    <row r="22" spans="1:14" ht="18" customHeight="1" x14ac:dyDescent="0.2">
      <c r="A22" s="74"/>
      <c r="B22" s="59"/>
      <c r="C22" s="59"/>
      <c r="D22" s="75"/>
      <c r="F22" s="82"/>
      <c r="G22" s="83"/>
      <c r="J22" s="62" t="s">
        <v>85</v>
      </c>
      <c r="K22" s="49">
        <v>12</v>
      </c>
      <c r="L22" s="49">
        <v>9</v>
      </c>
      <c r="M22" s="49" t="s">
        <v>86</v>
      </c>
      <c r="N22" s="50" t="s">
        <v>112</v>
      </c>
    </row>
    <row r="23" spans="1:14" ht="18" customHeight="1" x14ac:dyDescent="0.2">
      <c r="A23" s="128" t="s">
        <v>75</v>
      </c>
      <c r="B23" s="59" t="s">
        <v>2</v>
      </c>
      <c r="C23" s="76">
        <f>'Data Sheet'!K5/100</f>
        <v>1.1914609739826552</v>
      </c>
      <c r="D23" s="78" t="s">
        <v>35</v>
      </c>
      <c r="E23" s="67"/>
      <c r="F23" s="82">
        <f t="shared" si="0"/>
        <v>1.4195792525236972</v>
      </c>
      <c r="G23" s="86" t="s">
        <v>35</v>
      </c>
      <c r="J23" s="60" t="s">
        <v>87</v>
      </c>
      <c r="K23" s="54"/>
      <c r="L23" s="54"/>
      <c r="M23" s="54" t="s">
        <v>88</v>
      </c>
      <c r="N23" s="52" t="s">
        <v>89</v>
      </c>
    </row>
    <row r="24" spans="1:14" ht="18" customHeight="1" x14ac:dyDescent="0.2">
      <c r="A24" s="128"/>
      <c r="B24" s="59" t="s">
        <v>2</v>
      </c>
      <c r="C24" s="76">
        <f>'Data Sheet'!K6/100</f>
        <v>2.1585609593604262</v>
      </c>
      <c r="D24" s="78" t="s">
        <v>35</v>
      </c>
      <c r="E24" s="67"/>
      <c r="F24" s="82">
        <f t="shared" si="0"/>
        <v>4.659385415275004</v>
      </c>
      <c r="G24" s="86" t="s">
        <v>35</v>
      </c>
      <c r="J24" s="60" t="s">
        <v>90</v>
      </c>
      <c r="K24" s="54"/>
      <c r="L24" s="54"/>
      <c r="M24" s="54" t="s">
        <v>91</v>
      </c>
      <c r="N24" s="52" t="s">
        <v>92</v>
      </c>
    </row>
    <row r="25" spans="1:14" ht="18" customHeight="1" x14ac:dyDescent="0.2">
      <c r="A25" s="128"/>
      <c r="B25" s="59" t="s">
        <v>2</v>
      </c>
      <c r="C25" s="76">
        <f>'Data Sheet'!K7/100</f>
        <v>0.89463220675944333</v>
      </c>
      <c r="D25" s="78" t="s">
        <v>35</v>
      </c>
      <c r="E25" s="67"/>
      <c r="F25" s="82">
        <f t="shared" si="0"/>
        <v>0.80036678537127137</v>
      </c>
      <c r="G25" s="86" t="s">
        <v>35</v>
      </c>
      <c r="J25" s="62" t="s">
        <v>121</v>
      </c>
      <c r="K25" s="49"/>
      <c r="L25" s="49"/>
      <c r="M25" s="49" t="s">
        <v>93</v>
      </c>
      <c r="N25" s="50" t="s">
        <v>94</v>
      </c>
    </row>
    <row r="26" spans="1:14" ht="18" customHeight="1" x14ac:dyDescent="0.2">
      <c r="A26" s="128"/>
      <c r="B26" s="59" t="s">
        <v>2</v>
      </c>
      <c r="C26" s="76">
        <f>'Data Sheet'!K8/100</f>
        <v>0.71542553191489366</v>
      </c>
      <c r="D26" s="78" t="s">
        <v>35</v>
      </c>
      <c r="E26" s="67"/>
      <c r="F26" s="82">
        <f t="shared" si="0"/>
        <v>0.51183369171570858</v>
      </c>
      <c r="G26" s="86" t="s">
        <v>35</v>
      </c>
      <c r="J26" s="51" t="s">
        <v>122</v>
      </c>
      <c r="K26" s="54"/>
      <c r="L26" s="54"/>
      <c r="M26" s="68" t="s">
        <v>120</v>
      </c>
      <c r="N26" s="52"/>
    </row>
    <row r="27" spans="1:14" ht="18" customHeight="1" thickBot="1" x14ac:dyDescent="0.25">
      <c r="A27" s="129"/>
      <c r="B27" s="79"/>
      <c r="C27" s="80"/>
      <c r="D27" s="81"/>
      <c r="F27" s="84"/>
      <c r="G27" s="87"/>
      <c r="J27" s="69" t="s">
        <v>95</v>
      </c>
      <c r="K27" s="63"/>
      <c r="L27" s="63"/>
      <c r="M27" s="63" t="s">
        <v>125</v>
      </c>
      <c r="N27" s="64"/>
    </row>
    <row r="28" spans="1:14" ht="18" customHeight="1" x14ac:dyDescent="0.2">
      <c r="A28" s="66"/>
      <c r="B28" s="66"/>
      <c r="C28" s="66"/>
      <c r="D28" s="66"/>
      <c r="E28" s="70"/>
      <c r="F28" s="70"/>
      <c r="G28" s="70"/>
    </row>
    <row r="29" spans="1:14" ht="18" customHeight="1" x14ac:dyDescent="0.2">
      <c r="A29" s="65"/>
      <c r="B29" s="70"/>
      <c r="C29" s="70"/>
      <c r="D29" s="70"/>
      <c r="E29" s="70"/>
      <c r="F29" s="70"/>
      <c r="G29" s="70"/>
    </row>
    <row r="30" spans="1:14" ht="18" customHeight="1" x14ac:dyDescent="0.2">
      <c r="A30" s="65"/>
      <c r="B30" s="71"/>
      <c r="C30" s="70"/>
      <c r="D30" s="70"/>
      <c r="E30" s="70"/>
      <c r="F30" s="70"/>
      <c r="G30" s="70"/>
    </row>
    <row r="31" spans="1:14" ht="18" customHeight="1" x14ac:dyDescent="0.2">
      <c r="A31" s="65"/>
      <c r="B31" s="71"/>
      <c r="C31" s="70"/>
      <c r="D31" s="70"/>
      <c r="E31" s="70"/>
      <c r="F31" s="70"/>
      <c r="G31" s="70"/>
    </row>
    <row r="32" spans="1:14" ht="18" customHeight="1" x14ac:dyDescent="0.2">
      <c r="A32" s="65"/>
      <c r="B32" s="71"/>
      <c r="C32" s="66"/>
      <c r="D32" s="66"/>
    </row>
    <row r="33" spans="1:7" ht="18" customHeight="1" x14ac:dyDescent="0.2">
      <c r="A33" s="66"/>
      <c r="B33" s="66"/>
      <c r="C33" s="66"/>
      <c r="D33" s="66"/>
      <c r="E33" s="70"/>
      <c r="F33" s="70"/>
      <c r="G33" s="70"/>
    </row>
    <row r="34" spans="1:7" ht="18" customHeight="1" x14ac:dyDescent="0.2">
      <c r="A34" s="70"/>
    </row>
    <row r="35" spans="1:7" ht="18" customHeight="1" x14ac:dyDescent="0.2">
      <c r="A35" s="70"/>
    </row>
    <row r="36" spans="1:7" ht="18" customHeight="1" x14ac:dyDescent="0.2">
      <c r="A36" s="70"/>
    </row>
  </sheetData>
  <mergeCells count="7">
    <mergeCell ref="A23:A27"/>
    <mergeCell ref="C2:D2"/>
    <mergeCell ref="F2:G2"/>
    <mergeCell ref="J2:N2"/>
    <mergeCell ref="A5:A9"/>
    <mergeCell ref="A11:A15"/>
    <mergeCell ref="A17:A2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A10" zoomScale="80" zoomScaleNormal="80" zoomScalePageLayoutView="80" workbookViewId="0">
      <selection activeCell="F9" sqref="F9"/>
    </sheetView>
  </sheetViews>
  <sheetFormatPr defaultColWidth="8.85546875" defaultRowHeight="17.25" x14ac:dyDescent="0.3"/>
  <cols>
    <col min="1" max="1" width="31.42578125" style="32" customWidth="1"/>
    <col min="2" max="2" width="15" style="32" customWidth="1"/>
    <col min="3" max="5" width="12.85546875" style="32" customWidth="1"/>
    <col min="6" max="6" width="14.42578125" style="32" customWidth="1"/>
    <col min="7" max="8" width="8.85546875" style="32"/>
    <col min="9" max="9" width="10.140625" style="32" customWidth="1"/>
    <col min="10" max="10" width="8.85546875" style="32"/>
    <col min="11" max="11" width="20.28515625" style="32" customWidth="1"/>
    <col min="12" max="12" width="12.140625" style="32" customWidth="1"/>
    <col min="13" max="13" width="11.28515625" style="32" customWidth="1"/>
    <col min="14" max="18" width="8.85546875" style="32"/>
    <col min="19" max="19" width="11.140625" style="32" customWidth="1"/>
    <col min="20" max="16384" width="8.85546875" style="32"/>
  </cols>
  <sheetData>
    <row r="1" spans="1:25" ht="18.75" x14ac:dyDescent="0.3">
      <c r="A1" s="30" t="s">
        <v>3</v>
      </c>
      <c r="B1" s="30"/>
      <c r="L1" s="33" t="s">
        <v>124</v>
      </c>
    </row>
    <row r="2" spans="1:25" ht="19.5" thickBot="1" x14ac:dyDescent="0.35">
      <c r="A2" s="31" t="s">
        <v>34</v>
      </c>
      <c r="B2" s="31"/>
      <c r="S2" s="42"/>
      <c r="T2" s="42"/>
      <c r="U2" s="42"/>
      <c r="V2" s="42"/>
      <c r="W2" s="42"/>
      <c r="X2" s="42"/>
      <c r="Y2" s="42"/>
    </row>
    <row r="3" spans="1:25" x14ac:dyDescent="0.3">
      <c r="A3" s="93" t="s">
        <v>4</v>
      </c>
      <c r="B3" s="94"/>
      <c r="C3" s="94" t="s">
        <v>11</v>
      </c>
      <c r="D3" s="95" t="s">
        <v>29</v>
      </c>
      <c r="E3" s="34"/>
      <c r="F3" s="93" t="s">
        <v>12</v>
      </c>
      <c r="G3" s="94" t="s">
        <v>5</v>
      </c>
      <c r="H3" s="107" t="s">
        <v>79</v>
      </c>
      <c r="I3" s="121" t="s">
        <v>7</v>
      </c>
      <c r="J3" s="34"/>
      <c r="K3" s="93" t="s">
        <v>8</v>
      </c>
      <c r="L3" s="122" t="s">
        <v>9</v>
      </c>
      <c r="M3" s="121" t="s">
        <v>10</v>
      </c>
      <c r="S3" s="42"/>
      <c r="T3" s="42"/>
      <c r="U3" s="42"/>
      <c r="V3" s="42"/>
      <c r="W3" s="42"/>
      <c r="X3" s="42"/>
      <c r="Y3" s="42"/>
    </row>
    <row r="4" spans="1:25" ht="18" thickBot="1" x14ac:dyDescent="0.35">
      <c r="A4" s="96" t="s">
        <v>14</v>
      </c>
      <c r="B4" s="97" t="s">
        <v>36</v>
      </c>
      <c r="C4" s="92">
        <f>'Data Sheet'!H10</f>
        <v>0.39471743317528862</v>
      </c>
      <c r="D4" s="98">
        <f>'Data Sheet'!H11</f>
        <v>1.0699999999999999E-2</v>
      </c>
      <c r="E4" s="90"/>
      <c r="F4" s="108">
        <f>Anova!K24</f>
        <v>0</v>
      </c>
      <c r="G4" s="100">
        <f>Anova!K22</f>
        <v>12</v>
      </c>
      <c r="H4" s="100">
        <f>Anova!K20</f>
        <v>4</v>
      </c>
      <c r="I4" s="109"/>
      <c r="K4" s="96" t="s">
        <v>113</v>
      </c>
      <c r="L4" s="124"/>
      <c r="M4" s="125"/>
      <c r="S4" s="42"/>
      <c r="T4" s="42"/>
      <c r="U4" s="42"/>
      <c r="V4" s="42"/>
      <c r="W4" s="42"/>
      <c r="X4" s="42"/>
      <c r="Y4" s="42"/>
    </row>
    <row r="5" spans="1:25" x14ac:dyDescent="0.3">
      <c r="A5" s="96" t="s">
        <v>15</v>
      </c>
      <c r="B5" s="97" t="s">
        <v>37</v>
      </c>
      <c r="C5" s="92">
        <f>'Data Sheet'!I10</f>
        <v>0.34499999999999997</v>
      </c>
      <c r="D5" s="98">
        <f>'Data Sheet'!I11</f>
        <v>7.2400000000000006E-2</v>
      </c>
      <c r="E5" s="90"/>
      <c r="K5" s="96" t="s">
        <v>114</v>
      </c>
      <c r="L5" s="124"/>
      <c r="M5" s="125"/>
      <c r="S5" s="43"/>
      <c r="T5" s="43"/>
      <c r="U5" s="43"/>
      <c r="V5" s="43"/>
      <c r="W5" s="43"/>
      <c r="X5" s="42"/>
      <c r="Y5" s="42"/>
    </row>
    <row r="6" spans="1:25" x14ac:dyDescent="0.3">
      <c r="A6" s="96" t="s">
        <v>16</v>
      </c>
      <c r="B6" s="97" t="s">
        <v>38</v>
      </c>
      <c r="C6" s="92">
        <f>'Data Sheet'!J10</f>
        <v>0.27710000000000001</v>
      </c>
      <c r="D6" s="98">
        <f>'Data Sheet'!J11</f>
        <v>8.5699999999999998E-2</v>
      </c>
      <c r="E6" s="90"/>
      <c r="K6" s="96" t="s">
        <v>115</v>
      </c>
      <c r="L6" s="124"/>
      <c r="M6" s="125"/>
      <c r="S6" s="40"/>
      <c r="T6" s="40"/>
      <c r="U6" s="40"/>
      <c r="V6" s="40"/>
      <c r="W6" s="40"/>
      <c r="X6" s="42"/>
      <c r="Y6" s="42"/>
    </row>
    <row r="7" spans="1:25" ht="18" thickBot="1" x14ac:dyDescent="0.35">
      <c r="A7" s="99" t="s">
        <v>2</v>
      </c>
      <c r="B7" s="100" t="s">
        <v>2</v>
      </c>
      <c r="C7" s="101">
        <f>'Data Sheet'!K10</f>
        <v>1.24</v>
      </c>
      <c r="D7" s="102">
        <f>'Data Sheet'!K11</f>
        <v>0.32150000000000001</v>
      </c>
      <c r="E7" s="90"/>
      <c r="K7" s="96" t="s">
        <v>116</v>
      </c>
      <c r="L7" s="124"/>
      <c r="M7" s="125"/>
      <c r="S7" s="40"/>
      <c r="T7" s="40"/>
      <c r="U7" s="40"/>
      <c r="V7" s="40"/>
      <c r="W7" s="40"/>
      <c r="X7" s="42"/>
      <c r="Y7" s="42"/>
    </row>
    <row r="8" spans="1:25" x14ac:dyDescent="0.3">
      <c r="C8" s="36"/>
      <c r="D8" s="36"/>
      <c r="E8" s="36"/>
      <c r="K8" s="96" t="s">
        <v>117</v>
      </c>
      <c r="L8" s="124"/>
      <c r="M8" s="125"/>
      <c r="S8" s="40"/>
      <c r="T8" s="40"/>
      <c r="U8" s="40"/>
      <c r="V8" s="40"/>
      <c r="W8" s="40"/>
      <c r="X8" s="42"/>
      <c r="Y8" s="42"/>
    </row>
    <row r="9" spans="1:25" ht="18" thickBot="1" x14ac:dyDescent="0.35">
      <c r="K9" s="99" t="s">
        <v>118</v>
      </c>
      <c r="L9" s="126"/>
      <c r="M9" s="127"/>
      <c r="S9" s="40"/>
      <c r="T9" s="40"/>
      <c r="U9" s="40"/>
      <c r="V9" s="40"/>
      <c r="W9" s="40"/>
      <c r="X9" s="42"/>
      <c r="Y9" s="42"/>
    </row>
    <row r="10" spans="1:25" x14ac:dyDescent="0.3">
      <c r="L10" s="35"/>
      <c r="S10" s="42"/>
      <c r="T10" s="42"/>
      <c r="U10" s="42"/>
      <c r="V10" s="42"/>
      <c r="W10" s="42"/>
      <c r="X10" s="42"/>
      <c r="Y10" s="42"/>
    </row>
    <row r="11" spans="1:25" ht="18" thickBot="1" x14ac:dyDescent="0.35">
      <c r="A11" s="32" t="s">
        <v>13</v>
      </c>
      <c r="L11" s="35"/>
      <c r="S11" s="42"/>
      <c r="T11" s="42"/>
      <c r="U11" s="42"/>
      <c r="V11" s="42"/>
      <c r="W11" s="42"/>
      <c r="X11" s="42"/>
      <c r="Y11" s="42"/>
    </row>
    <row r="12" spans="1:25" x14ac:dyDescent="0.3">
      <c r="A12" s="93" t="s">
        <v>4</v>
      </c>
      <c r="B12" s="94"/>
      <c r="C12" s="94" t="s">
        <v>11</v>
      </c>
      <c r="D12" s="95" t="s">
        <v>29</v>
      </c>
      <c r="E12" s="34"/>
      <c r="F12" s="93" t="s">
        <v>12</v>
      </c>
      <c r="G12" s="94" t="s">
        <v>5</v>
      </c>
      <c r="H12" s="107" t="s">
        <v>79</v>
      </c>
      <c r="I12" s="121" t="s">
        <v>7</v>
      </c>
      <c r="J12" s="34"/>
      <c r="K12" s="93" t="s">
        <v>8</v>
      </c>
      <c r="L12" s="123" t="s">
        <v>9</v>
      </c>
      <c r="M12" s="121" t="s">
        <v>10</v>
      </c>
      <c r="S12" s="42"/>
      <c r="T12" s="42"/>
      <c r="U12" s="42"/>
      <c r="V12" s="42"/>
      <c r="W12" s="42"/>
      <c r="X12" s="42"/>
      <c r="Y12" s="42"/>
    </row>
    <row r="13" spans="1:25" ht="18" thickBot="1" x14ac:dyDescent="0.35">
      <c r="A13" s="96" t="s">
        <v>14</v>
      </c>
      <c r="B13" s="97" t="s">
        <v>36</v>
      </c>
      <c r="C13" s="103">
        <f>'Data Sheet'!H31</f>
        <v>0.83829999999999993</v>
      </c>
      <c r="D13" s="104">
        <f>'Data Sheet'!H32</f>
        <v>8.14337614260814E-2</v>
      </c>
      <c r="E13" s="91"/>
      <c r="F13" s="99">
        <f>Anova!L24</f>
        <v>0</v>
      </c>
      <c r="G13" s="110">
        <f>Anova!L22</f>
        <v>9</v>
      </c>
      <c r="H13" s="110">
        <f>Anova!L20</f>
        <v>3</v>
      </c>
      <c r="I13" s="109"/>
      <c r="K13" s="96" t="s">
        <v>113</v>
      </c>
      <c r="L13" s="124"/>
      <c r="M13" s="125"/>
      <c r="S13" s="43"/>
      <c r="T13" s="43"/>
      <c r="U13" s="43"/>
      <c r="V13" s="43"/>
      <c r="W13" s="43"/>
      <c r="X13" s="43"/>
      <c r="Y13" s="43"/>
    </row>
    <row r="14" spans="1:25" x14ac:dyDescent="0.3">
      <c r="A14" s="96" t="s">
        <v>15</v>
      </c>
      <c r="B14" s="97" t="s">
        <v>37</v>
      </c>
      <c r="C14" s="103">
        <f>'Data Sheet'!I31</f>
        <v>1.0533666666666666</v>
      </c>
      <c r="D14" s="104">
        <f>'Data Sheet'!I32</f>
        <v>4.4599140499939323E-3</v>
      </c>
      <c r="E14" s="91"/>
      <c r="F14" s="36"/>
      <c r="K14" s="96" t="s">
        <v>114</v>
      </c>
      <c r="L14" s="124"/>
      <c r="M14" s="125"/>
      <c r="S14" s="40"/>
      <c r="T14" s="40"/>
      <c r="U14" s="40"/>
      <c r="V14" s="40"/>
      <c r="W14" s="40"/>
      <c r="X14" s="40"/>
      <c r="Y14" s="40"/>
    </row>
    <row r="15" spans="1:25" ht="18" thickBot="1" x14ac:dyDescent="0.35">
      <c r="A15" s="99" t="s">
        <v>16</v>
      </c>
      <c r="B15" s="100" t="s">
        <v>38</v>
      </c>
      <c r="C15" s="105">
        <f>'Data Sheet'!J35</f>
        <v>0</v>
      </c>
      <c r="D15" s="106">
        <f>'Data Sheet'!J36</f>
        <v>0</v>
      </c>
      <c r="E15" s="91"/>
      <c r="F15" s="36"/>
      <c r="K15" s="99" t="s">
        <v>116</v>
      </c>
      <c r="L15" s="126"/>
      <c r="M15" s="127"/>
      <c r="S15" s="40"/>
      <c r="T15" s="40"/>
      <c r="U15" s="40"/>
      <c r="V15" s="40"/>
      <c r="W15" s="40"/>
      <c r="X15" s="40"/>
      <c r="Y15" s="40"/>
    </row>
    <row r="16" spans="1:25" x14ac:dyDescent="0.3">
      <c r="A16" s="36"/>
      <c r="C16" s="40"/>
      <c r="D16" s="40"/>
      <c r="E16" s="40"/>
      <c r="F16" s="36"/>
      <c r="L16" s="35"/>
      <c r="S16" s="40"/>
      <c r="T16" s="40"/>
      <c r="U16" s="40"/>
      <c r="V16" s="40"/>
      <c r="W16" s="40"/>
      <c r="X16" s="40"/>
      <c r="Y16" s="40"/>
    </row>
    <row r="17" spans="1:25" x14ac:dyDescent="0.3">
      <c r="A17" s="36"/>
      <c r="B17" s="36"/>
      <c r="C17" s="36"/>
      <c r="D17" s="36"/>
      <c r="E17" s="36"/>
      <c r="F17" s="36"/>
      <c r="L17" s="35"/>
      <c r="S17" s="40"/>
      <c r="T17" s="40"/>
      <c r="U17" s="40"/>
      <c r="V17" s="40"/>
      <c r="W17" s="40"/>
      <c r="X17" s="40"/>
      <c r="Y17" s="40"/>
    </row>
    <row r="18" spans="1:25" x14ac:dyDescent="0.3">
      <c r="A18" s="36"/>
      <c r="B18" s="36"/>
      <c r="C18" s="36"/>
      <c r="D18" s="36"/>
      <c r="E18" s="36"/>
      <c r="F18" s="36"/>
      <c r="L18" s="35"/>
    </row>
    <row r="19" spans="1:25" x14ac:dyDescent="0.3">
      <c r="A19" s="36"/>
      <c r="B19" s="36"/>
      <c r="C19" s="36"/>
      <c r="D19" s="36"/>
      <c r="E19" s="36"/>
      <c r="F19" s="36"/>
    </row>
    <row r="20" spans="1:25" x14ac:dyDescent="0.3">
      <c r="A20" s="36"/>
      <c r="B20" s="36"/>
      <c r="C20" s="36"/>
      <c r="D20" s="36"/>
      <c r="E20" s="36"/>
      <c r="F20" s="36"/>
      <c r="O20" s="42"/>
      <c r="P20" s="42"/>
      <c r="Q20" s="42"/>
      <c r="R20" s="42"/>
      <c r="S20" s="42"/>
      <c r="T20" s="42"/>
      <c r="U20" s="42"/>
    </row>
    <row r="21" spans="1:25" x14ac:dyDescent="0.3">
      <c r="O21" s="42"/>
      <c r="P21" s="42"/>
      <c r="Q21" s="42"/>
      <c r="R21" s="42"/>
      <c r="S21" s="42"/>
      <c r="T21" s="42"/>
      <c r="U21" s="42"/>
    </row>
    <row r="22" spans="1:25" x14ac:dyDescent="0.3">
      <c r="O22" s="42"/>
      <c r="P22" s="42"/>
      <c r="Q22" s="42"/>
      <c r="R22" s="42"/>
      <c r="S22" s="42"/>
      <c r="T22" s="42"/>
      <c r="U22" s="42"/>
    </row>
    <row r="23" spans="1:25" x14ac:dyDescent="0.3">
      <c r="O23" s="43"/>
      <c r="P23" s="43"/>
      <c r="Q23" s="43"/>
      <c r="R23" s="43"/>
      <c r="S23" s="43"/>
      <c r="T23" s="42"/>
      <c r="U23" s="42"/>
    </row>
    <row r="24" spans="1:25" x14ac:dyDescent="0.3">
      <c r="O24" s="40"/>
      <c r="P24" s="40"/>
      <c r="Q24" s="40"/>
      <c r="R24" s="40"/>
      <c r="S24" s="40"/>
      <c r="T24" s="42"/>
      <c r="U24" s="42"/>
    </row>
    <row r="25" spans="1:25" x14ac:dyDescent="0.3">
      <c r="O25" s="40"/>
      <c r="P25" s="40"/>
      <c r="Q25" s="40"/>
      <c r="R25" s="40"/>
      <c r="S25" s="40"/>
      <c r="T25" s="42"/>
      <c r="U25" s="42"/>
    </row>
    <row r="26" spans="1:25" x14ac:dyDescent="0.3">
      <c r="O26" s="40"/>
      <c r="P26" s="40"/>
      <c r="Q26" s="40"/>
      <c r="R26" s="40"/>
      <c r="S26" s="40"/>
      <c r="T26" s="42"/>
      <c r="U26" s="42"/>
    </row>
    <row r="27" spans="1:25" x14ac:dyDescent="0.3">
      <c r="O27" s="42"/>
      <c r="P27" s="42"/>
      <c r="Q27" s="42"/>
      <c r="R27" s="42"/>
      <c r="S27" s="42"/>
      <c r="T27" s="42"/>
      <c r="U27" s="42"/>
    </row>
    <row r="28" spans="1:25" x14ac:dyDescent="0.3">
      <c r="O28" s="42"/>
      <c r="P28" s="42"/>
      <c r="Q28" s="42"/>
      <c r="R28" s="42"/>
      <c r="S28" s="42"/>
      <c r="T28" s="42"/>
      <c r="U28" s="42"/>
    </row>
    <row r="29" spans="1:25" x14ac:dyDescent="0.3">
      <c r="O29" s="42"/>
      <c r="P29" s="42"/>
      <c r="Q29" s="42"/>
      <c r="R29" s="42"/>
      <c r="S29" s="42"/>
      <c r="T29" s="42"/>
      <c r="U29" s="42"/>
    </row>
    <row r="30" spans="1:25" x14ac:dyDescent="0.3">
      <c r="O30" s="43"/>
      <c r="P30" s="43"/>
      <c r="Q30" s="43"/>
      <c r="R30" s="43"/>
      <c r="S30" s="43"/>
      <c r="T30" s="43"/>
      <c r="U30" s="43"/>
    </row>
    <row r="31" spans="1:25" x14ac:dyDescent="0.3">
      <c r="O31" s="40"/>
      <c r="P31" s="40"/>
      <c r="Q31" s="40"/>
      <c r="R31" s="40"/>
      <c r="S31" s="40"/>
      <c r="T31" s="40"/>
      <c r="U31" s="40"/>
    </row>
    <row r="32" spans="1:25" x14ac:dyDescent="0.3">
      <c r="O32" s="40"/>
      <c r="P32" s="40"/>
      <c r="Q32" s="40"/>
      <c r="R32" s="40"/>
      <c r="S32" s="40"/>
      <c r="T32" s="40"/>
      <c r="U32" s="40"/>
    </row>
    <row r="33" spans="15:21" x14ac:dyDescent="0.3">
      <c r="O33" s="40"/>
      <c r="P33" s="40"/>
      <c r="Q33" s="40"/>
      <c r="R33" s="40"/>
      <c r="S33" s="40"/>
      <c r="T33" s="40"/>
      <c r="U33" s="40"/>
    </row>
    <row r="34" spans="15:21" x14ac:dyDescent="0.3">
      <c r="O34" s="40"/>
      <c r="P34" s="40"/>
      <c r="Q34" s="40"/>
      <c r="R34" s="40"/>
      <c r="S34" s="40"/>
      <c r="T34" s="40"/>
      <c r="U34" s="40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Anova</vt:lpstr>
      <vt:lpstr>ANOVA &amp; Tukey</vt:lpstr>
    </vt:vector>
  </TitlesOfParts>
  <Company>University of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Mel M</cp:lastModifiedBy>
  <dcterms:created xsi:type="dcterms:W3CDTF">2012-02-27T16:49:23Z</dcterms:created>
  <dcterms:modified xsi:type="dcterms:W3CDTF">2016-03-10T20:18:03Z</dcterms:modified>
</cp:coreProperties>
</file>