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2" i="1"/>
  <c r="C11" i="1"/>
  <c r="C12" i="1"/>
  <c r="D11" i="1"/>
  <c r="D12" i="1"/>
  <c r="B16" i="1"/>
  <c r="B15" i="1"/>
  <c r="B17" i="1"/>
  <c r="D7" i="1"/>
  <c r="D10" i="1"/>
  <c r="B11" i="1"/>
  <c r="C10" i="1"/>
  <c r="C7" i="1"/>
  <c r="B10" i="1"/>
</calcChain>
</file>

<file path=xl/sharedStrings.xml><?xml version="1.0" encoding="utf-8"?>
<sst xmlns="http://schemas.openxmlformats.org/spreadsheetml/2006/main" count="14" uniqueCount="14">
  <si>
    <t>TRIAL 1</t>
  </si>
  <si>
    <t>TRIAL 2</t>
  </si>
  <si>
    <t>TRIAL 3</t>
  </si>
  <si>
    <t>MASS OF KHP USED (g)</t>
  </si>
  <si>
    <t>MOLES OF KHP (mol)</t>
  </si>
  <si>
    <t>INITIAL BURET READING (mL)</t>
  </si>
  <si>
    <t>FINAL BURET READING (mL)</t>
  </si>
  <si>
    <t>VOLUME OF NaOH USED (mL)</t>
  </si>
  <si>
    <t>MOLES OF NaOH USED (mL)</t>
  </si>
  <si>
    <t>MOLARITY OF NaOH (M)</t>
  </si>
  <si>
    <t>AVERAGE MOLARITY OF NaOH</t>
  </si>
  <si>
    <t>STANDARD DEVIATION</t>
  </si>
  <si>
    <t>RSD (%)</t>
  </si>
  <si>
    <r>
      <t>DETERMINING THE CONCENTRATION OF AN UNKNOWN NaOH SOLUTION USING KHC</t>
    </r>
    <r>
      <rPr>
        <vertAlign val="subscript"/>
        <sz val="12"/>
        <rFont val="Courier New"/>
      </rPr>
      <t>8</t>
    </r>
    <r>
      <rPr>
        <sz val="12"/>
        <rFont val="Courier New"/>
      </rPr>
      <t>H</t>
    </r>
    <r>
      <rPr>
        <vertAlign val="subscript"/>
        <sz val="12"/>
        <rFont val="Courier New"/>
      </rPr>
      <t>4</t>
    </r>
    <r>
      <rPr>
        <sz val="12"/>
        <rFont val="Courier New"/>
      </rPr>
      <t>O</t>
    </r>
    <r>
      <rPr>
        <vertAlign val="subscript"/>
        <sz val="12"/>
        <rFont val="Courier New"/>
      </rPr>
      <t>4</t>
    </r>
    <r>
      <rPr>
        <sz val="12"/>
        <rFont val="Courier New"/>
      </rPr>
      <t xml:space="preserve"> (KHP)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</si>
</sst>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2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</font>
    <font>
      <sz val="12"/>
      <name val="Courier New"/>
    </font>
    <font>
      <vertAlign val="subscript"/>
      <sz val="12"/>
      <name val="Courier New"/>
    </font>
    <font>
      <b/>
      <sz val="12"/>
      <color rgb="FFFA7D00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2" borderId="2" xfId="2" applyFont="1" applyFill="1" applyAlignment="1">
      <alignment horizontal="center" vertical="center" wrapText="1"/>
    </xf>
    <xf numFmtId="0" fontId="8" fillId="2" borderId="1" xfId="1" applyFont="1" applyAlignment="1">
      <alignment horizontal="center" vertical="center"/>
    </xf>
    <xf numFmtId="0" fontId="5" fillId="3" borderId="10" xfId="3" applyFont="1" applyBorder="1" applyAlignment="1">
      <alignment vertical="center"/>
    </xf>
    <xf numFmtId="0" fontId="5" fillId="3" borderId="5" xfId="3" applyFont="1" applyBorder="1" applyAlignment="1">
      <alignment vertical="center"/>
    </xf>
    <xf numFmtId="0" fontId="5" fillId="3" borderId="11" xfId="3" applyFont="1" applyBorder="1" applyAlignment="1">
      <alignment vertical="center"/>
    </xf>
    <xf numFmtId="0" fontId="6" fillId="0" borderId="2" xfId="2" applyFont="1" applyAlignment="1">
      <alignment vertical="center"/>
    </xf>
    <xf numFmtId="170" fontId="6" fillId="0" borderId="2" xfId="2" applyNumberFormat="1" applyFont="1" applyAlignment="1">
      <alignment horizontal="center" vertical="center"/>
    </xf>
    <xf numFmtId="172" fontId="6" fillId="0" borderId="2" xfId="2" applyNumberFormat="1" applyFont="1" applyAlignment="1">
      <alignment horizontal="center" vertical="center"/>
    </xf>
  </cellXfs>
  <cellStyles count="4">
    <cellStyle name="40% - Accent6" xfId="3" builtinId="51"/>
    <cellStyle name="Calculation" xfId="1" builtinId="22"/>
    <cellStyle name="Linked Cell" xfId="2" builtinId="2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showRuler="0" view="pageLayout" zoomScale="103" zoomScaleNormal="77" zoomScalePageLayoutView="77" workbookViewId="0">
      <selection activeCell="A4" sqref="A4"/>
    </sheetView>
  </sheetViews>
  <sheetFormatPr baseColWidth="10" defaultRowHeight="15" x14ac:dyDescent="0"/>
  <cols>
    <col min="1" max="1" width="41.6640625" customWidth="1"/>
    <col min="6" max="6" width="13.33203125" bestFit="1" customWidth="1"/>
  </cols>
  <sheetData>
    <row r="2" spans="1:4" ht="76" customHeight="1" thickBot="1">
      <c r="A2" s="10" t="s">
        <v>13</v>
      </c>
      <c r="B2" s="1"/>
      <c r="C2" s="1"/>
      <c r="D2" s="1"/>
    </row>
    <row r="3" spans="1:4" ht="17" thickTop="1">
      <c r="A3" s="1"/>
      <c r="B3" s="1"/>
      <c r="C3" s="1"/>
      <c r="D3" s="1"/>
    </row>
    <row r="4" spans="1:4" ht="16">
      <c r="A4" s="1"/>
      <c r="B4" s="11" t="s">
        <v>0</v>
      </c>
      <c r="C4" s="11" t="s">
        <v>1</v>
      </c>
      <c r="D4" s="11" t="s">
        <v>2</v>
      </c>
    </row>
    <row r="5" spans="1:4" ht="16">
      <c r="A5" s="1"/>
      <c r="B5" s="1"/>
      <c r="C5" s="1"/>
      <c r="D5" s="1"/>
    </row>
    <row r="6" spans="1:4" ht="32" customHeight="1">
      <c r="A6" s="12" t="s">
        <v>3</v>
      </c>
      <c r="B6" s="4">
        <v>0.66300000000000003</v>
      </c>
      <c r="C6" s="4">
        <v>0.26600000000000001</v>
      </c>
      <c r="D6" s="5">
        <v>0.48799999999999999</v>
      </c>
    </row>
    <row r="7" spans="1:4" ht="32" customHeight="1">
      <c r="A7" s="13" t="s">
        <v>4</v>
      </c>
      <c r="B7" s="6">
        <f>B6/204</f>
        <v>3.2500000000000003E-3</v>
      </c>
      <c r="C7" s="6">
        <f>C6/204</f>
        <v>1.3039215686274511E-3</v>
      </c>
      <c r="D7" s="7">
        <f>D6/204</f>
        <v>2.3921568627450979E-3</v>
      </c>
    </row>
    <row r="8" spans="1:4" ht="32" customHeight="1">
      <c r="A8" s="13" t="s">
        <v>5</v>
      </c>
      <c r="B8" s="6">
        <v>0</v>
      </c>
      <c r="C8" s="6">
        <v>0</v>
      </c>
      <c r="D8" s="7">
        <v>0</v>
      </c>
    </row>
    <row r="9" spans="1:4" ht="32" customHeight="1">
      <c r="A9" s="13" t="s">
        <v>6</v>
      </c>
      <c r="B9" s="6">
        <v>28</v>
      </c>
      <c r="C9" s="6">
        <v>16.79</v>
      </c>
      <c r="D9" s="7">
        <v>23.3</v>
      </c>
    </row>
    <row r="10" spans="1:4" ht="32" customHeight="1">
      <c r="A10" s="13" t="s">
        <v>7</v>
      </c>
      <c r="B10" s="6">
        <f>B9-B8</f>
        <v>28</v>
      </c>
      <c r="C10" s="6">
        <f>C9-C8</f>
        <v>16.79</v>
      </c>
      <c r="D10" s="7">
        <f>D9-D8</f>
        <v>23.3</v>
      </c>
    </row>
    <row r="11" spans="1:4" ht="32" customHeight="1">
      <c r="A11" s="13" t="s">
        <v>8</v>
      </c>
      <c r="B11" s="6">
        <f>B6/204*1/1</f>
        <v>3.2500000000000003E-3</v>
      </c>
      <c r="C11" s="6">
        <f>C6/204*1/1</f>
        <v>1.3039215686274511E-3</v>
      </c>
      <c r="D11" s="7">
        <f>D6/204*1/1</f>
        <v>2.3921568627450979E-3</v>
      </c>
    </row>
    <row r="12" spans="1:4" ht="32" customHeight="1">
      <c r="A12" s="14" t="s">
        <v>9</v>
      </c>
      <c r="B12" s="8">
        <f>B7/0.028</f>
        <v>0.11607142857142858</v>
      </c>
      <c r="C12" s="8">
        <f>C11/0.01679</f>
        <v>7.7660605635941099E-2</v>
      </c>
      <c r="D12" s="9">
        <f>D11/0.0233</f>
        <v>0.10266767651266515</v>
      </c>
    </row>
    <row r="13" spans="1:4">
      <c r="A13" s="2"/>
      <c r="B13" s="3"/>
      <c r="C13" s="3"/>
      <c r="D13" s="3"/>
    </row>
    <row r="14" spans="1:4">
      <c r="A14" s="2"/>
      <c r="B14" s="3"/>
      <c r="C14" s="3"/>
      <c r="D14" s="3"/>
    </row>
    <row r="15" spans="1:4" ht="32" customHeight="1" thickBot="1">
      <c r="A15" s="15" t="s">
        <v>10</v>
      </c>
      <c r="B15" s="16">
        <f>AVERAGE(B12,C12,D12)</f>
        <v>9.8799903573344935E-2</v>
      </c>
      <c r="C15" s="3"/>
      <c r="D15" s="3"/>
    </row>
    <row r="16" spans="1:4" ht="32" customHeight="1" thickTop="1" thickBot="1">
      <c r="A16" s="15" t="s">
        <v>11</v>
      </c>
      <c r="B16" s="16">
        <f>STDEV(B12,C12,D12)</f>
        <v>1.9495322010111817E-2</v>
      </c>
      <c r="C16" s="3"/>
      <c r="D16" s="3"/>
    </row>
    <row r="17" spans="1:4" ht="32" customHeight="1" thickTop="1" thickBot="1">
      <c r="A17" s="15" t="s">
        <v>12</v>
      </c>
      <c r="B17" s="17">
        <f>B16/B15*100</f>
        <v>19.73212655581116</v>
      </c>
      <c r="C17" s="3"/>
      <c r="D17" s="3"/>
    </row>
    <row r="18" spans="1:4" ht="17" thickTop="1">
      <c r="A18" s="1"/>
      <c r="B18" s="1"/>
      <c r="C18" s="1"/>
      <c r="D18" s="1"/>
    </row>
    <row r="19" spans="1:4" ht="16">
      <c r="A19" s="1"/>
      <c r="B19" s="1"/>
      <c r="C19" s="1"/>
      <c r="D19" s="1"/>
    </row>
    <row r="20" spans="1:4" ht="16">
      <c r="A20" s="1"/>
      <c r="B20" s="1"/>
      <c r="C20" s="1"/>
      <c r="D20" s="1"/>
    </row>
    <row r="21" spans="1:4" ht="16">
      <c r="A21" s="1"/>
      <c r="B21" s="1"/>
      <c r="C21" s="1"/>
      <c r="D21" s="1"/>
    </row>
    <row r="22" spans="1:4" ht="16">
      <c r="A22" s="1"/>
      <c r="B22" s="1"/>
      <c r="C22" s="1"/>
      <c r="D22" s="1"/>
    </row>
    <row r="23" spans="1:4" ht="16">
      <c r="A23" s="1"/>
      <c r="B23" s="1"/>
      <c r="C23" s="1"/>
      <c r="D23" s="1"/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&amp;C&amp;"Courier New,Regular"&amp;K000000Anastasia Pilorge_x000D_April 4, 2013_x000D_TITRATION NaOH + KHP_x000D_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Pilorge</dc:creator>
  <cp:lastModifiedBy>Anastasia Pilorge</cp:lastModifiedBy>
  <cp:lastPrinted>2013-04-03T04:28:58Z</cp:lastPrinted>
  <dcterms:created xsi:type="dcterms:W3CDTF">2013-04-03T03:46:51Z</dcterms:created>
  <dcterms:modified xsi:type="dcterms:W3CDTF">2013-04-03T04:30:12Z</dcterms:modified>
</cp:coreProperties>
</file>