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keren_vasanthakumar_accenture_com/Documents/Documents/"/>
    </mc:Choice>
  </mc:AlternateContent>
  <xr:revisionPtr revIDLastSave="2" documentId="8_{FA685BEC-A63C-4A98-93A5-C195955AD592}" xr6:coauthVersionLast="47" xr6:coauthVersionMax="47" xr10:uidLastSave="{07229367-F0F8-451E-945A-427E8B1AEEF8}"/>
  <bookViews>
    <workbookView xWindow="-110" yWindow="-110" windowWidth="19420" windowHeight="10420" activeTab="3" xr2:uid="{00000000-000D-0000-FFFF-FFFF00000000}"/>
  </bookViews>
  <sheets>
    <sheet name="Index" sheetId="1" r:id="rId1"/>
    <sheet name="Transactions" sheetId="3" r:id="rId2"/>
    <sheet name="Report (Data)" sheetId="6" r:id="rId3"/>
    <sheet name="Report (Charts)" sheetId="8" r:id="rId4"/>
    <sheet name="Categories" sheetId="2" r:id="rId5"/>
    <sheet name="Sub category" sheetId="5" r:id="rId6"/>
    <sheet name="Accounts" sheetId="4" r:id="rId7"/>
  </sheets>
  <definedNames>
    <definedName name="Expense">Categories!$B$2:$B$1048576</definedName>
    <definedName name="Income">Categories!$A$2:$A$1048576</definedName>
    <definedName name="Salary">'Sub category'!$A$2:$A$4</definedName>
    <definedName name="Transfer">Categories!$C$2:$C$1048576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6" l="1"/>
  <c r="A15" i="6"/>
  <c r="B15" i="6" s="1"/>
  <c r="A16" i="6"/>
  <c r="B16" i="6" s="1"/>
  <c r="A17" i="6"/>
  <c r="B17" i="6" s="1"/>
  <c r="A18" i="6"/>
  <c r="B18" i="6" s="1"/>
  <c r="A19" i="6"/>
  <c r="B19" i="6" s="1"/>
  <c r="A20" i="6"/>
  <c r="B20" i="6" s="1"/>
  <c r="B8" i="6"/>
  <c r="B7" i="6"/>
  <c r="B6" i="6"/>
  <c r="B5" i="6"/>
  <c r="F7" i="6"/>
  <c r="F6" i="6"/>
  <c r="F5" i="6"/>
  <c r="F4" i="6"/>
  <c r="B4" i="6"/>
  <c r="C20" i="6" l="1"/>
  <c r="C18" i="6"/>
  <c r="C17" i="6"/>
  <c r="C19" i="6"/>
  <c r="C16" i="6"/>
  <c r="C15" i="6"/>
  <c r="G5" i="6"/>
  <c r="G7" i="6"/>
  <c r="C5" i="6"/>
  <c r="C6" i="6"/>
  <c r="C7" i="6"/>
  <c r="G6" i="6"/>
  <c r="C8" i="6"/>
  <c r="F2" i="4"/>
  <c r="F3" i="4"/>
  <c r="E3" i="4"/>
  <c r="E2" i="4"/>
  <c r="D3" i="4"/>
  <c r="D2" i="4"/>
  <c r="C3" i="4"/>
  <c r="C2" i="4"/>
  <c r="G3" i="4" l="1"/>
  <c r="G2" i="4"/>
</calcChain>
</file>

<file path=xl/sharedStrings.xml><?xml version="1.0" encoding="utf-8"?>
<sst xmlns="http://schemas.openxmlformats.org/spreadsheetml/2006/main" count="80" uniqueCount="42">
  <si>
    <t>Income</t>
  </si>
  <si>
    <t>Expense</t>
  </si>
  <si>
    <t>Gifts</t>
  </si>
  <si>
    <t>Investment Returns</t>
  </si>
  <si>
    <t>Salary</t>
  </si>
  <si>
    <t>Date</t>
  </si>
  <si>
    <t>Account</t>
  </si>
  <si>
    <t>Category</t>
  </si>
  <si>
    <t>Transaction Type</t>
  </si>
  <si>
    <t>Sub-Category</t>
  </si>
  <si>
    <t>Transferred to</t>
  </si>
  <si>
    <t>Amount</t>
  </si>
  <si>
    <t>Memo</t>
  </si>
  <si>
    <t>Accounts</t>
  </si>
  <si>
    <t>Cash</t>
  </si>
  <si>
    <t>Bank</t>
  </si>
  <si>
    <t>Rewards</t>
  </si>
  <si>
    <t>Food</t>
  </si>
  <si>
    <t>Accomodation</t>
  </si>
  <si>
    <t>Transport</t>
  </si>
  <si>
    <t>Transfer</t>
  </si>
  <si>
    <t>-</t>
  </si>
  <si>
    <t>Data Validations</t>
  </si>
  <si>
    <t>2. Transaction Type is fetched from the top row of 'Transacions' sheet</t>
  </si>
  <si>
    <t>Bonus</t>
  </si>
  <si>
    <t>Incentives</t>
  </si>
  <si>
    <t>3. Categories is then fetched from the INDIRECT of the Transaction Type cell</t>
  </si>
  <si>
    <t>4. Sub category is then feteched from the INDIRECT of Categories as the 'Sub Category' sheet is marked as a Form selection</t>
  </si>
  <si>
    <t>1. Account is fetched from the 'Accounts' sheet</t>
  </si>
  <si>
    <t>Initial Bal</t>
  </si>
  <si>
    <t>Balance</t>
  </si>
  <si>
    <t>Total Income</t>
  </si>
  <si>
    <t>Total Expense</t>
  </si>
  <si>
    <t>Transferred In</t>
  </si>
  <si>
    <t>Transferred Out</t>
  </si>
  <si>
    <t>Total</t>
  </si>
  <si>
    <t>From Date</t>
  </si>
  <si>
    <t>To Date</t>
  </si>
  <si>
    <t>YouTube</t>
  </si>
  <si>
    <t>Blog</t>
  </si>
  <si>
    <t>Apps</t>
  </si>
  <si>
    <t>Income/Expense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</si>
</sst>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1" fillId="0" borderId="0" xfId="0" applyNumberFormat="1" applyFont="1"/>
    <xf numFmtId="9" fontId="0" fillId="0" borderId="0" xfId="1" applyFont="1"/>
    <xf numFmtId="0" fontId="0" fillId="2" borderId="0" xfId="0" applyFont="1" applyFill="1"/>
    <xf numFmtId="0" fontId="1" fillId="0" borderId="0" xfId="0" applyFont="1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</cellXfs>
  <cellStyles count="2">
    <cellStyle name="Normal" xfId="0" builtinId="0"/>
    <cellStyle name="Percent" xfId="1" builtinId="5"/>
  </cellStyles>
  <dxfs count="3">
    <dxf>
      <numFmt numFmtId="164" formatCode="&quot;₹&quot;\ #,##0.00"/>
    </dxf>
    <dxf>
      <numFmt numFmtId="165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shade val="65000"/>
                      <a:lumMod val="60000"/>
                      <a:lumOff val="40000"/>
                    </a:schemeClr>
                  </a:gs>
                  <a:gs pos="0">
                    <a:schemeClr val="accent1">
                      <a:shade val="65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6-4740-A345-2747955AE515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6-4740-A345-2747955AE515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1">
                      <a:tint val="65000"/>
                      <a:lumMod val="60000"/>
                      <a:lumOff val="40000"/>
                    </a:schemeClr>
                  </a:gs>
                  <a:gs pos="0">
                    <a:schemeClr val="accent1">
                      <a:tint val="65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06-4740-A345-2747955AE5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(Data)'!$E$5:$E$7</c:f>
              <c:strCache>
                <c:ptCount val="3"/>
                <c:pt idx="0">
                  <c:v>Food</c:v>
                </c:pt>
                <c:pt idx="1">
                  <c:v>Accomodation</c:v>
                </c:pt>
                <c:pt idx="2">
                  <c:v>Transport</c:v>
                </c:pt>
              </c:strCache>
            </c:strRef>
          </c:cat>
          <c:val>
            <c:numRef>
              <c:f>'Report (Data)'!$F$5:$F$7</c:f>
              <c:numCache>
                <c:formatCode>"₹"\ #,##0.00</c:formatCode>
                <c:ptCount val="3"/>
                <c:pt idx="0">
                  <c:v>20</c:v>
                </c:pt>
                <c:pt idx="1">
                  <c:v>3000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D-4517-8C32-EED02364BB6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ED-4972-8DA4-9581563B1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ED-4972-8DA4-9581563B15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ED-4972-8DA4-9581563B15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ED-4972-8DA4-9581563B15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'Report (Data)'!$A$5:$A$8</c:f>
              <c:strCache>
                <c:ptCount val="4"/>
                <c:pt idx="0">
                  <c:v>Salary</c:v>
                </c:pt>
                <c:pt idx="1">
                  <c:v>Rewards</c:v>
                </c:pt>
                <c:pt idx="2">
                  <c:v>Gifts</c:v>
                </c:pt>
                <c:pt idx="3">
                  <c:v>Investment Returns</c:v>
                </c:pt>
              </c:strCache>
            </c:strRef>
          </c:cat>
          <c:val>
            <c:numRef>
              <c:f>'Report (Data)'!$B$5:$B$8</c:f>
              <c:numCache>
                <c:formatCode>"₹"\ #,##0.00</c:formatCode>
                <c:ptCount val="4"/>
                <c:pt idx="0">
                  <c:v>26200</c:v>
                </c:pt>
                <c:pt idx="1">
                  <c:v>0</c:v>
                </c:pt>
                <c:pt idx="2">
                  <c:v>0</c:v>
                </c:pt>
                <c:pt idx="3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5-4E17-8710-2C1678A9FA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165295</xdr:colOff>
      <xdr:row>0</xdr:row>
      <xdr:rowOff>105508</xdr:rowOff>
    </xdr:from>
    <xdr:to>
      <xdr:col>7</xdr:col>
      <xdr:colOff>404446</xdr:colOff>
      <xdr:row>15</xdr:row>
      <xdr:rowOff>105508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E9C0F-5C22-4078-A8D2-3ADBF9B6F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601393</xdr:colOff>
      <xdr:row>0</xdr:row>
      <xdr:rowOff>126608</xdr:rowOff>
    </xdr:from>
    <xdr:to>
      <xdr:col>15</xdr:col>
      <xdr:colOff>221565</xdr:colOff>
      <xdr:row>15</xdr:row>
      <xdr:rowOff>126608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0FB3DF-6763-495B-86F3-541AE6290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C9B0BD-442E-4015-A35E-3BC5E1F6B9FE}" name="Transactions" displayName="Transactions" ref="A1:H1048574" totalsRowShown="0" headerRowDxfId="2">
  <autoFilter ref="A1:H1048574" xr:uid="{E4ABFAD4-356C-4995-804D-FF0BE56F21E4}"/>
  <tableColumns count="8">
    <tableColumn id="1" xr3:uid="{456BDA3D-4FC2-4EC4-94A4-7AE701880F73}" name="Date" dataDxfId="1"/>
    <tableColumn id="2" xr3:uid="{1F6963BF-3711-4B7E-B74D-80EA33F75C33}" name="Transaction Type"/>
    <tableColumn id="3" xr3:uid="{68E2586F-AF6E-42DD-BF96-D784A46363E5}" name="Account"/>
    <tableColumn id="4" xr3:uid="{E41D65D2-7F4D-4185-8E63-65E8655993A5}" name="Category"/>
    <tableColumn id="5" xr3:uid="{C0A440E7-DE12-4349-B39F-04ADFD028F3E}" name="Sub-Category"/>
    <tableColumn id="6" xr3:uid="{E563CF1C-3126-49D0-90EB-D9131C41A6BF}" name="Transferred to"/>
    <tableColumn id="7" xr3:uid="{0F48BD73-F813-431A-AABD-01453F83DDF1}" name="Amount" dataDxfId="0"/>
    <tableColumn id="8" xr3:uid="{2118262D-C12A-4297-A57B-F25C3F56D111}" name="Mem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B9"/>
  <sheetViews>
    <sheetView workbookViewId="0">
      <selection activeCell="B7" sqref="B7"/>
    </sheetView>
  </sheetViews>
  <sheetFormatPr defaultRowHeight="14.5" x14ac:dyDescent="0.35"/>
  <cols>
    <col min="1" max="1" width="14.81640625" bestFit="1" customWidth="1"/>
    <col min="2" max="2" width="63.7265625" style="5" customWidth="1"/>
  </cols>
  <sheetData>
    <row r="5" spans="1:2" x14ac:dyDescent="0.35">
      <c r="A5" t="s">
        <v>22</v>
      </c>
    </row>
    <row r="6" spans="1:2" x14ac:dyDescent="0.35">
      <c r="B6" s="5" t="s">
        <v>28</v>
      </c>
    </row>
    <row r="7" spans="1:2" x14ac:dyDescent="0.35">
      <c r="B7" s="5" t="s">
        <v>23</v>
      </c>
    </row>
    <row r="8" spans="1:2" ht="29" x14ac:dyDescent="0.35">
      <c r="B8" s="5" t="s">
        <v>26</v>
      </c>
    </row>
    <row r="9" spans="1:2" ht="29" x14ac:dyDescent="0.35">
      <c r="B9" s="5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DF93-F366-4B0F-9DC7-332B0BD03CC8}">
  <dimension ref="A1:H12"/>
  <sheetViews>
    <sheetView workbookViewId="0">
      <selection activeCell="K6" sqref="K6"/>
    </sheetView>
  </sheetViews>
  <sheetFormatPr defaultRowHeight="14.5" x14ac:dyDescent="0.35"/>
  <cols>
    <col min="1" max="1" width="10.08984375" style="3" bestFit="1" customWidth="1"/>
    <col min="2" max="2" width="17.08984375" customWidth="1"/>
    <col min="3" max="3" width="9.6328125" customWidth="1"/>
    <col min="4" max="4" width="17.1796875" customWidth="1"/>
    <col min="5" max="5" width="13.90625" customWidth="1"/>
    <col min="6" max="6" width="14.81640625" customWidth="1"/>
    <col min="7" max="7" width="10.36328125" style="4" bestFit="1" customWidth="1"/>
    <col min="8" max="8" width="17.7265625" customWidth="1"/>
  </cols>
  <sheetData>
    <row r="1" spans="1:8" x14ac:dyDescent="0.35">
      <c r="A1" s="1" t="s">
        <v>5</v>
      </c>
      <c r="B1" s="1" t="s">
        <v>8</v>
      </c>
      <c r="C1" s="1" t="s">
        <v>6</v>
      </c>
      <c r="D1" s="1" t="s">
        <v>7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x14ac:dyDescent="0.35">
      <c r="A2" s="3">
        <v>44354</v>
      </c>
      <c r="B2" t="s">
        <v>0</v>
      </c>
      <c r="C2" t="s">
        <v>14</v>
      </c>
      <c r="D2" t="s">
        <v>4</v>
      </c>
      <c r="E2" t="s">
        <v>24</v>
      </c>
      <c r="G2" s="4">
        <v>1200</v>
      </c>
    </row>
    <row r="3" spans="1:8" x14ac:dyDescent="0.35">
      <c r="A3" s="3">
        <v>44355</v>
      </c>
      <c r="B3" t="s">
        <v>0</v>
      </c>
      <c r="C3" t="s">
        <v>15</v>
      </c>
      <c r="D3" t="s">
        <v>4</v>
      </c>
      <c r="E3" t="s">
        <v>4</v>
      </c>
      <c r="G3" s="4">
        <v>25000</v>
      </c>
    </row>
    <row r="4" spans="1:8" x14ac:dyDescent="0.35">
      <c r="A4" s="3">
        <v>44356</v>
      </c>
      <c r="B4" t="s">
        <v>1</v>
      </c>
      <c r="C4" t="s">
        <v>15</v>
      </c>
      <c r="D4" t="s">
        <v>17</v>
      </c>
      <c r="G4" s="4">
        <v>20</v>
      </c>
    </row>
    <row r="5" spans="1:8" x14ac:dyDescent="0.35">
      <c r="A5" s="3">
        <v>44357</v>
      </c>
      <c r="B5" t="s">
        <v>1</v>
      </c>
      <c r="C5" t="s">
        <v>14</v>
      </c>
      <c r="D5" t="s">
        <v>18</v>
      </c>
      <c r="G5" s="4">
        <v>3000</v>
      </c>
    </row>
    <row r="6" spans="1:8" x14ac:dyDescent="0.35">
      <c r="A6" s="3">
        <v>44357</v>
      </c>
      <c r="B6" t="s">
        <v>20</v>
      </c>
      <c r="C6" t="s">
        <v>15</v>
      </c>
      <c r="F6" t="s">
        <v>14</v>
      </c>
      <c r="G6" s="4">
        <v>10000</v>
      </c>
    </row>
    <row r="7" spans="1:8" x14ac:dyDescent="0.35">
      <c r="A7" s="3">
        <v>44357</v>
      </c>
      <c r="B7" t="s">
        <v>1</v>
      </c>
      <c r="C7" t="s">
        <v>15</v>
      </c>
      <c r="D7" t="s">
        <v>19</v>
      </c>
      <c r="G7" s="4">
        <v>350</v>
      </c>
    </row>
    <row r="8" spans="1:8" x14ac:dyDescent="0.35">
      <c r="A8" s="3">
        <v>44357</v>
      </c>
      <c r="B8" t="s">
        <v>0</v>
      </c>
      <c r="C8" t="s">
        <v>14</v>
      </c>
      <c r="D8" t="s">
        <v>3</v>
      </c>
      <c r="G8" s="4">
        <v>7000</v>
      </c>
    </row>
    <row r="9" spans="1:8" x14ac:dyDescent="0.35">
      <c r="A9" s="3">
        <v>44357</v>
      </c>
    </row>
    <row r="10" spans="1:8" x14ac:dyDescent="0.35">
      <c r="A10" s="3">
        <v>44357</v>
      </c>
    </row>
    <row r="11" spans="1:8" x14ac:dyDescent="0.35">
      <c r="A11" s="3">
        <v>44357</v>
      </c>
    </row>
    <row r="12" spans="1:8" x14ac:dyDescent="0.35">
      <c r="A12" s="3">
        <v>44357</v>
      </c>
    </row>
  </sheetData>
  <dataValidations count="2">
    <dataValidation type="list" allowBlank="1" showInputMessage="1" showErrorMessage="1" sqref="D2:D1048574" xr:uid="{3482ABCF-0A66-4CCF-990B-BE6A33EDD4B3}">
      <formula1>INDIRECT(B2)</formula1>
    </dataValidation>
    <dataValidation type="list" allowBlank="1" showInputMessage="1" showErrorMessage="1" sqref="E2:E1048574" xr:uid="{E3EC1E4D-771C-4518-9FF8-23A2D900ED7D}">
      <formula1>INDIRECT(D2)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B600EED-B15D-4802-BE35-EA4D4602AE86}">
          <x14:formula1>
            <xm:f>Categories!$A$1:$C$1</xm:f>
          </x14:formula1>
          <xm:sqref>B2:B1048574</xm:sqref>
        </x14:dataValidation>
        <x14:dataValidation type="list" allowBlank="1" showInputMessage="1" showErrorMessage="1" xr:uid="{AF6F628C-8F8A-41FB-B8EB-CBCE47529E18}">
          <x14:formula1>
            <xm:f>Accounts!$A$2:$A$1048576</xm:f>
          </x14:formula1>
          <xm:sqref>C2:C1048576 F2:F1048576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E233B-F0FF-4ED5-8795-FEC13D7C8F13}">
  <dimension ref="A1:G21"/>
  <sheetViews>
    <sheetView workbookViewId="0"/>
  </sheetViews>
  <sheetFormatPr defaultRowHeight="14.5" x14ac:dyDescent="0.35"/>
  <cols>
    <col min="1" max="1" width="17.453125" bestFit="1" customWidth="1"/>
    <col min="2" max="2" width="10.36328125" style="4" bestFit="1" customWidth="1"/>
    <col min="3" max="3" width="5.26953125" bestFit="1" customWidth="1"/>
    <col min="4" max="4" width="10" customWidth="1"/>
    <col min="5" max="5" width="13.08984375" bestFit="1" customWidth="1"/>
    <col min="6" max="6" width="10.08984375" style="4" bestFit="1" customWidth="1"/>
    <col min="7" max="7" width="4.26953125" bestFit="1" customWidth="1"/>
  </cols>
  <sheetData>
    <row r="1" spans="1:7" x14ac:dyDescent="0.35">
      <c r="A1" s="9" t="s">
        <v>36</v>
      </c>
      <c r="B1" s="10">
        <v>44317</v>
      </c>
      <c r="C1" s="11"/>
      <c r="D1" s="11"/>
      <c r="E1" s="9" t="s">
        <v>37</v>
      </c>
      <c r="F1" s="10">
        <v>44407</v>
      </c>
    </row>
    <row r="2" spans="1:7" x14ac:dyDescent="0.35">
      <c r="B2"/>
      <c r="F2"/>
    </row>
    <row r="3" spans="1:7" x14ac:dyDescent="0.35">
      <c r="B3"/>
      <c r="F3"/>
    </row>
    <row r="4" spans="1:7" x14ac:dyDescent="0.35">
      <c r="A4" s="1" t="s">
        <v>31</v>
      </c>
      <c r="B4" s="6">
        <f>SUMIFS(Transactions[Amount], Transactions[Transaction Type], "=Income", Transactions[Date], "&lt;"&amp;F1, Transactions[Date], "&gt;"&amp;B1)</f>
        <v>33200</v>
      </c>
      <c r="E4" s="1" t="s">
        <v>32</v>
      </c>
      <c r="F4" s="6">
        <f>SUMIFS(Transactions[Amount], Transactions[Transaction Type], "=Expense", Transactions[Date], "&lt;"&amp;F1, Transactions[Date], "&gt;"&amp;B1)</f>
        <v>3370</v>
      </c>
      <c r="G4" s="4"/>
    </row>
    <row r="5" spans="1:7" x14ac:dyDescent="0.35">
      <c r="A5" t="s">
        <v>4</v>
      </c>
      <c r="B5" s="4">
        <f xml:space="preserve"> SUMIFS(Transactions[Amount], Transactions[Transaction Type], "=Income", Transactions[Date], "&lt;"&amp;F1, Transactions[Date], "&gt;"&amp;B1, Transactions[Category], A5)</f>
        <v>26200</v>
      </c>
      <c r="C5" s="7">
        <f>B5/B4</f>
        <v>0.78915662650602414</v>
      </c>
      <c r="E5" t="s">
        <v>17</v>
      </c>
      <c r="F5" s="4">
        <f>SUMIFS(Transactions[Amount], Transactions[Transaction Type], "=Expense", Transactions[Date], "&lt;"&amp;F1, Transactions[Date], "&gt;"&amp;B1, Transactions[Category], E5)</f>
        <v>20</v>
      </c>
      <c r="G5" s="7">
        <f>F5/F4</f>
        <v>5.9347181008902079E-3</v>
      </c>
    </row>
    <row r="6" spans="1:7" x14ac:dyDescent="0.35">
      <c r="A6" t="s">
        <v>16</v>
      </c>
      <c r="B6" s="4">
        <f xml:space="preserve"> SUMIFS(Transactions[Amount], Transactions[Transaction Type], "=Income", Transactions[Date], "&lt;"&amp;F1, Transactions[Date], "&gt;"&amp;B1, Transactions[Category], A6)</f>
        <v>0</v>
      </c>
      <c r="C6" s="7">
        <f>B6/B4</f>
        <v>0</v>
      </c>
      <c r="E6" t="s">
        <v>18</v>
      </c>
      <c r="F6" s="4">
        <f>SUMIFS(Transactions[Amount], Transactions[Transaction Type], "=Expense", Transactions[Date], "&lt;"&amp;F1, Transactions[Date], "&gt;"&amp;B1, Transactions[Category], E6)</f>
        <v>3000</v>
      </c>
      <c r="G6" s="7">
        <f>F6/F4</f>
        <v>0.89020771513353114</v>
      </c>
    </row>
    <row r="7" spans="1:7" x14ac:dyDescent="0.35">
      <c r="A7" t="s">
        <v>2</v>
      </c>
      <c r="B7" s="4">
        <f xml:space="preserve"> SUMIFS(Transactions[Amount], Transactions[Transaction Type], "=Income", Transactions[Date], "&lt;"&amp;F1, Transactions[Date], "&gt;"&amp;B1, Transactions[Category], A7)</f>
        <v>0</v>
      </c>
      <c r="C7" s="7">
        <f>B7/B4</f>
        <v>0</v>
      </c>
      <c r="E7" t="s">
        <v>19</v>
      </c>
      <c r="F7" s="4">
        <f>SUMIFS(Transactions[Amount], Transactions[Transaction Type], "=Expense", Transactions[Date], "&lt;"&amp;F1, Transactions[Date], "&gt;"&amp;B1, Transactions[Category], E7)</f>
        <v>350</v>
      </c>
      <c r="G7" s="7">
        <f>F7/F4</f>
        <v>0.10385756676557864</v>
      </c>
    </row>
    <row r="8" spans="1:7" x14ac:dyDescent="0.35">
      <c r="A8" t="s">
        <v>3</v>
      </c>
      <c r="B8" s="4">
        <f xml:space="preserve"> SUMIFS(Transactions[Amount], Transactions[Transaction Type], "=Income", Transactions[Date], "&lt;"&amp;F1, Transactions[Date], "&gt;"&amp;B1, Transactions[Category], A8)</f>
        <v>7000</v>
      </c>
      <c r="C8" s="7">
        <f>B8/B4</f>
        <v>0.21084337349397592</v>
      </c>
    </row>
    <row r="12" spans="1:7" x14ac:dyDescent="0.35">
      <c r="A12" s="1" t="s">
        <v>41</v>
      </c>
      <c r="B12" s="8" t="s">
        <v>0</v>
      </c>
      <c r="D12" s="1" t="s">
        <v>7</v>
      </c>
      <c r="E12" s="12" t="s">
        <v>3</v>
      </c>
      <c r="F12" s="12"/>
      <c r="G12" s="12"/>
    </row>
    <row r="14" spans="1:7" x14ac:dyDescent="0.35">
      <c r="A14" s="1" t="s">
        <v>35</v>
      </c>
      <c r="B14" s="4">
        <f xml:space="preserve"> SUMIFS(Transactions[Amount], Transactions[Transaction Type], B12, Transactions[Date], "&lt;"&amp;F1, Transactions[Date], "&gt;"&amp;B1, Transactions[Category], E12)</f>
        <v>7000</v>
      </c>
    </row>
    <row r="15" spans="1:7" x14ac:dyDescent="0.35">
      <c r="A15" t="str">
        <f>IFERROR(INDEX('Sub category'!A1:B4, 2, MATCH(E12,'Sub category'!A1:B1, 0)), "-")</f>
        <v>YouTube</v>
      </c>
      <c r="B15" s="4">
        <f xml:space="preserve"> SUMIFS(Transactions[Amount], Transactions[Transaction Type], B12, Transactions[Date], "&lt;"&amp;F1, Transactions[Date], "&gt;"&amp;B1, Transactions[Category], E12, Transactions[Sub-Category], A15)</f>
        <v>0</v>
      </c>
      <c r="C15" s="7">
        <f>B15/B14</f>
        <v>0</v>
      </c>
    </row>
    <row r="16" spans="1:7" x14ac:dyDescent="0.35">
      <c r="A16" t="str">
        <f>IFERROR(INDEX('Sub category'!A1:B4, 3, MATCH(E12,'Sub category'!A1:B1, 0)), "-")</f>
        <v>Blog</v>
      </c>
      <c r="B16" s="4">
        <f xml:space="preserve"> SUMIFS(Transactions[Amount], Transactions[Transaction Type], B12, Transactions[Date], "&lt;"&amp;F1, Transactions[Date], "&gt;"&amp;B1, Transactions[Category], E12, Transactions[Sub-Category], A16)</f>
        <v>0</v>
      </c>
      <c r="C16" s="7">
        <f>B16/B14</f>
        <v>0</v>
      </c>
    </row>
    <row r="17" spans="1:3" x14ac:dyDescent="0.35">
      <c r="A17" t="str">
        <f>IFERROR(INDEX('Sub category'!A1:B4, 4, MATCH(E12,'Sub category'!A1:B1, 0)), "-")</f>
        <v>Apps</v>
      </c>
      <c r="B17" s="4">
        <f xml:space="preserve"> SUMIFS(Transactions[Amount], Transactions[Transaction Type], B12, Transactions[Date], "&lt;"&amp;F1, Transactions[Date], "&gt;"&amp;B1, Transactions[Category], E12, Transactions[Sub-Category], A17)</f>
        <v>0</v>
      </c>
      <c r="C17" s="7">
        <f>B17/B14</f>
        <v>0</v>
      </c>
    </row>
    <row r="18" spans="1:3" x14ac:dyDescent="0.35">
      <c r="A18" t="str">
        <f>IFERROR(INDEX('Sub category'!A1:B4, 5, MATCH(E12,'Sub category'!A1:B1, 0)), "-")</f>
        <v>-</v>
      </c>
      <c r="B18" s="4">
        <f xml:space="preserve"> SUMIFS(Transactions[Amount], Transactions[Transaction Type], B12, Transactions[Date], "&lt;"&amp;F1, Transactions[Date], "&gt;"&amp;B1, Transactions[Category], E12, Transactions[Sub-Category], A18)</f>
        <v>0</v>
      </c>
      <c r="C18" s="7">
        <f>B18/B14</f>
        <v>0</v>
      </c>
    </row>
    <row r="19" spans="1:3" x14ac:dyDescent="0.35">
      <c r="A19" t="str">
        <f>IFERROR(INDEX('Sub category'!A1:B4, 6, MATCH(E12,'Sub category'!A1:B1, 0)), "-")</f>
        <v>-</v>
      </c>
      <c r="B19" s="4">
        <f xml:space="preserve"> SUMIFS(Transactions[Amount], Transactions[Transaction Type], B12, Transactions[Date], "&lt;"&amp;F1, Transactions[Date], "&gt;"&amp;B1, Transactions[Category], E12, Transactions[Sub-Category], A19)</f>
        <v>0</v>
      </c>
      <c r="C19" s="7">
        <f>B19/B14</f>
        <v>0</v>
      </c>
    </row>
    <row r="20" spans="1:3" x14ac:dyDescent="0.35">
      <c r="A20" t="str">
        <f>IFERROR(INDEX('Sub category'!A1:B4, 7, MATCH(E12,'Sub category'!A1:B1, 0)), "-")</f>
        <v>-</v>
      </c>
      <c r="B20" s="4">
        <f xml:space="preserve"> SUMIFS(Transactions[Amount], Transactions[Transaction Type], B12, Transactions[Date], "&lt;"&amp;F1, Transactions[Date], "&gt;"&amp;B1, Transactions[Category], E12, Transactions[Sub-Category], A20)</f>
        <v>0</v>
      </c>
      <c r="C20" s="7">
        <f>B20/B14</f>
        <v>0</v>
      </c>
    </row>
    <row r="21" spans="1:3" x14ac:dyDescent="0.35">
      <c r="B21"/>
    </row>
  </sheetData>
  <mergeCells count="1">
    <mergeCell ref="E12:G12"/>
  </mergeCells>
  <dataValidations count="1">
    <dataValidation type="list" allowBlank="1" showInputMessage="1" showErrorMessage="1" sqref="E12" xr:uid="{5A23F663-05E9-4D93-9A7E-6AB12CD868F1}">
      <formula1>INDIRECT(B12)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DD00EF-940A-4FD2-99B7-B45B401E35B9}">
          <x14:formula1>
            <xm:f>Categories!$A$1:$B$1</xm:f>
          </x14:formula1>
          <xm:sqref>B12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E4A42-F479-436A-AFF9-05B864C026CE}">
  <dimension ref="A1"/>
  <sheetViews>
    <sheetView tabSelected="1" workbookViewId="0">
      <selection activeCell="H20" sqref="H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BDE7-F278-407E-BA86-C4A4C289E0F8}">
  <dimension ref="A1:C5"/>
  <sheetViews>
    <sheetView workbookViewId="0">
      <selection activeCell="B10" sqref="B10"/>
    </sheetView>
  </sheetViews>
  <sheetFormatPr defaultRowHeight="14.5" x14ac:dyDescent="0.35"/>
  <cols>
    <col min="1" max="1" width="24.6328125" customWidth="1"/>
    <col min="2" max="2" width="26.36328125" customWidth="1"/>
    <col min="3" max="3" width="16.7265625" customWidth="1"/>
  </cols>
  <sheetData>
    <row r="1" spans="1:3" x14ac:dyDescent="0.35">
      <c r="A1" s="2" t="s">
        <v>0</v>
      </c>
      <c r="B1" s="2" t="s">
        <v>1</v>
      </c>
      <c r="C1" s="1" t="s">
        <v>20</v>
      </c>
    </row>
    <row r="2" spans="1:3" x14ac:dyDescent="0.35">
      <c r="A2" t="s">
        <v>4</v>
      </c>
      <c r="B2" t="s">
        <v>17</v>
      </c>
      <c r="C2" t="s">
        <v>21</v>
      </c>
    </row>
    <row r="3" spans="1:3" x14ac:dyDescent="0.35">
      <c r="A3" t="s">
        <v>16</v>
      </c>
      <c r="B3" t="s">
        <v>18</v>
      </c>
    </row>
    <row r="4" spans="1:3" x14ac:dyDescent="0.35">
      <c r="A4" t="s">
        <v>2</v>
      </c>
      <c r="B4" t="s">
        <v>19</v>
      </c>
    </row>
    <row r="5" spans="1:3" x14ac:dyDescent="0.35">
      <c r="A5" t="s">
        <v>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96D0B-39A3-4B0C-9C49-514D198E87BD}">
  <dimension ref="A1:B4"/>
  <sheetViews>
    <sheetView workbookViewId="0">
      <selection activeCell="B4" sqref="B4"/>
    </sheetView>
  </sheetViews>
  <sheetFormatPr defaultRowHeight="14.5" x14ac:dyDescent="0.35"/>
  <cols>
    <col min="1" max="1" width="9.26953125" bestFit="1" customWidth="1"/>
    <col min="2" max="2" width="17.453125" bestFit="1" customWidth="1"/>
  </cols>
  <sheetData>
    <row r="1" spans="1:2" s="2" customFormat="1" x14ac:dyDescent="0.35">
      <c r="A1" s="2" t="s">
        <v>4</v>
      </c>
      <c r="B1" s="2" t="s">
        <v>3</v>
      </c>
    </row>
    <row r="2" spans="1:2" x14ac:dyDescent="0.35">
      <c r="A2" t="s">
        <v>4</v>
      </c>
      <c r="B2" t="s">
        <v>38</v>
      </c>
    </row>
    <row r="3" spans="1:2" x14ac:dyDescent="0.35">
      <c r="A3" t="s">
        <v>24</v>
      </c>
      <c r="B3" t="s">
        <v>39</v>
      </c>
    </row>
    <row r="4" spans="1:2" x14ac:dyDescent="0.35">
      <c r="A4" t="s">
        <v>25</v>
      </c>
      <c r="B4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EDD1A-A7A7-45B0-BB0A-4F43A45B7B8B}">
  <dimension ref="A1:G7"/>
  <sheetViews>
    <sheetView workbookViewId="0">
      <selection activeCell="N14" sqref="N14"/>
    </sheetView>
  </sheetViews>
  <sheetFormatPr defaultRowHeight="14.5" x14ac:dyDescent="0.35"/>
  <cols>
    <col min="1" max="1" width="10" customWidth="1"/>
    <col min="2" max="2" width="11.453125" style="4" customWidth="1"/>
    <col min="3" max="3" width="12.90625" style="4" customWidth="1"/>
    <col min="4" max="4" width="13.453125" customWidth="1"/>
    <col min="5" max="5" width="12.7265625" bestFit="1" customWidth="1"/>
    <col min="6" max="6" width="14.26953125" bestFit="1" customWidth="1"/>
    <col min="7" max="7" width="10.36328125" bestFit="1" customWidth="1"/>
  </cols>
  <sheetData>
    <row r="1" spans="1:7" x14ac:dyDescent="0.35">
      <c r="A1" s="2" t="s">
        <v>13</v>
      </c>
      <c r="B1" s="2" t="s">
        <v>29</v>
      </c>
      <c r="C1" s="6" t="s">
        <v>0</v>
      </c>
      <c r="D1" s="1" t="s">
        <v>1</v>
      </c>
      <c r="E1" s="1" t="s">
        <v>33</v>
      </c>
      <c r="F1" s="1" t="s">
        <v>34</v>
      </c>
      <c r="G1" s="2" t="s">
        <v>30</v>
      </c>
    </row>
    <row r="2" spans="1:7" x14ac:dyDescent="0.35">
      <c r="A2" t="s">
        <v>14</v>
      </c>
      <c r="B2" s="4">
        <v>10</v>
      </c>
      <c r="C2" s="4">
        <f>SUMIFS(Transactions[Amount], Transactions[Transaction Type], "=Income", Transactions[Account], A2)</f>
        <v>8200</v>
      </c>
      <c r="D2" s="4">
        <f>SUMIFS(Transactions[Amount], Transactions[Transaction Type], "=Expense", Transactions[Account], A2)</f>
        <v>3000</v>
      </c>
      <c r="E2">
        <f>SUMIFS(Transactions[Amount], Transactions[Transaction Type], "=Transfer", Transactions[Transferred to], A2)</f>
        <v>10000</v>
      </c>
      <c r="F2">
        <f>SUMIFS(Transactions[Amount], Transactions[Transaction Type], "=Transfer", Transactions[Account], A2)</f>
        <v>0</v>
      </c>
      <c r="G2" s="6">
        <f>B2+C2-D2+E2-F2</f>
        <v>15210</v>
      </c>
    </row>
    <row r="3" spans="1:7" x14ac:dyDescent="0.35">
      <c r="A3" t="s">
        <v>15</v>
      </c>
      <c r="B3" s="4">
        <v>10</v>
      </c>
      <c r="C3" s="4">
        <f>SUMIFS(Transactions[Amount], Transactions[Transaction Type], "=Income", Transactions[Account], A3)</f>
        <v>25000</v>
      </c>
      <c r="D3" s="4">
        <f>SUMIFS(Transactions[Amount], Transactions[Transaction Type], "=Expense", Transactions[Account], A3)</f>
        <v>370</v>
      </c>
      <c r="E3">
        <f>SUMIFS(Transactions[Amount], Transactions[Transaction Type], "=Transfer", Transactions[Transferred to], A3)</f>
        <v>0</v>
      </c>
      <c r="F3">
        <f>SUMIFS(Transactions[Amount], Transactions[Transaction Type], "=Transfer", Transactions[Account], A3)</f>
        <v>10000</v>
      </c>
      <c r="G3" s="6">
        <f>B3+C3-D3+E3-F3</f>
        <v>14640</v>
      </c>
    </row>
    <row r="4" spans="1:7" x14ac:dyDescent="0.35">
      <c r="A4" s="1"/>
      <c r="D4" s="4"/>
      <c r="E4" s="4"/>
      <c r="F4" s="4"/>
      <c r="G4" s="6"/>
    </row>
    <row r="5" spans="1:7" x14ac:dyDescent="0.35">
      <c r="G5" s="1"/>
    </row>
    <row r="6" spans="1:7" x14ac:dyDescent="0.35">
      <c r="G6" s="1"/>
    </row>
    <row r="7" spans="1:7" x14ac:dyDescent="0.35">
      <c r="G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Index</vt:lpstr>
      <vt:lpstr>Transactions</vt:lpstr>
      <vt:lpstr>Report (Data)</vt:lpstr>
      <vt:lpstr>Report (Charts)</vt:lpstr>
      <vt:lpstr>Categories</vt:lpstr>
      <vt:lpstr>Sub category</vt:lpstr>
      <vt:lpstr>Accounts</vt:lpstr>
      <vt:lpstr>Expense</vt:lpstr>
      <vt:lpstr>Income</vt:lpstr>
      <vt:lpstr>Salary</vt:lpstr>
      <vt:lpstr>Transfer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vasanthakumar, keren Melinda</dc:creator>
  <cp:keywords/>
  <dc:description/>
  <cp:lastModifiedBy>vasanthakumar, keren Melinda</cp:lastModifiedBy>
  <cp:revision/>
  <dcterms:created xsi:type="dcterms:W3CDTF">2020-06-07T15:47:52Z</dcterms:created>
  <dcterms:modified xsi:type="dcterms:W3CDTF">2022-09-08T10:44:14Z</dcterms:modified>
  <cp:category/>
  <cp:contentStatus/>
</cp:coreProperties>
</file>